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L:\障がい福祉課\０４　障害福祉サービス関係\０２　請求関連\０２　地活　請求関係\◆地活請求書\"/>
    </mc:Choice>
  </mc:AlternateContent>
  <bookViews>
    <workbookView xWindow="0" yWindow="0" windowWidth="19200" windowHeight="7995" firstSheet="1" activeTab="1"/>
  </bookViews>
  <sheets>
    <sheet name="入力方法について" sheetId="38" r:id="rId1"/>
    <sheet name="請求書" sheetId="20" r:id="rId2"/>
    <sheet name="【シート1】 明細書 ・実績記録票(自動算定) " sheetId="33" r:id="rId3"/>
    <sheet name="【シート2】 明細書 ・実績記録票(一部自動算定）" sheetId="25" r:id="rId4"/>
    <sheet name="【シート3】 明細書 ・実績記録票(自動算定なし）" sheetId="36" r:id="rId5"/>
    <sheet name="移動支援単価表" sheetId="29" state="hidden" r:id="rId6"/>
    <sheet name="Sheet1" sheetId="31" state="hidden" r:id="rId7"/>
    <sheet name="移動支援コード表" sheetId="27" state="hidden" r:id="rId8"/>
  </sheets>
  <definedNames>
    <definedName name="_xlnm._FilterDatabase" localSheetId="2" hidden="1">'【シート1】 明細書 ・実績記録票(自動算定) '!$D$18:$AD$31</definedName>
    <definedName name="_xlnm._FilterDatabase" localSheetId="3" hidden="1">'【シート2】 明細書 ・実績記録票(一部自動算定）'!$D$18:$AD$31</definedName>
    <definedName name="_xlnm._FilterDatabase" localSheetId="4" hidden="1">'【シート3】 明細書 ・実績記録票(自動算定なし）'!$D$18:$AD$31</definedName>
    <definedName name="_xlnm._FilterDatabase" localSheetId="6" hidden="1">Sheet1!$D$2:$D$1201</definedName>
    <definedName name="_xlnm.Print_Area" localSheetId="2">'【シート1】 明細書 ・実績記録票(自動算定) '!$B$2:$AG$46,'【シート1】 明細書 ・実績記録票(自動算定) '!$AN$2:$CR$47</definedName>
    <definedName name="_xlnm.Print_Area" localSheetId="3">'【シート2】 明細書 ・実績記録票(一部自動算定）'!$B$2:$AG$46,'【シート2】 明細書 ・実績記録票(一部自動算定）'!$AN$2:$CS$47</definedName>
    <definedName name="_xlnm.Print_Area" localSheetId="4">'【シート3】 明細書 ・実績記録票(自動算定なし）'!$B$2:$AG$47,'【シート3】 明細書 ・実績記録票(自動算定なし）'!$AI$2:$CN$47,'【シート3】 明細書 ・実績記録票(自動算定なし）'!$CT$2:$EY$47</definedName>
    <definedName name="_xlnm.Print_Area" localSheetId="7">移動支援コード表!$A$1:$D$688</definedName>
    <definedName name="_xlnm.Print_Area" localSheetId="1">請求書!$B$2:$AE$46</definedName>
  </definedNames>
  <calcPr calcId="162913"/>
</workbook>
</file>

<file path=xl/calcChain.xml><?xml version="1.0" encoding="utf-8"?>
<calcChain xmlns="http://schemas.openxmlformats.org/spreadsheetml/2006/main">
  <c r="V22" i="20" l="1"/>
  <c r="R22" i="20"/>
  <c r="CV42" i="36" l="1"/>
  <c r="CV41" i="36"/>
  <c r="CV40" i="36"/>
  <c r="CV39" i="36"/>
  <c r="CV38" i="36"/>
  <c r="CV37" i="36"/>
  <c r="CV36" i="36"/>
  <c r="CV35" i="36"/>
  <c r="CV34" i="36"/>
  <c r="CV33" i="36"/>
  <c r="CV32" i="36"/>
  <c r="CV31" i="36"/>
  <c r="CV30" i="36"/>
  <c r="CV29" i="36"/>
  <c r="CV28" i="36"/>
  <c r="CV27" i="36"/>
  <c r="CV26" i="36"/>
  <c r="CV25" i="36"/>
  <c r="CV24" i="36"/>
  <c r="CV23" i="36"/>
  <c r="CV22" i="36"/>
  <c r="CV21" i="36"/>
  <c r="CV20" i="36"/>
  <c r="CV19" i="36"/>
  <c r="CV18" i="36"/>
  <c r="CV17" i="36"/>
  <c r="CV16" i="36"/>
  <c r="CV15" i="36"/>
  <c r="CV14" i="36"/>
  <c r="CV13" i="36"/>
  <c r="CV12" i="36"/>
  <c r="AK42" i="36"/>
  <c r="AK41" i="36"/>
  <c r="AK40" i="36"/>
  <c r="AK39" i="36"/>
  <c r="AK38" i="36"/>
  <c r="AK37" i="36"/>
  <c r="AK36" i="36"/>
  <c r="AK35" i="36"/>
  <c r="AK34" i="36"/>
  <c r="AK33" i="36"/>
  <c r="AK32" i="36"/>
  <c r="AK31" i="36"/>
  <c r="AK30" i="36"/>
  <c r="AK29" i="36"/>
  <c r="AK28" i="36"/>
  <c r="AK27" i="36"/>
  <c r="AK26" i="36"/>
  <c r="AK25" i="36"/>
  <c r="AK24" i="36"/>
  <c r="AK23" i="36"/>
  <c r="AK22" i="36"/>
  <c r="AK21" i="36"/>
  <c r="AK20" i="36"/>
  <c r="AK19" i="36"/>
  <c r="AK18" i="36"/>
  <c r="AK17" i="36"/>
  <c r="AK16" i="36"/>
  <c r="AK15" i="36"/>
  <c r="AK14" i="36"/>
  <c r="AK13" i="36"/>
  <c r="AK12" i="36"/>
  <c r="AP42" i="25"/>
  <c r="AP41" i="25"/>
  <c r="AP40" i="25"/>
  <c r="AP39" i="25"/>
  <c r="AP38" i="25"/>
  <c r="AP37" i="25"/>
  <c r="AP36" i="25"/>
  <c r="AP35" i="25"/>
  <c r="AP34" i="25"/>
  <c r="AP33" i="25"/>
  <c r="AP32" i="25"/>
  <c r="AP31" i="25"/>
  <c r="AP30" i="25"/>
  <c r="AP29" i="25"/>
  <c r="AP28" i="25"/>
  <c r="AP27" i="25"/>
  <c r="AP26" i="25"/>
  <c r="AP25" i="25"/>
  <c r="AP24" i="25"/>
  <c r="AP23" i="25"/>
  <c r="AP22" i="25"/>
  <c r="AP21" i="25"/>
  <c r="AP20" i="25"/>
  <c r="AP19" i="25"/>
  <c r="AP18" i="25"/>
  <c r="AP17" i="25"/>
  <c r="AP16" i="25"/>
  <c r="AP15" i="25"/>
  <c r="AP14" i="25"/>
  <c r="AP13" i="25"/>
  <c r="AP12" i="25"/>
  <c r="AQ42" i="33"/>
  <c r="AQ41" i="33"/>
  <c r="AQ40" i="33"/>
  <c r="AQ39" i="33"/>
  <c r="AQ38" i="33"/>
  <c r="AQ37" i="33"/>
  <c r="AQ36" i="33"/>
  <c r="AQ35" i="33"/>
  <c r="AQ34" i="33"/>
  <c r="AQ33" i="33"/>
  <c r="AQ32" i="33"/>
  <c r="AQ31" i="33"/>
  <c r="AQ30" i="33"/>
  <c r="AQ29" i="33"/>
  <c r="AQ28" i="33"/>
  <c r="AQ27" i="33"/>
  <c r="AQ26" i="33"/>
  <c r="AQ25" i="33"/>
  <c r="AQ24" i="33"/>
  <c r="AQ23" i="33"/>
  <c r="AQ22" i="33"/>
  <c r="AQ21" i="33"/>
  <c r="AQ20" i="33"/>
  <c r="AQ19" i="33"/>
  <c r="AQ18" i="33"/>
  <c r="AQ17" i="33"/>
  <c r="AQ16" i="33"/>
  <c r="AQ15" i="33"/>
  <c r="AQ14" i="33"/>
  <c r="AQ13" i="33"/>
  <c r="AQ12" i="33"/>
  <c r="DC13" i="33" l="1"/>
  <c r="DC14" i="33"/>
  <c r="DC15" i="33"/>
  <c r="DC16" i="33"/>
  <c r="DC17" i="33"/>
  <c r="DC18" i="33"/>
  <c r="DC19" i="33"/>
  <c r="DC20" i="33"/>
  <c r="DC21" i="33"/>
  <c r="DC22" i="33"/>
  <c r="DC23" i="33"/>
  <c r="DC24" i="33"/>
  <c r="DC25" i="33"/>
  <c r="DC26" i="33"/>
  <c r="DC27" i="33"/>
  <c r="DC28" i="33"/>
  <c r="DC29" i="33"/>
  <c r="DC30" i="33"/>
  <c r="DC31" i="33"/>
  <c r="DC32" i="33"/>
  <c r="DC33" i="33"/>
  <c r="DC34" i="33"/>
  <c r="DC35" i="33"/>
  <c r="DC36" i="33"/>
  <c r="DC37" i="33"/>
  <c r="DC38" i="33"/>
  <c r="DC39" i="33"/>
  <c r="DC40" i="33"/>
  <c r="DC41" i="33"/>
  <c r="O29" i="33"/>
  <c r="O28" i="33"/>
  <c r="O27" i="33"/>
  <c r="O26" i="33"/>
  <c r="O25" i="33"/>
  <c r="O24" i="33"/>
  <c r="O23" i="33"/>
  <c r="O22" i="33"/>
  <c r="O21" i="33"/>
  <c r="CW13" i="25"/>
  <c r="CW14" i="25"/>
  <c r="CW15" i="25"/>
  <c r="CW16" i="25"/>
  <c r="CW17" i="25"/>
  <c r="CW18" i="25"/>
  <c r="CW19" i="25"/>
  <c r="CW20" i="25"/>
  <c r="CW21" i="25"/>
  <c r="CW22" i="25"/>
  <c r="CW23" i="25"/>
  <c r="CW24" i="25"/>
  <c r="CW25" i="25"/>
  <c r="CW26" i="25"/>
  <c r="CW27" i="25"/>
  <c r="CW28" i="25"/>
  <c r="CW29" i="25"/>
  <c r="CW30" i="25"/>
  <c r="CW31" i="25"/>
  <c r="CW32" i="25"/>
  <c r="CW33" i="25"/>
  <c r="CW34" i="25"/>
  <c r="CW35" i="25"/>
  <c r="CW36" i="25"/>
  <c r="CW37" i="25"/>
  <c r="CW38" i="25"/>
  <c r="CW39" i="25"/>
  <c r="CW40" i="25"/>
  <c r="CW41" i="25"/>
  <c r="CW42" i="25"/>
  <c r="CW12" i="25"/>
  <c r="O29" i="25"/>
  <c r="O28" i="25"/>
  <c r="O27" i="25"/>
  <c r="O26" i="25"/>
  <c r="O24" i="25"/>
  <c r="O23" i="25"/>
  <c r="O22" i="25"/>
  <c r="O21" i="25"/>
  <c r="O29" i="36"/>
  <c r="O28" i="36"/>
  <c r="O27" i="36"/>
  <c r="O26" i="36"/>
  <c r="O25" i="36"/>
  <c r="O24" i="36"/>
  <c r="O23" i="36"/>
  <c r="O22" i="36"/>
  <c r="O21" i="36"/>
  <c r="U11" i="33" l="1"/>
  <c r="CC5" i="33" s="1"/>
  <c r="AD9" i="33"/>
  <c r="AC9" i="33"/>
  <c r="AB9" i="33"/>
  <c r="AA9" i="33"/>
  <c r="Z9" i="33"/>
  <c r="Y9" i="33"/>
  <c r="X9" i="33"/>
  <c r="W9" i="33"/>
  <c r="V9" i="33"/>
  <c r="U9" i="33"/>
  <c r="U11" i="25"/>
  <c r="CE5" i="25" s="1"/>
  <c r="AD9" i="25"/>
  <c r="AC9" i="25"/>
  <c r="AB9" i="25"/>
  <c r="AA9" i="25"/>
  <c r="Z9" i="25"/>
  <c r="Y9" i="25"/>
  <c r="X9" i="25"/>
  <c r="W9" i="25"/>
  <c r="V9" i="25"/>
  <c r="U9" i="25"/>
  <c r="CZ6" i="36"/>
  <c r="DI6" i="36" l="1"/>
  <c r="M9" i="36"/>
  <c r="N9" i="36"/>
  <c r="O9" i="36"/>
  <c r="P9" i="36"/>
  <c r="L9" i="36"/>
  <c r="G15" i="36"/>
  <c r="G13" i="36"/>
  <c r="G11" i="36"/>
  <c r="EZ13" i="36"/>
  <c r="FA13" i="36" s="1"/>
  <c r="FB13" i="36"/>
  <c r="FC13" i="36"/>
  <c r="EZ14" i="36"/>
  <c r="FA14" i="36" s="1"/>
  <c r="FB14" i="36"/>
  <c r="FC14" i="36"/>
  <c r="EZ15" i="36"/>
  <c r="FA15" i="36" s="1"/>
  <c r="FB15" i="36"/>
  <c r="FC15" i="36"/>
  <c r="EZ16" i="36"/>
  <c r="FA16" i="36" s="1"/>
  <c r="FB16" i="36"/>
  <c r="FC16" i="36"/>
  <c r="EZ17" i="36"/>
  <c r="FA17" i="36" s="1"/>
  <c r="FB17" i="36"/>
  <c r="FC17" i="36"/>
  <c r="EZ18" i="36"/>
  <c r="FA18" i="36" s="1"/>
  <c r="FB18" i="36"/>
  <c r="FC18" i="36"/>
  <c r="EZ19" i="36"/>
  <c r="FA19" i="36" s="1"/>
  <c r="FB19" i="36"/>
  <c r="FC19" i="36"/>
  <c r="EZ20" i="36"/>
  <c r="FA20" i="36" s="1"/>
  <c r="FB20" i="36"/>
  <c r="FC20" i="36"/>
  <c r="EZ21" i="36"/>
  <c r="FA21" i="36" s="1"/>
  <c r="FB21" i="36"/>
  <c r="FC21" i="36"/>
  <c r="EZ22" i="36"/>
  <c r="FA22" i="36" s="1"/>
  <c r="FB22" i="36"/>
  <c r="FC22" i="36"/>
  <c r="EZ23" i="36"/>
  <c r="FA23" i="36" s="1"/>
  <c r="FB23" i="36"/>
  <c r="FC23" i="36"/>
  <c r="EZ24" i="36"/>
  <c r="FA24" i="36" s="1"/>
  <c r="FB24" i="36"/>
  <c r="FC24" i="36"/>
  <c r="EZ25" i="36"/>
  <c r="FA25" i="36" s="1"/>
  <c r="FB25" i="36"/>
  <c r="FC25" i="36"/>
  <c r="EZ26" i="36"/>
  <c r="FA26" i="36" s="1"/>
  <c r="FB26" i="36"/>
  <c r="FC26" i="36"/>
  <c r="EZ27" i="36"/>
  <c r="FA27" i="36" s="1"/>
  <c r="FB27" i="36"/>
  <c r="FC27" i="36"/>
  <c r="EZ28" i="36"/>
  <c r="FA28" i="36" s="1"/>
  <c r="FB28" i="36"/>
  <c r="FC28" i="36"/>
  <c r="EZ29" i="36"/>
  <c r="FA29" i="36" s="1"/>
  <c r="FB29" i="36"/>
  <c r="FC29" i="36"/>
  <c r="EZ30" i="36"/>
  <c r="FA30" i="36" s="1"/>
  <c r="FB30" i="36"/>
  <c r="FC30" i="36"/>
  <c r="EZ31" i="36"/>
  <c r="FA31" i="36" s="1"/>
  <c r="FB31" i="36"/>
  <c r="FC31" i="36"/>
  <c r="EZ32" i="36"/>
  <c r="FA32" i="36" s="1"/>
  <c r="FB32" i="36"/>
  <c r="FC32" i="36"/>
  <c r="EZ33" i="36"/>
  <c r="FA33" i="36" s="1"/>
  <c r="FB33" i="36"/>
  <c r="FC33" i="36"/>
  <c r="EZ34" i="36"/>
  <c r="FA34" i="36" s="1"/>
  <c r="FB34" i="36"/>
  <c r="FC34" i="36"/>
  <c r="EZ35" i="36"/>
  <c r="FA35" i="36" s="1"/>
  <c r="FB35" i="36"/>
  <c r="FC35" i="36"/>
  <c r="EZ36" i="36"/>
  <c r="FA36" i="36" s="1"/>
  <c r="FB36" i="36"/>
  <c r="FC36" i="36"/>
  <c r="EZ37" i="36"/>
  <c r="FA37" i="36" s="1"/>
  <c r="FB37" i="36"/>
  <c r="FC37" i="36"/>
  <c r="EZ38" i="36"/>
  <c r="FA38" i="36" s="1"/>
  <c r="FB38" i="36"/>
  <c r="FC38" i="36"/>
  <c r="EZ39" i="36"/>
  <c r="FA39" i="36" s="1"/>
  <c r="FB39" i="36"/>
  <c r="FC39" i="36"/>
  <c r="EZ40" i="36"/>
  <c r="FA40" i="36" s="1"/>
  <c r="FB40" i="36"/>
  <c r="FC40" i="36"/>
  <c r="EZ41" i="36"/>
  <c r="FA41" i="36" s="1"/>
  <c r="FB41" i="36"/>
  <c r="FC41" i="36"/>
  <c r="EZ42" i="36"/>
  <c r="FA42" i="36" s="1"/>
  <c r="FB42" i="36"/>
  <c r="FC42" i="36"/>
  <c r="EZ12" i="36"/>
  <c r="FA12" i="36" s="1"/>
  <c r="FC12" i="36"/>
  <c r="FB12" i="36"/>
  <c r="CR13" i="36"/>
  <c r="CR14" i="36"/>
  <c r="CR15" i="36"/>
  <c r="CR16" i="36"/>
  <c r="CR17" i="36"/>
  <c r="CR18" i="36"/>
  <c r="CR19" i="36"/>
  <c r="CR20" i="36"/>
  <c r="CR21" i="36"/>
  <c r="CR22" i="36"/>
  <c r="CR23" i="36"/>
  <c r="CR24" i="36"/>
  <c r="CR25" i="36"/>
  <c r="CR26" i="36"/>
  <c r="CR27" i="36"/>
  <c r="CR28" i="36"/>
  <c r="CR29" i="36"/>
  <c r="CR30" i="36"/>
  <c r="CR31" i="36"/>
  <c r="CR32" i="36"/>
  <c r="CR33" i="36"/>
  <c r="CR34" i="36"/>
  <c r="CR35" i="36"/>
  <c r="CR36" i="36"/>
  <c r="CR37" i="36"/>
  <c r="CR38" i="36"/>
  <c r="CR39" i="36"/>
  <c r="CR40" i="36"/>
  <c r="CR41" i="36"/>
  <c r="CR42" i="36"/>
  <c r="CR12" i="36"/>
  <c r="CQ13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12" i="36"/>
  <c r="CO13" i="36"/>
  <c r="CP13" i="36" s="1"/>
  <c r="CO14" i="36"/>
  <c r="CP14" i="36" s="1"/>
  <c r="CO15" i="36"/>
  <c r="CP15" i="36" s="1"/>
  <c r="CO16" i="36"/>
  <c r="CP16" i="36" s="1"/>
  <c r="CO17" i="36"/>
  <c r="CP17" i="36" s="1"/>
  <c r="CO18" i="36"/>
  <c r="CP18" i="36" s="1"/>
  <c r="CO19" i="36"/>
  <c r="CP19" i="36" s="1"/>
  <c r="CO20" i="36"/>
  <c r="CP20" i="36" s="1"/>
  <c r="CO21" i="36"/>
  <c r="CP21" i="36" s="1"/>
  <c r="CO22" i="36"/>
  <c r="CP22" i="36" s="1"/>
  <c r="CO23" i="36"/>
  <c r="CP23" i="36" s="1"/>
  <c r="CO24" i="36"/>
  <c r="CP24" i="36" s="1"/>
  <c r="CO25" i="36"/>
  <c r="CO26" i="36"/>
  <c r="CP26" i="36" s="1"/>
  <c r="CO27" i="36"/>
  <c r="CP27" i="36" s="1"/>
  <c r="CO28" i="36"/>
  <c r="CP28" i="36" s="1"/>
  <c r="CO29" i="36"/>
  <c r="CP29" i="36" s="1"/>
  <c r="CO30" i="36"/>
  <c r="CP30" i="36" s="1"/>
  <c r="CO31" i="36"/>
  <c r="CP31" i="36" s="1"/>
  <c r="CO32" i="36"/>
  <c r="CP32" i="36" s="1"/>
  <c r="CO33" i="36"/>
  <c r="CP33" i="36" s="1"/>
  <c r="CO34" i="36"/>
  <c r="CP34" i="36" s="1"/>
  <c r="CO35" i="36"/>
  <c r="CP35" i="36" s="1"/>
  <c r="CO36" i="36"/>
  <c r="CP36" i="36" s="1"/>
  <c r="CO37" i="36"/>
  <c r="CP37" i="36" s="1"/>
  <c r="CO38" i="36"/>
  <c r="CP38" i="36" s="1"/>
  <c r="CO39" i="36"/>
  <c r="CP39" i="36" s="1"/>
  <c r="CO40" i="36"/>
  <c r="CP40" i="36" s="1"/>
  <c r="CO41" i="36"/>
  <c r="CP41" i="36" s="1"/>
  <c r="CO42" i="36"/>
  <c r="CP42" i="36" s="1"/>
  <c r="CO12" i="36"/>
  <c r="CP12" i="36" s="1"/>
  <c r="CP25" i="36"/>
  <c r="CT13" i="25"/>
  <c r="CU13" i="25" s="1"/>
  <c r="CT14" i="25"/>
  <c r="CU14" i="25" s="1"/>
  <c r="CT15" i="25"/>
  <c r="CU15" i="25" s="1"/>
  <c r="CT16" i="25"/>
  <c r="CU16" i="25" s="1"/>
  <c r="CT17" i="25"/>
  <c r="CU17" i="25" s="1"/>
  <c r="CT18" i="25"/>
  <c r="CU18" i="25" s="1"/>
  <c r="CT19" i="25"/>
  <c r="CU19" i="25" s="1"/>
  <c r="CT20" i="25"/>
  <c r="CU20" i="25" s="1"/>
  <c r="CT21" i="25"/>
  <c r="CU21" i="25" s="1"/>
  <c r="CT22" i="25"/>
  <c r="CU22" i="25" s="1"/>
  <c r="CT23" i="25"/>
  <c r="CU23" i="25" s="1"/>
  <c r="CT24" i="25"/>
  <c r="CU24" i="25" s="1"/>
  <c r="CT25" i="25"/>
  <c r="CU25" i="25" s="1"/>
  <c r="CT26" i="25"/>
  <c r="CU26" i="25" s="1"/>
  <c r="CT27" i="25"/>
  <c r="CU27" i="25" s="1"/>
  <c r="CT28" i="25"/>
  <c r="CU28" i="25" s="1"/>
  <c r="CT29" i="25"/>
  <c r="CU29" i="25" s="1"/>
  <c r="CT30" i="25"/>
  <c r="CU30" i="25" s="1"/>
  <c r="CT31" i="25"/>
  <c r="CU31" i="25" s="1"/>
  <c r="CT32" i="25"/>
  <c r="CU32" i="25" s="1"/>
  <c r="CT33" i="25"/>
  <c r="CU33" i="25" s="1"/>
  <c r="CT34" i="25"/>
  <c r="CU34" i="25" s="1"/>
  <c r="CT35" i="25"/>
  <c r="CU35" i="25" s="1"/>
  <c r="CT36" i="25"/>
  <c r="CU36" i="25" s="1"/>
  <c r="CT37" i="25"/>
  <c r="CU37" i="25" s="1"/>
  <c r="CT38" i="25"/>
  <c r="CU38" i="25" s="1"/>
  <c r="CT39" i="25"/>
  <c r="CU39" i="25" s="1"/>
  <c r="CT40" i="25"/>
  <c r="CU40" i="25" s="1"/>
  <c r="CT41" i="25"/>
  <c r="CU41" i="25" s="1"/>
  <c r="CT42" i="25"/>
  <c r="CU42" i="25" s="1"/>
  <c r="CT12" i="25"/>
  <c r="CS12" i="33"/>
  <c r="CX12" i="25"/>
  <c r="CY12" i="25" s="1"/>
  <c r="CZ12" i="25" s="1"/>
  <c r="CX13" i="25"/>
  <c r="CY13" i="25" s="1"/>
  <c r="CZ13" i="25" s="1"/>
  <c r="CX14" i="25"/>
  <c r="CY14" i="25" s="1"/>
  <c r="CZ14" i="25" s="1"/>
  <c r="CX15" i="25"/>
  <c r="CY15" i="25" s="1"/>
  <c r="CZ15" i="25"/>
  <c r="CX16" i="25"/>
  <c r="CY16" i="25" s="1"/>
  <c r="CZ16" i="25"/>
  <c r="CX17" i="25"/>
  <c r="CY17" i="25" s="1"/>
  <c r="CZ17" i="25"/>
  <c r="CX18" i="25"/>
  <c r="CY18" i="25" s="1"/>
  <c r="CZ18" i="25"/>
  <c r="CX19" i="25"/>
  <c r="CY19" i="25"/>
  <c r="CZ19" i="25"/>
  <c r="CX20" i="25"/>
  <c r="CY20" i="25" s="1"/>
  <c r="CZ20" i="25"/>
  <c r="CX21" i="25"/>
  <c r="CY21" i="25" s="1"/>
  <c r="CZ21" i="25"/>
  <c r="CX22" i="25"/>
  <c r="CY22" i="25" s="1"/>
  <c r="CZ22" i="25"/>
  <c r="CX23" i="25"/>
  <c r="CY23" i="25" s="1"/>
  <c r="CZ23" i="25"/>
  <c r="CX24" i="25"/>
  <c r="CY24" i="25" s="1"/>
  <c r="CZ24" i="25"/>
  <c r="CX25" i="25"/>
  <c r="CY25" i="25" s="1"/>
  <c r="CZ25" i="25"/>
  <c r="CX26" i="25"/>
  <c r="CY26" i="25" s="1"/>
  <c r="CZ26" i="25"/>
  <c r="CX27" i="25"/>
  <c r="CY27" i="25" s="1"/>
  <c r="CZ27" i="25"/>
  <c r="CX28" i="25"/>
  <c r="CY28" i="25" s="1"/>
  <c r="CZ28" i="25"/>
  <c r="CX29" i="25"/>
  <c r="CY29" i="25" s="1"/>
  <c r="CZ29" i="25"/>
  <c r="CX30" i="25"/>
  <c r="CY30" i="25"/>
  <c r="CZ30" i="25"/>
  <c r="CX31" i="25"/>
  <c r="CY31" i="25" s="1"/>
  <c r="CZ31" i="25"/>
  <c r="CX32" i="25"/>
  <c r="CY32" i="25" s="1"/>
  <c r="CZ32" i="25"/>
  <c r="CX33" i="25"/>
  <c r="CY33" i="25" s="1"/>
  <c r="CZ33" i="25"/>
  <c r="CX34" i="25"/>
  <c r="CY34" i="25" s="1"/>
  <c r="CZ34" i="25"/>
  <c r="CX35" i="25"/>
  <c r="CY35" i="25"/>
  <c r="CZ35" i="25"/>
  <c r="CX36" i="25"/>
  <c r="CY36" i="25" s="1"/>
  <c r="CZ36" i="25"/>
  <c r="CX37" i="25"/>
  <c r="CY37" i="25" s="1"/>
  <c r="CZ37" i="25"/>
  <c r="CX38" i="25"/>
  <c r="CY38" i="25" s="1"/>
  <c r="CZ38" i="25"/>
  <c r="CX39" i="25"/>
  <c r="CY39" i="25" s="1"/>
  <c r="CZ39" i="25"/>
  <c r="DT5" i="36"/>
  <c r="DT4" i="36"/>
  <c r="CZ7" i="36"/>
  <c r="DL7" i="36" s="1"/>
  <c r="DF4" i="36"/>
  <c r="DG4" i="36"/>
  <c r="DH4" i="36"/>
  <c r="DI4" i="36"/>
  <c r="DE4" i="36"/>
  <c r="J35" i="33"/>
  <c r="S35" i="25"/>
  <c r="O35" i="25"/>
  <c r="J35" i="25"/>
  <c r="S35" i="36"/>
  <c r="O35" i="36"/>
  <c r="J35" i="36"/>
  <c r="BA7" i="36"/>
  <c r="BE6" i="36"/>
  <c r="M9" i="25"/>
  <c r="N9" i="25"/>
  <c r="O9" i="25"/>
  <c r="P9" i="25"/>
  <c r="L9" i="25"/>
  <c r="M9" i="33"/>
  <c r="N9" i="33"/>
  <c r="O9" i="33"/>
  <c r="P9" i="33"/>
  <c r="L9" i="33"/>
  <c r="G15" i="33"/>
  <c r="G13" i="33"/>
  <c r="G11" i="33"/>
  <c r="CU12" i="25" l="1"/>
  <c r="CT43" i="25"/>
  <c r="AE21" i="36"/>
  <c r="AE29" i="36"/>
  <c r="AE20" i="36"/>
  <c r="O20" i="36" s="1"/>
  <c r="AE23" i="36"/>
  <c r="AE26" i="36"/>
  <c r="AE24" i="36"/>
  <c r="AE25" i="36"/>
  <c r="AE27" i="36"/>
  <c r="AE28" i="36"/>
  <c r="AE22" i="36"/>
  <c r="FC43" i="36"/>
  <c r="EB45" i="36" s="1"/>
  <c r="DP6" i="36" s="1"/>
  <c r="FA43" i="36"/>
  <c r="DK43" i="36" s="1"/>
  <c r="CP43" i="36"/>
  <c r="AZ43" i="36" s="1"/>
  <c r="G15" i="25"/>
  <c r="AE20" i="25" s="1"/>
  <c r="O20" i="25" s="1"/>
  <c r="G13" i="25"/>
  <c r="G11" i="25"/>
  <c r="BF7" i="25"/>
  <c r="BJ6" i="25"/>
  <c r="S24" i="25" l="1"/>
  <c r="S25" i="25"/>
  <c r="S26" i="25"/>
  <c r="S27" i="25"/>
  <c r="S28" i="25"/>
  <c r="S29" i="25"/>
  <c r="EG45" i="36" l="1"/>
  <c r="EJ43" i="36" s="1"/>
  <c r="DW42" i="36"/>
  <c r="DW41" i="36"/>
  <c r="DW40" i="36"/>
  <c r="DW39" i="36"/>
  <c r="DW38" i="36"/>
  <c r="DW37" i="36"/>
  <c r="DW36" i="36"/>
  <c r="DW35" i="36"/>
  <c r="DW34" i="36"/>
  <c r="DW33" i="36"/>
  <c r="DW32" i="36"/>
  <c r="DW31" i="36"/>
  <c r="DW30" i="36"/>
  <c r="DW29" i="36"/>
  <c r="DW28" i="36"/>
  <c r="DW27" i="36"/>
  <c r="DW26" i="36"/>
  <c r="DW25" i="36"/>
  <c r="DW24" i="36"/>
  <c r="DW23" i="36"/>
  <c r="DW22" i="36"/>
  <c r="DW21" i="36"/>
  <c r="DW20" i="36"/>
  <c r="DW19" i="36"/>
  <c r="DW18" i="36"/>
  <c r="DW17" i="36"/>
  <c r="DW16" i="36"/>
  <c r="DW15" i="36"/>
  <c r="DW14" i="36"/>
  <c r="DW13" i="36"/>
  <c r="DW12" i="36"/>
  <c r="BQ13" i="25" l="1"/>
  <c r="BQ14" i="25"/>
  <c r="BQ15" i="25"/>
  <c r="BQ16" i="25"/>
  <c r="BQ17" i="25"/>
  <c r="BQ18" i="25"/>
  <c r="BQ19" i="25"/>
  <c r="BQ20" i="25"/>
  <c r="BQ21" i="25"/>
  <c r="BQ22" i="25"/>
  <c r="BQ23" i="25"/>
  <c r="BQ24" i="25"/>
  <c r="BQ25" i="25"/>
  <c r="BQ26" i="25"/>
  <c r="BQ27" i="25"/>
  <c r="BQ28" i="25"/>
  <c r="BQ29" i="25"/>
  <c r="BQ30" i="25"/>
  <c r="BQ31" i="25"/>
  <c r="BQ32" i="25"/>
  <c r="BQ33" i="25"/>
  <c r="BQ34" i="25"/>
  <c r="BQ35" i="25"/>
  <c r="BQ36" i="25"/>
  <c r="BQ37" i="25"/>
  <c r="BQ38" i="25"/>
  <c r="BQ39" i="25"/>
  <c r="BQ40" i="25"/>
  <c r="BQ41" i="25"/>
  <c r="BQ42" i="25"/>
  <c r="BQ12" i="25"/>
  <c r="BL12" i="36"/>
  <c r="CR43" i="36" s="1"/>
  <c r="BV45" i="36"/>
  <c r="BY43" i="36" s="1"/>
  <c r="BL42" i="36"/>
  <c r="BL41" i="36"/>
  <c r="BL40" i="36"/>
  <c r="BL39" i="36"/>
  <c r="U39" i="36"/>
  <c r="BL38" i="36"/>
  <c r="BL37" i="36"/>
  <c r="BL36" i="36"/>
  <c r="BL35" i="36"/>
  <c r="BL34" i="36"/>
  <c r="BL33" i="36"/>
  <c r="BL32" i="36"/>
  <c r="BL31" i="36"/>
  <c r="BL30" i="36"/>
  <c r="BL29" i="36"/>
  <c r="BL28" i="36"/>
  <c r="BL27" i="36"/>
  <c r="BL26" i="36"/>
  <c r="BL25" i="36"/>
  <c r="BL24" i="36"/>
  <c r="BL23" i="36"/>
  <c r="BL22" i="36"/>
  <c r="BL21" i="36"/>
  <c r="BL20" i="36"/>
  <c r="BL19" i="36"/>
  <c r="BL18" i="36"/>
  <c r="BL17" i="36"/>
  <c r="BL16" i="36"/>
  <c r="U26" i="36"/>
  <c r="BL15" i="36"/>
  <c r="BL14" i="36"/>
  <c r="BL13" i="36"/>
  <c r="U11" i="36"/>
  <c r="AD9" i="36"/>
  <c r="AC9" i="36"/>
  <c r="AB9" i="36"/>
  <c r="AA9" i="36"/>
  <c r="Z9" i="36"/>
  <c r="Y9" i="36"/>
  <c r="X9" i="36"/>
  <c r="W9" i="36"/>
  <c r="V9" i="36"/>
  <c r="U9" i="36"/>
  <c r="Z6" i="36"/>
  <c r="U6" i="36"/>
  <c r="CV28" i="25" l="1"/>
  <c r="CV12" i="25"/>
  <c r="CV42" i="25"/>
  <c r="CV34" i="25"/>
  <c r="CV26" i="25"/>
  <c r="CV18" i="25"/>
  <c r="CV41" i="25"/>
  <c r="CV33" i="25"/>
  <c r="CV25" i="25"/>
  <c r="CV17" i="25"/>
  <c r="CV20" i="25"/>
  <c r="CV40" i="25"/>
  <c r="CV32" i="25"/>
  <c r="CV24" i="25"/>
  <c r="CV16" i="25"/>
  <c r="CV39" i="25"/>
  <c r="CV23" i="25"/>
  <c r="CV15" i="25"/>
  <c r="CV36" i="25"/>
  <c r="CV31" i="25"/>
  <c r="CV38" i="25"/>
  <c r="CV30" i="25"/>
  <c r="CV22" i="25"/>
  <c r="CV14" i="25"/>
  <c r="CV37" i="25"/>
  <c r="CV29" i="25"/>
  <c r="CV21" i="25"/>
  <c r="CV13" i="25"/>
  <c r="CV35" i="25"/>
  <c r="CV27" i="25"/>
  <c r="CV19" i="25"/>
  <c r="CN4" i="36"/>
  <c r="EY4" i="36"/>
  <c r="EX4" i="36"/>
  <c r="CM4" i="36"/>
  <c r="EW4" i="36"/>
  <c r="CL4" i="36"/>
  <c r="EV4" i="36"/>
  <c r="CK4" i="36"/>
  <c r="EU4" i="36"/>
  <c r="CJ4" i="36"/>
  <c r="CI4" i="36"/>
  <c r="ET4" i="36"/>
  <c r="CH4" i="36"/>
  <c r="ES4" i="36"/>
  <c r="CG4" i="36"/>
  <c r="ER4" i="36"/>
  <c r="CF4" i="36"/>
  <c r="EQ4" i="36"/>
  <c r="EP4" i="36"/>
  <c r="CE4" i="36"/>
  <c r="BZ5" i="36"/>
  <c r="EK5" i="36"/>
  <c r="AR2" i="36"/>
  <c r="DC2" i="36"/>
  <c r="AN2" i="36"/>
  <c r="CY2" i="36"/>
  <c r="U23" i="36"/>
  <c r="U21" i="36"/>
  <c r="U27" i="36"/>
  <c r="U29" i="36"/>
  <c r="U24" i="36"/>
  <c r="BQ45" i="36"/>
  <c r="U20" i="36"/>
  <c r="U28" i="36"/>
  <c r="U22" i="36"/>
  <c r="U25" i="36"/>
  <c r="U31" i="36" l="1"/>
  <c r="E36" i="36" s="1"/>
  <c r="U42" i="36" l="1"/>
  <c r="CW43" i="25"/>
  <c r="BE43" i="25" s="1"/>
  <c r="AE21" i="25"/>
  <c r="BV45" i="25" l="1"/>
  <c r="AE28" i="25"/>
  <c r="AE27" i="25"/>
  <c r="AE26" i="25"/>
  <c r="AE25" i="25"/>
  <c r="O25" i="25" s="1"/>
  <c r="AE24" i="25"/>
  <c r="AE23" i="25"/>
  <c r="AE22" i="25"/>
  <c r="AE29" i="25"/>
  <c r="Z6" i="33" l="1"/>
  <c r="U6" i="33"/>
  <c r="BF7" i="33" l="1"/>
  <c r="AE27" i="33"/>
  <c r="S35" i="33"/>
  <c r="O35" i="33"/>
  <c r="BW45" i="33"/>
  <c r="DA42" i="33"/>
  <c r="DB42" i="33" s="1"/>
  <c r="CX42" i="33"/>
  <c r="CY42" i="33" s="1"/>
  <c r="CS42" i="33"/>
  <c r="CT42" i="33" s="1"/>
  <c r="DA41" i="33"/>
  <c r="DB41" i="33" s="1"/>
  <c r="BR41" i="33" s="1"/>
  <c r="CW41" i="33" s="1"/>
  <c r="CX41" i="33"/>
  <c r="CY41" i="33" s="1"/>
  <c r="CS41" i="33"/>
  <c r="CT41" i="33" s="1"/>
  <c r="DA40" i="33"/>
  <c r="DB40" i="33" s="1"/>
  <c r="CX40" i="33"/>
  <c r="CY40" i="33" s="1"/>
  <c r="CS40" i="33"/>
  <c r="CT40" i="33" s="1"/>
  <c r="BR40" i="33"/>
  <c r="CW40" i="33" s="1"/>
  <c r="DD39" i="33"/>
  <c r="DA39" i="33"/>
  <c r="DB39" i="33" s="1"/>
  <c r="CX39" i="33"/>
  <c r="CY39" i="33" s="1"/>
  <c r="CS39" i="33"/>
  <c r="CT39" i="33" s="1"/>
  <c r="BR39" i="33"/>
  <c r="CW39" i="33" s="1"/>
  <c r="U39" i="33"/>
  <c r="DD38" i="33"/>
  <c r="DA38" i="33"/>
  <c r="DB38" i="33" s="1"/>
  <c r="BR38" i="33" s="1"/>
  <c r="CW38" i="33" s="1"/>
  <c r="CX38" i="33"/>
  <c r="CY38" i="33" s="1"/>
  <c r="CS38" i="33"/>
  <c r="CT38" i="33" s="1"/>
  <c r="DA37" i="33"/>
  <c r="DB37" i="33" s="1"/>
  <c r="BR37" i="33" s="1"/>
  <c r="CW37" i="33" s="1"/>
  <c r="CX37" i="33"/>
  <c r="CY37" i="33" s="1"/>
  <c r="CS37" i="33"/>
  <c r="CT37" i="33" s="1"/>
  <c r="DD36" i="33"/>
  <c r="DA36" i="33"/>
  <c r="DB36" i="33" s="1"/>
  <c r="BR36" i="33" s="1"/>
  <c r="CW36" i="33" s="1"/>
  <c r="CX36" i="33"/>
  <c r="CY36" i="33" s="1"/>
  <c r="CS36" i="33"/>
  <c r="CT36" i="33" s="1"/>
  <c r="DA35" i="33"/>
  <c r="DB35" i="33" s="1"/>
  <c r="BR35" i="33" s="1"/>
  <c r="CW35" i="33" s="1"/>
  <c r="CX35" i="33"/>
  <c r="CY35" i="33" s="1"/>
  <c r="CS35" i="33"/>
  <c r="CT35" i="33" s="1"/>
  <c r="DD34" i="33"/>
  <c r="DA34" i="33"/>
  <c r="DB34" i="33" s="1"/>
  <c r="BR34" i="33" s="1"/>
  <c r="CW34" i="33" s="1"/>
  <c r="CX34" i="33"/>
  <c r="CY34" i="33" s="1"/>
  <c r="CS34" i="33"/>
  <c r="CT34" i="33" s="1"/>
  <c r="DA33" i="33"/>
  <c r="DB33" i="33" s="1"/>
  <c r="BR33" i="33" s="1"/>
  <c r="CW33" i="33" s="1"/>
  <c r="CX33" i="33"/>
  <c r="CY33" i="33" s="1"/>
  <c r="CS33" i="33"/>
  <c r="CT33" i="33" s="1"/>
  <c r="DA32" i="33"/>
  <c r="DB32" i="33" s="1"/>
  <c r="BR32" i="33" s="1"/>
  <c r="CW32" i="33" s="1"/>
  <c r="CX32" i="33"/>
  <c r="CY32" i="33" s="1"/>
  <c r="CS32" i="33"/>
  <c r="CT32" i="33" s="1"/>
  <c r="DA31" i="33"/>
  <c r="DB31" i="33" s="1"/>
  <c r="BR31" i="33" s="1"/>
  <c r="CW31" i="33" s="1"/>
  <c r="CX31" i="33"/>
  <c r="CY31" i="33" s="1"/>
  <c r="CS31" i="33"/>
  <c r="CT31" i="33" s="1"/>
  <c r="DA30" i="33"/>
  <c r="DB30" i="33" s="1"/>
  <c r="BR30" i="33" s="1"/>
  <c r="CW30" i="33" s="1"/>
  <c r="CX30" i="33"/>
  <c r="CY30" i="33" s="1"/>
  <c r="CS30" i="33"/>
  <c r="CT30" i="33" s="1"/>
  <c r="DA29" i="33"/>
  <c r="DB29" i="33" s="1"/>
  <c r="BR29" i="33" s="1"/>
  <c r="CW29" i="33" s="1"/>
  <c r="CX29" i="33"/>
  <c r="CY29" i="33" s="1"/>
  <c r="CS29" i="33"/>
  <c r="CT29" i="33" s="1"/>
  <c r="DA28" i="33"/>
  <c r="DB28" i="33" s="1"/>
  <c r="BR28" i="33" s="1"/>
  <c r="CW28" i="33" s="1"/>
  <c r="CX28" i="33"/>
  <c r="CY28" i="33" s="1"/>
  <c r="CS28" i="33"/>
  <c r="CT28" i="33" s="1"/>
  <c r="DD27" i="33"/>
  <c r="DA27" i="33"/>
  <c r="DB27" i="33" s="1"/>
  <c r="BR27" i="33" s="1"/>
  <c r="CW27" i="33" s="1"/>
  <c r="CX27" i="33"/>
  <c r="CY27" i="33" s="1"/>
  <c r="CS27" i="33"/>
  <c r="CT27" i="33" s="1"/>
  <c r="DA26" i="33"/>
  <c r="DB26" i="33" s="1"/>
  <c r="BR26" i="33" s="1"/>
  <c r="CW26" i="33" s="1"/>
  <c r="CX26" i="33"/>
  <c r="CY26" i="33" s="1"/>
  <c r="CS26" i="33"/>
  <c r="CT26" i="33" s="1"/>
  <c r="DA25" i="33"/>
  <c r="DB25" i="33" s="1"/>
  <c r="BR25" i="33" s="1"/>
  <c r="CW25" i="33" s="1"/>
  <c r="CX25" i="33"/>
  <c r="CY25" i="33" s="1"/>
  <c r="CS25" i="33"/>
  <c r="CT25" i="33" s="1"/>
  <c r="DA24" i="33"/>
  <c r="DB24" i="33" s="1"/>
  <c r="BR24" i="33" s="1"/>
  <c r="CW24" i="33" s="1"/>
  <c r="CX24" i="33"/>
  <c r="CY24" i="33" s="1"/>
  <c r="CS24" i="33"/>
  <c r="CT24" i="33" s="1"/>
  <c r="DA23" i="33"/>
  <c r="DB23" i="33" s="1"/>
  <c r="BR23" i="33" s="1"/>
  <c r="CW23" i="33" s="1"/>
  <c r="CX23" i="33"/>
  <c r="CY23" i="33" s="1"/>
  <c r="CS23" i="33"/>
  <c r="CT23" i="33" s="1"/>
  <c r="DA22" i="33"/>
  <c r="DB22" i="33" s="1"/>
  <c r="BR22" i="33" s="1"/>
  <c r="CW22" i="33" s="1"/>
  <c r="CX22" i="33"/>
  <c r="CY22" i="33" s="1"/>
  <c r="CS22" i="33"/>
  <c r="CT22" i="33" s="1"/>
  <c r="DA21" i="33"/>
  <c r="DB21" i="33" s="1"/>
  <c r="BR21" i="33" s="1"/>
  <c r="CW21" i="33" s="1"/>
  <c r="CX21" i="33"/>
  <c r="CY21" i="33" s="1"/>
  <c r="CS21" i="33"/>
  <c r="CT21" i="33" s="1"/>
  <c r="DA20" i="33"/>
  <c r="DB20" i="33" s="1"/>
  <c r="BR20" i="33" s="1"/>
  <c r="CW20" i="33" s="1"/>
  <c r="CX20" i="33"/>
  <c r="CY20" i="33" s="1"/>
  <c r="CS20" i="33"/>
  <c r="CT20" i="33" s="1"/>
  <c r="DA19" i="33"/>
  <c r="DB19" i="33" s="1"/>
  <c r="BR19" i="33" s="1"/>
  <c r="CW19" i="33" s="1"/>
  <c r="CX19" i="33"/>
  <c r="CY19" i="33" s="1"/>
  <c r="CS19" i="33"/>
  <c r="CT19" i="33" s="1"/>
  <c r="DA18" i="33"/>
  <c r="DB18" i="33" s="1"/>
  <c r="BR18" i="33" s="1"/>
  <c r="CW18" i="33" s="1"/>
  <c r="CX18" i="33"/>
  <c r="CY18" i="33" s="1"/>
  <c r="CS18" i="33"/>
  <c r="CT18" i="33" s="1"/>
  <c r="DA17" i="33"/>
  <c r="DB17" i="33" s="1"/>
  <c r="BR17" i="33" s="1"/>
  <c r="CX17" i="33"/>
  <c r="CY17" i="33" s="1"/>
  <c r="CS17" i="33"/>
  <c r="CT17" i="33" s="1"/>
  <c r="DA16" i="33"/>
  <c r="DB16" i="33" s="1"/>
  <c r="BR16" i="33" s="1"/>
  <c r="CX16" i="33"/>
  <c r="CY16" i="33" s="1"/>
  <c r="CS16" i="33"/>
  <c r="CT16" i="33" s="1"/>
  <c r="DA15" i="33"/>
  <c r="DB15" i="33" s="1"/>
  <c r="CX15" i="33"/>
  <c r="CY15" i="33" s="1"/>
  <c r="CS15" i="33"/>
  <c r="CT15" i="33" s="1"/>
  <c r="DA14" i="33"/>
  <c r="DB14" i="33" s="1"/>
  <c r="BR14" i="33" s="1"/>
  <c r="CW14" i="33" s="1"/>
  <c r="CX14" i="33"/>
  <c r="CY14" i="33" s="1"/>
  <c r="CS14" i="33"/>
  <c r="CT14" i="33" s="1"/>
  <c r="DA13" i="33"/>
  <c r="DB13" i="33" s="1"/>
  <c r="CX13" i="33"/>
  <c r="CY13" i="33" s="1"/>
  <c r="CS13" i="33"/>
  <c r="CT13" i="33" s="1"/>
  <c r="DA12" i="33"/>
  <c r="DB12" i="33" s="1"/>
  <c r="DC12" i="33" s="1"/>
  <c r="CX12" i="33"/>
  <c r="CY12" i="33" s="1"/>
  <c r="CT12" i="33"/>
  <c r="CR4" i="33"/>
  <c r="CQ4" i="33"/>
  <c r="CP4" i="33"/>
  <c r="CN4" i="33"/>
  <c r="CM4" i="33"/>
  <c r="CL4" i="33"/>
  <c r="CK4" i="33"/>
  <c r="CJ4" i="33"/>
  <c r="CI4" i="33"/>
  <c r="AX2" i="33"/>
  <c r="AT2" i="33"/>
  <c r="DC42" i="33" l="1"/>
  <c r="BR42" i="33" s="1"/>
  <c r="DD22" i="33"/>
  <c r="DD24" i="33"/>
  <c r="DD18" i="33"/>
  <c r="DD29" i="33"/>
  <c r="DD31" i="33"/>
  <c r="DD26" i="33"/>
  <c r="DD40" i="33"/>
  <c r="DD33" i="33"/>
  <c r="DD35" i="33"/>
  <c r="DD37" i="33"/>
  <c r="DD21" i="33"/>
  <c r="DD23" i="33"/>
  <c r="DD28" i="33"/>
  <c r="DD19" i="33"/>
  <c r="DD25" i="33"/>
  <c r="DD30" i="33"/>
  <c r="DD32" i="33"/>
  <c r="DD41" i="33"/>
  <c r="DD20" i="33"/>
  <c r="DD42" i="33"/>
  <c r="DD17" i="33"/>
  <c r="CW17" i="33"/>
  <c r="DD16" i="33"/>
  <c r="CW16" i="33"/>
  <c r="CU30" i="33"/>
  <c r="CV30" i="33" s="1"/>
  <c r="CU37" i="33"/>
  <c r="CV37" i="33" s="1"/>
  <c r="CU21" i="33"/>
  <c r="CV21" i="33" s="1"/>
  <c r="CU26" i="33"/>
  <c r="CV26" i="33" s="1"/>
  <c r="CU34" i="33"/>
  <c r="CV34" i="33" s="1"/>
  <c r="CU20" i="33"/>
  <c r="CV20" i="33" s="1"/>
  <c r="CU27" i="33"/>
  <c r="CV27" i="33" s="1"/>
  <c r="CU29" i="33"/>
  <c r="CV29" i="33" s="1"/>
  <c r="CU31" i="33"/>
  <c r="CV31" i="33" s="1"/>
  <c r="CU38" i="33"/>
  <c r="CV38" i="33" s="1"/>
  <c r="CU14" i="33"/>
  <c r="CV14" i="33" s="1"/>
  <c r="CU17" i="33"/>
  <c r="CV17" i="33" s="1"/>
  <c r="CU24" i="33"/>
  <c r="CV24" i="33" s="1"/>
  <c r="CU16" i="33"/>
  <c r="CV16" i="33" s="1"/>
  <c r="CU28" i="33"/>
  <c r="CV28" i="33" s="1"/>
  <c r="CU41" i="33"/>
  <c r="CV41" i="33" s="1"/>
  <c r="CU25" i="33"/>
  <c r="CV25" i="33" s="1"/>
  <c r="CU33" i="33"/>
  <c r="CV33" i="33" s="1"/>
  <c r="CU23" i="33"/>
  <c r="CV23" i="33" s="1"/>
  <c r="CU35" i="33"/>
  <c r="CV35" i="33" s="1"/>
  <c r="CU18" i="33"/>
  <c r="CV18" i="33" s="1"/>
  <c r="CU22" i="33"/>
  <c r="CV22" i="33" s="1"/>
  <c r="CU32" i="33"/>
  <c r="CV32" i="33" s="1"/>
  <c r="CU19" i="33"/>
  <c r="CV19" i="33" s="1"/>
  <c r="CU40" i="33"/>
  <c r="CV40" i="33" s="1"/>
  <c r="BR15" i="33"/>
  <c r="CU36" i="33"/>
  <c r="CV36" i="33" s="1"/>
  <c r="CU39" i="33"/>
  <c r="CV39" i="33" s="1"/>
  <c r="BR13" i="33"/>
  <c r="BZ43" i="33"/>
  <c r="BR12" i="33"/>
  <c r="CW12" i="33" s="1"/>
  <c r="DD14" i="33"/>
  <c r="CO4" i="33"/>
  <c r="AE26" i="33"/>
  <c r="AE25" i="33"/>
  <c r="CT43" i="33"/>
  <c r="AE20" i="33"/>
  <c r="O20" i="33" s="1"/>
  <c r="AE28" i="33"/>
  <c r="AE21" i="33"/>
  <c r="AE29" i="33"/>
  <c r="AE22" i="33"/>
  <c r="AE23" i="33"/>
  <c r="AE24" i="33"/>
  <c r="CU42" i="33" l="1"/>
  <c r="CV42" i="33" s="1"/>
  <c r="CW42" i="33"/>
  <c r="S25" i="33"/>
  <c r="S29" i="33"/>
  <c r="U29" i="33" s="1"/>
  <c r="S24" i="33"/>
  <c r="S28" i="33"/>
  <c r="U28" i="33" s="1"/>
  <c r="S27" i="33"/>
  <c r="U27" i="33" s="1"/>
  <c r="S26" i="33"/>
  <c r="U26" i="33" s="1"/>
  <c r="AL22" i="33"/>
  <c r="U25" i="33"/>
  <c r="DD15" i="33"/>
  <c r="CW15" i="33"/>
  <c r="DD13" i="33"/>
  <c r="CW13" i="33"/>
  <c r="DD12" i="33"/>
  <c r="AL29" i="33" s="1"/>
  <c r="CU15" i="33"/>
  <c r="CV15" i="33" s="1"/>
  <c r="CU13" i="33"/>
  <c r="CV13" i="33" s="1"/>
  <c r="CU12" i="33"/>
  <c r="AJ22" i="33" l="1"/>
  <c r="AL21" i="33"/>
  <c r="AL24" i="33"/>
  <c r="AL30" i="33"/>
  <c r="AJ26" i="33"/>
  <c r="AL25" i="33"/>
  <c r="AJ30" i="33"/>
  <c r="AL27" i="33"/>
  <c r="AL26" i="33"/>
  <c r="AL23" i="33"/>
  <c r="S20" i="33"/>
  <c r="AJ28" i="33"/>
  <c r="AJ20" i="33"/>
  <c r="S23" i="33"/>
  <c r="U23" i="33" s="1"/>
  <c r="AJ24" i="33"/>
  <c r="AJ31" i="33"/>
  <c r="S22" i="33"/>
  <c r="U22" i="33" s="1"/>
  <c r="AJ27" i="33"/>
  <c r="S21" i="33"/>
  <c r="U21" i="33" s="1"/>
  <c r="AJ25" i="33"/>
  <c r="AJ23" i="33"/>
  <c r="AL20" i="33"/>
  <c r="AL31" i="33"/>
  <c r="AL28" i="33"/>
  <c r="AJ21" i="33"/>
  <c r="AJ29" i="33"/>
  <c r="U24" i="33"/>
  <c r="CW43" i="33"/>
  <c r="BR45" i="33" s="1"/>
  <c r="CU43" i="33"/>
  <c r="CV12" i="33"/>
  <c r="CV43" i="33" s="1"/>
  <c r="BB43" i="33" s="1"/>
  <c r="U20" i="33" l="1"/>
  <c r="U31" i="33" s="1"/>
  <c r="E36" i="33" s="1"/>
  <c r="BJ6" i="33"/>
  <c r="DD15" i="25"/>
  <c r="DD16" i="25"/>
  <c r="DD17" i="25"/>
  <c r="DD18" i="25"/>
  <c r="DD19" i="25"/>
  <c r="DD20" i="25"/>
  <c r="DD21" i="25"/>
  <c r="DD22" i="25"/>
  <c r="DD23" i="25"/>
  <c r="DD24" i="25"/>
  <c r="DD25" i="25"/>
  <c r="DD26" i="25"/>
  <c r="DD27" i="25"/>
  <c r="DD28" i="25"/>
  <c r="DD29" i="25"/>
  <c r="DD30" i="25"/>
  <c r="DD31" i="25"/>
  <c r="DD32" i="25"/>
  <c r="DD33" i="25"/>
  <c r="DD34" i="25"/>
  <c r="DD35" i="25"/>
  <c r="DD36" i="25"/>
  <c r="DD37" i="25"/>
  <c r="DD38" i="25"/>
  <c r="DD39" i="25"/>
  <c r="DD40" i="25"/>
  <c r="DD41" i="25"/>
  <c r="DD42" i="25"/>
  <c r="DD13" i="25"/>
  <c r="DD14" i="25"/>
  <c r="DD12" i="25"/>
  <c r="S21" i="25" l="1"/>
  <c r="S22" i="25"/>
  <c r="S23" i="25"/>
  <c r="S20" i="25"/>
  <c r="AL21" i="25"/>
  <c r="AL29" i="25"/>
  <c r="AJ25" i="25"/>
  <c r="AL22" i="25"/>
  <c r="AL30" i="25"/>
  <c r="AJ26" i="25"/>
  <c r="AL27" i="25"/>
  <c r="AL28" i="25"/>
  <c r="AL23" i="25"/>
  <c r="AL31" i="25"/>
  <c r="AJ27" i="25"/>
  <c r="AJ23" i="25"/>
  <c r="AJ24" i="25"/>
  <c r="AL24" i="25"/>
  <c r="AL20" i="25"/>
  <c r="AJ28" i="25"/>
  <c r="AJ31" i="25"/>
  <c r="AL25" i="25"/>
  <c r="AJ21" i="25"/>
  <c r="AJ29" i="25"/>
  <c r="AJ30" i="25"/>
  <c r="AJ20" i="25"/>
  <c r="AL26" i="25"/>
  <c r="AJ22" i="25"/>
  <c r="U42" i="33"/>
  <c r="CU43" i="25" l="1"/>
  <c r="DA13" i="25"/>
  <c r="DB13" i="25" s="1"/>
  <c r="DC13" i="25" s="1"/>
  <c r="DA14" i="25"/>
  <c r="DB14" i="25" s="1"/>
  <c r="DC14" i="25" s="1"/>
  <c r="DA15" i="25"/>
  <c r="DB15" i="25" s="1"/>
  <c r="DC15" i="25" s="1"/>
  <c r="DA16" i="25"/>
  <c r="DB16" i="25" s="1"/>
  <c r="DC16" i="25" s="1"/>
  <c r="DA17" i="25"/>
  <c r="DB17" i="25" s="1"/>
  <c r="DC17" i="25" s="1"/>
  <c r="DA18" i="25"/>
  <c r="DB18" i="25" s="1"/>
  <c r="DC18" i="25" s="1"/>
  <c r="DA19" i="25"/>
  <c r="DB19" i="25" s="1"/>
  <c r="DC19" i="25" s="1"/>
  <c r="DA20" i="25"/>
  <c r="DB20" i="25" s="1"/>
  <c r="DC20" i="25" s="1"/>
  <c r="DA21" i="25"/>
  <c r="DB21" i="25" s="1"/>
  <c r="DC21" i="25" s="1"/>
  <c r="DA22" i="25"/>
  <c r="DB22" i="25" s="1"/>
  <c r="DC22" i="25" s="1"/>
  <c r="DA23" i="25"/>
  <c r="DB23" i="25" s="1"/>
  <c r="DC23" i="25" s="1"/>
  <c r="DA24" i="25"/>
  <c r="DB24" i="25" s="1"/>
  <c r="DC24" i="25" s="1"/>
  <c r="DA25" i="25"/>
  <c r="DB25" i="25" s="1"/>
  <c r="DC25" i="25" s="1"/>
  <c r="DA26" i="25"/>
  <c r="DB26" i="25" s="1"/>
  <c r="DC26" i="25" s="1"/>
  <c r="DA27" i="25"/>
  <c r="DB27" i="25" s="1"/>
  <c r="DC27" i="25" s="1"/>
  <c r="DA28" i="25"/>
  <c r="DB28" i="25" s="1"/>
  <c r="DC28" i="25" s="1"/>
  <c r="DA29" i="25"/>
  <c r="DB29" i="25" s="1"/>
  <c r="DC29" i="25" s="1"/>
  <c r="DA30" i="25"/>
  <c r="DB30" i="25" s="1"/>
  <c r="DC30" i="25" s="1"/>
  <c r="DA31" i="25"/>
  <c r="DB31" i="25" s="1"/>
  <c r="DC31" i="25" s="1"/>
  <c r="DA32" i="25"/>
  <c r="DB32" i="25" s="1"/>
  <c r="DC32" i="25" s="1"/>
  <c r="DA33" i="25"/>
  <c r="DB33" i="25" s="1"/>
  <c r="DC33" i="25" s="1"/>
  <c r="DA34" i="25"/>
  <c r="DB34" i="25" s="1"/>
  <c r="DC34" i="25"/>
  <c r="DA35" i="25"/>
  <c r="DB35" i="25" s="1"/>
  <c r="DC35" i="25" s="1"/>
  <c r="DA36" i="25"/>
  <c r="DB36" i="25" s="1"/>
  <c r="DC36" i="25" s="1"/>
  <c r="DA37" i="25"/>
  <c r="DB37" i="25" s="1"/>
  <c r="DC37" i="25"/>
  <c r="DA38" i="25"/>
  <c r="DB38" i="25" s="1"/>
  <c r="DC38" i="25"/>
  <c r="DA39" i="25"/>
  <c r="DB39" i="25" s="1"/>
  <c r="DC39" i="25" s="1"/>
  <c r="CX40" i="25"/>
  <c r="CY40" i="25" s="1"/>
  <c r="CZ40" i="25" s="1"/>
  <c r="DA40" i="25"/>
  <c r="DB40" i="25" s="1"/>
  <c r="DC40" i="25"/>
  <c r="CX41" i="25"/>
  <c r="CY41" i="25" s="1"/>
  <c r="CZ41" i="25" s="1"/>
  <c r="DA41" i="25"/>
  <c r="DB41" i="25" s="1"/>
  <c r="DC41" i="25" s="1"/>
  <c r="CX42" i="25"/>
  <c r="CY42" i="25"/>
  <c r="CZ42" i="25" s="1"/>
  <c r="DA42" i="25"/>
  <c r="DB42" i="25" s="1"/>
  <c r="DC42" i="25" s="1"/>
  <c r="CA45" i="25" l="1"/>
  <c r="CD43" i="25" l="1"/>
  <c r="CK4" i="25" l="1"/>
  <c r="CL4" i="25"/>
  <c r="CM4" i="25"/>
  <c r="CN4" i="25"/>
  <c r="CO4" i="25"/>
  <c r="CP4" i="25"/>
  <c r="CQ4" i="25"/>
  <c r="CR4" i="25"/>
  <c r="CS4" i="25"/>
  <c r="CJ4" i="25"/>
  <c r="Z6" i="25"/>
  <c r="U6" i="25"/>
  <c r="D10" i="31" l="1"/>
  <c r="D9" i="31"/>
  <c r="D8" i="31"/>
  <c r="D7" i="31"/>
  <c r="D6" i="31"/>
  <c r="D5" i="31"/>
  <c r="D4" i="31"/>
  <c r="D3" i="31"/>
  <c r="D2" i="31"/>
  <c r="D1201" i="31"/>
  <c r="D1200" i="31"/>
  <c r="D1199" i="31"/>
  <c r="D1198" i="31"/>
  <c r="D1197" i="31"/>
  <c r="D1196" i="31"/>
  <c r="D1195" i="31"/>
  <c r="D1194" i="31"/>
  <c r="D1193" i="31"/>
  <c r="D1192" i="31"/>
  <c r="D1191" i="31"/>
  <c r="D1190" i="31"/>
  <c r="D1189" i="31"/>
  <c r="D1188" i="31"/>
  <c r="D1187" i="31"/>
  <c r="D1186" i="31"/>
  <c r="D1185" i="31"/>
  <c r="D1184" i="31"/>
  <c r="D1183" i="31"/>
  <c r="D1182" i="31"/>
  <c r="D1181" i="31"/>
  <c r="D1180" i="31"/>
  <c r="D1179" i="31"/>
  <c r="D1178" i="31"/>
  <c r="D1177" i="31"/>
  <c r="D1176" i="31"/>
  <c r="D1175" i="31"/>
  <c r="D1174" i="31"/>
  <c r="D1173" i="31"/>
  <c r="D1172" i="31"/>
  <c r="D1171" i="31"/>
  <c r="D1170" i="31"/>
  <c r="D1169" i="31"/>
  <c r="D1168" i="31"/>
  <c r="D1167" i="31"/>
  <c r="D1166" i="31"/>
  <c r="D1165" i="31"/>
  <c r="D1164" i="31"/>
  <c r="D1163" i="31"/>
  <c r="D1162" i="31"/>
  <c r="D1161" i="31"/>
  <c r="D1160" i="31"/>
  <c r="D1159" i="31"/>
  <c r="D1158" i="31"/>
  <c r="D1157" i="31"/>
  <c r="D1156" i="31"/>
  <c r="D1155" i="31"/>
  <c r="D1154" i="31"/>
  <c r="D1153" i="31"/>
  <c r="D1152" i="31"/>
  <c r="D1151" i="31"/>
  <c r="D1150" i="31"/>
  <c r="D1149" i="31"/>
  <c r="D1148" i="31"/>
  <c r="D1147" i="31"/>
  <c r="D1146" i="31"/>
  <c r="D1145" i="31"/>
  <c r="D1144" i="31"/>
  <c r="D1143" i="31"/>
  <c r="D1142" i="31"/>
  <c r="D1141" i="31"/>
  <c r="D1140" i="31"/>
  <c r="D1139" i="31"/>
  <c r="D1138" i="31"/>
  <c r="D1137" i="31"/>
  <c r="D1136" i="31"/>
  <c r="D1135" i="31"/>
  <c r="D1134" i="31"/>
  <c r="D1133" i="31"/>
  <c r="D1132" i="31"/>
  <c r="D1131" i="31"/>
  <c r="D1130" i="31"/>
  <c r="D1129" i="31"/>
  <c r="D1128" i="31"/>
  <c r="D1127" i="31"/>
  <c r="D1126" i="31"/>
  <c r="D1125" i="31"/>
  <c r="D1124" i="31"/>
  <c r="D1123" i="31"/>
  <c r="D1122" i="31"/>
  <c r="D1121" i="31"/>
  <c r="D1120" i="31"/>
  <c r="D1119" i="31"/>
  <c r="D1118" i="31"/>
  <c r="D1117" i="31"/>
  <c r="D1116" i="31"/>
  <c r="D1115" i="31"/>
  <c r="D1114" i="31"/>
  <c r="D1113" i="31"/>
  <c r="D1112" i="31"/>
  <c r="D1111" i="31"/>
  <c r="D1110" i="31"/>
  <c r="D1109" i="31"/>
  <c r="D1108" i="31"/>
  <c r="D1107" i="31"/>
  <c r="D1106" i="31"/>
  <c r="D1105" i="31"/>
  <c r="D1104" i="31"/>
  <c r="D1103" i="31"/>
  <c r="D1102" i="31"/>
  <c r="D1101" i="31"/>
  <c r="D1100" i="31"/>
  <c r="D1099" i="31"/>
  <c r="D1098" i="31"/>
  <c r="D1097" i="31"/>
  <c r="D1096" i="31"/>
  <c r="D1095" i="31"/>
  <c r="D1094" i="31"/>
  <c r="D1093" i="31"/>
  <c r="D1092" i="31"/>
  <c r="D1091" i="31"/>
  <c r="D1090" i="31"/>
  <c r="D1089" i="31"/>
  <c r="D1088" i="31"/>
  <c r="D1087" i="31"/>
  <c r="D1086" i="31"/>
  <c r="D1085" i="31"/>
  <c r="D1084" i="31"/>
  <c r="D1083" i="31"/>
  <c r="D1082" i="31"/>
  <c r="D1081" i="31"/>
  <c r="D1080" i="31"/>
  <c r="D1079" i="31"/>
  <c r="D1078" i="31"/>
  <c r="D1077" i="31"/>
  <c r="D1076" i="31"/>
  <c r="D1075" i="31"/>
  <c r="D1074" i="31"/>
  <c r="D1073" i="31"/>
  <c r="D1072" i="31"/>
  <c r="D1071" i="31"/>
  <c r="D1070" i="31"/>
  <c r="D1069" i="31"/>
  <c r="D1068" i="31"/>
  <c r="D1067" i="31"/>
  <c r="D1066" i="31"/>
  <c r="D1065" i="31"/>
  <c r="D1064" i="31"/>
  <c r="D1063" i="31"/>
  <c r="D1062" i="31"/>
  <c r="D1061" i="31"/>
  <c r="D1060" i="31"/>
  <c r="D1059" i="31"/>
  <c r="D1058" i="31"/>
  <c r="D1057" i="31"/>
  <c r="D1056" i="31"/>
  <c r="D1055" i="31"/>
  <c r="D1054" i="31"/>
  <c r="D1053" i="31"/>
  <c r="D1052" i="31"/>
  <c r="D1051" i="31"/>
  <c r="D1050" i="31"/>
  <c r="D1049" i="31"/>
  <c r="D1048" i="31"/>
  <c r="D1047" i="31"/>
  <c r="D1046" i="31"/>
  <c r="D1045" i="31"/>
  <c r="D1044" i="31"/>
  <c r="D1043" i="31"/>
  <c r="D1042" i="31"/>
  <c r="D1041" i="31"/>
  <c r="D1040" i="31"/>
  <c r="D1039" i="31"/>
  <c r="D1038" i="31"/>
  <c r="D1037" i="31"/>
  <c r="D1036" i="31"/>
  <c r="D1035" i="31"/>
  <c r="D1034" i="31"/>
  <c r="D1033" i="31"/>
  <c r="D1032" i="31"/>
  <c r="D1031" i="31"/>
  <c r="D1030" i="31"/>
  <c r="D1029" i="31"/>
  <c r="D1028" i="31"/>
  <c r="D1027" i="31"/>
  <c r="D1026" i="31"/>
  <c r="D1025" i="31"/>
  <c r="D1024" i="31"/>
  <c r="D1023" i="31"/>
  <c r="D1022" i="31"/>
  <c r="D1021" i="31"/>
  <c r="D1020" i="31"/>
  <c r="D1019" i="31"/>
  <c r="D1018" i="31"/>
  <c r="D1017" i="31"/>
  <c r="D1016" i="31"/>
  <c r="D1015" i="31"/>
  <c r="D1014" i="31"/>
  <c r="D1013" i="31"/>
  <c r="D1012" i="31"/>
  <c r="D1011" i="31"/>
  <c r="D1010" i="31"/>
  <c r="D1009" i="31"/>
  <c r="D1008" i="31"/>
  <c r="D1007" i="31"/>
  <c r="D1006" i="31"/>
  <c r="D1005" i="31"/>
  <c r="D1004" i="31"/>
  <c r="D1003" i="31"/>
  <c r="D1002" i="31"/>
  <c r="D1001" i="31"/>
  <c r="D1000" i="31"/>
  <c r="D999" i="31"/>
  <c r="D998" i="31"/>
  <c r="D997" i="31"/>
  <c r="D996" i="31"/>
  <c r="D995" i="31"/>
  <c r="D994" i="31"/>
  <c r="D993" i="31"/>
  <c r="D992" i="31"/>
  <c r="D991" i="31"/>
  <c r="D990" i="31"/>
  <c r="D989" i="31"/>
  <c r="D988" i="31"/>
  <c r="D987" i="31"/>
  <c r="D986" i="31"/>
  <c r="D985" i="31"/>
  <c r="D984" i="31"/>
  <c r="D983" i="31"/>
  <c r="D982" i="31"/>
  <c r="D981" i="31"/>
  <c r="D980" i="31"/>
  <c r="D979" i="31"/>
  <c r="D978" i="31"/>
  <c r="D977" i="31"/>
  <c r="D976" i="31"/>
  <c r="D975" i="31"/>
  <c r="D974" i="31"/>
  <c r="D973" i="31"/>
  <c r="D972" i="31"/>
  <c r="D971" i="31"/>
  <c r="D970" i="31"/>
  <c r="D969" i="31"/>
  <c r="D968" i="31"/>
  <c r="D967" i="31"/>
  <c r="D966" i="31"/>
  <c r="D965" i="31"/>
  <c r="D964" i="31"/>
  <c r="D963" i="31"/>
  <c r="D962" i="31"/>
  <c r="D961" i="31"/>
  <c r="D960" i="31"/>
  <c r="D959" i="31"/>
  <c r="D958" i="31"/>
  <c r="D957" i="31"/>
  <c r="D956" i="31"/>
  <c r="D955" i="31"/>
  <c r="D954" i="31"/>
  <c r="D953" i="31"/>
  <c r="D952" i="31"/>
  <c r="D951" i="31"/>
  <c r="D950" i="31"/>
  <c r="D949" i="31"/>
  <c r="D948" i="31"/>
  <c r="D947" i="31"/>
  <c r="D946" i="31"/>
  <c r="D945" i="31"/>
  <c r="D944" i="31"/>
  <c r="D943" i="31"/>
  <c r="D942" i="31"/>
  <c r="D941" i="31"/>
  <c r="D940" i="31"/>
  <c r="D939" i="31"/>
  <c r="D938" i="31"/>
  <c r="D937" i="31"/>
  <c r="D936" i="31"/>
  <c r="D935" i="31"/>
  <c r="D934" i="31"/>
  <c r="D933" i="31"/>
  <c r="D932" i="31"/>
  <c r="D931" i="31"/>
  <c r="D930" i="31"/>
  <c r="D929" i="31"/>
  <c r="D928" i="31"/>
  <c r="D927" i="31"/>
  <c r="D926" i="31"/>
  <c r="D925" i="31"/>
  <c r="D924" i="31"/>
  <c r="D923" i="31"/>
  <c r="D922" i="31"/>
  <c r="D921" i="31"/>
  <c r="D920" i="31"/>
  <c r="D919" i="31"/>
  <c r="D918" i="31"/>
  <c r="D917" i="31"/>
  <c r="D916" i="31"/>
  <c r="D915" i="31"/>
  <c r="D914" i="31"/>
  <c r="D913" i="31"/>
  <c r="D912" i="31"/>
  <c r="D911" i="31"/>
  <c r="D910" i="31"/>
  <c r="D909" i="31"/>
  <c r="D908" i="31"/>
  <c r="D907" i="31"/>
  <c r="D906" i="31"/>
  <c r="D905" i="31"/>
  <c r="D904" i="31"/>
  <c r="D903" i="31"/>
  <c r="D902" i="31"/>
  <c r="D901" i="31"/>
  <c r="D900" i="31"/>
  <c r="D899" i="31"/>
  <c r="D898" i="31"/>
  <c r="D897" i="31"/>
  <c r="D896" i="31"/>
  <c r="D895" i="31"/>
  <c r="D894" i="31"/>
  <c r="D893" i="31"/>
  <c r="D892" i="31"/>
  <c r="D891" i="31"/>
  <c r="D890" i="31"/>
  <c r="D889" i="31"/>
  <c r="D888" i="31"/>
  <c r="D887" i="31"/>
  <c r="D886" i="31"/>
  <c r="D885" i="31"/>
  <c r="D884" i="31"/>
  <c r="D883" i="31"/>
  <c r="D882" i="31"/>
  <c r="D881" i="31"/>
  <c r="D880" i="31"/>
  <c r="D879" i="31"/>
  <c r="D878" i="31"/>
  <c r="D877" i="31"/>
  <c r="D876" i="31"/>
  <c r="D875" i="31"/>
  <c r="D874" i="31"/>
  <c r="D873" i="31"/>
  <c r="D872" i="31"/>
  <c r="D871" i="31"/>
  <c r="D870" i="31"/>
  <c r="D869" i="31"/>
  <c r="D868" i="31"/>
  <c r="D867" i="31"/>
  <c r="D866" i="31"/>
  <c r="D865" i="31"/>
  <c r="D864" i="31"/>
  <c r="D863" i="31"/>
  <c r="D862" i="31"/>
  <c r="D861" i="31"/>
  <c r="D860" i="31"/>
  <c r="D859" i="31"/>
  <c r="D858" i="31"/>
  <c r="D857" i="31"/>
  <c r="D856" i="31"/>
  <c r="D855" i="31"/>
  <c r="D854" i="31"/>
  <c r="D853" i="31"/>
  <c r="D852" i="31"/>
  <c r="D851" i="31"/>
  <c r="D850" i="31"/>
  <c r="D849" i="31"/>
  <c r="D848" i="31"/>
  <c r="D847" i="31"/>
  <c r="D846" i="31"/>
  <c r="D845" i="31"/>
  <c r="D844" i="31"/>
  <c r="D843" i="31"/>
  <c r="D842" i="31"/>
  <c r="D841" i="31"/>
  <c r="D840" i="31"/>
  <c r="D839" i="31"/>
  <c r="D838" i="31"/>
  <c r="D837" i="31"/>
  <c r="D836" i="31"/>
  <c r="D835" i="31"/>
  <c r="D834" i="31"/>
  <c r="D833" i="31"/>
  <c r="D832" i="31"/>
  <c r="D831" i="31"/>
  <c r="D830" i="31"/>
  <c r="D829" i="31"/>
  <c r="D828" i="31"/>
  <c r="D827" i="31"/>
  <c r="D826" i="31"/>
  <c r="D825" i="31"/>
  <c r="D824" i="31"/>
  <c r="D823" i="31"/>
  <c r="D822" i="31"/>
  <c r="D821" i="31"/>
  <c r="D820" i="31"/>
  <c r="D819" i="31"/>
  <c r="D818" i="31"/>
  <c r="D817" i="31"/>
  <c r="D816" i="31"/>
  <c r="D815" i="31"/>
  <c r="D814" i="31"/>
  <c r="D813" i="31"/>
  <c r="D812" i="31"/>
  <c r="D811" i="31"/>
  <c r="D810" i="31"/>
  <c r="D809" i="31"/>
  <c r="D808" i="31"/>
  <c r="D807" i="31"/>
  <c r="D806" i="31"/>
  <c r="D805" i="31"/>
  <c r="D804" i="31"/>
  <c r="D803" i="31"/>
  <c r="D802" i="31"/>
  <c r="D801" i="31"/>
  <c r="D800" i="31"/>
  <c r="D799" i="31"/>
  <c r="D798" i="31"/>
  <c r="D797" i="31"/>
  <c r="D796" i="31"/>
  <c r="D795" i="31"/>
  <c r="D794" i="31"/>
  <c r="D793" i="31"/>
  <c r="D792" i="31"/>
  <c r="D791" i="31"/>
  <c r="D790" i="31"/>
  <c r="D789" i="31"/>
  <c r="D788" i="31"/>
  <c r="D787" i="31"/>
  <c r="D786" i="31"/>
  <c r="D785" i="31"/>
  <c r="D784" i="31"/>
  <c r="D783" i="31"/>
  <c r="D782" i="31"/>
  <c r="D781" i="31"/>
  <c r="D780" i="31"/>
  <c r="D779" i="31"/>
  <c r="D778" i="31"/>
  <c r="D777" i="31"/>
  <c r="D776" i="31"/>
  <c r="D775" i="31"/>
  <c r="D774" i="31"/>
  <c r="D773" i="31"/>
  <c r="D772" i="31"/>
  <c r="D771" i="31"/>
  <c r="D770" i="31"/>
  <c r="D769" i="31"/>
  <c r="D768" i="31"/>
  <c r="D767" i="31"/>
  <c r="D766" i="31"/>
  <c r="D765" i="31"/>
  <c r="D764" i="31"/>
  <c r="D763" i="31"/>
  <c r="D762" i="31"/>
  <c r="D761" i="31"/>
  <c r="D760" i="31"/>
  <c r="D759" i="31"/>
  <c r="D758" i="31"/>
  <c r="D757" i="31"/>
  <c r="D756" i="31"/>
  <c r="D755" i="31"/>
  <c r="D754" i="31"/>
  <c r="D753" i="31"/>
  <c r="D752" i="31"/>
  <c r="D751" i="31"/>
  <c r="D750" i="31"/>
  <c r="D749" i="31"/>
  <c r="D748" i="31"/>
  <c r="D747" i="31"/>
  <c r="D746" i="31"/>
  <c r="D745" i="31"/>
  <c r="D744" i="31"/>
  <c r="D743" i="31"/>
  <c r="D742" i="31"/>
  <c r="D741" i="31"/>
  <c r="D740" i="31"/>
  <c r="D739" i="31"/>
  <c r="D738" i="31"/>
  <c r="D737" i="31"/>
  <c r="D736" i="31"/>
  <c r="D735" i="31"/>
  <c r="D734" i="31"/>
  <c r="D733" i="31"/>
  <c r="D732" i="31"/>
  <c r="D731" i="31"/>
  <c r="D730" i="31"/>
  <c r="D729" i="31"/>
  <c r="D728" i="31"/>
  <c r="D727" i="31"/>
  <c r="D726" i="31"/>
  <c r="D725" i="31"/>
  <c r="D724" i="31"/>
  <c r="D723" i="31"/>
  <c r="D722" i="31"/>
  <c r="D721" i="31"/>
  <c r="D720" i="31"/>
  <c r="D719" i="31"/>
  <c r="D718" i="31"/>
  <c r="D717" i="31"/>
  <c r="D716" i="31"/>
  <c r="D715" i="31"/>
  <c r="D714" i="31"/>
  <c r="D713" i="31"/>
  <c r="D712" i="31"/>
  <c r="D711" i="31"/>
  <c r="D710" i="31"/>
  <c r="D709" i="31"/>
  <c r="D708" i="31"/>
  <c r="D707" i="31"/>
  <c r="D706" i="31"/>
  <c r="D705" i="31"/>
  <c r="D704" i="31"/>
  <c r="D703" i="31"/>
  <c r="D698" i="31"/>
  <c r="D699" i="31"/>
  <c r="D700" i="31"/>
  <c r="D701" i="31"/>
  <c r="D702" i="31"/>
  <c r="D697" i="31"/>
  <c r="D696" i="31"/>
  <c r="D695" i="31"/>
  <c r="D694" i="31"/>
  <c r="D693" i="31"/>
  <c r="D692" i="31"/>
  <c r="D691" i="31"/>
  <c r="D690" i="31"/>
  <c r="D689" i="31"/>
  <c r="D688" i="31"/>
  <c r="D687" i="31"/>
  <c r="D686" i="31"/>
  <c r="D685" i="31"/>
  <c r="D684" i="31"/>
  <c r="D683" i="31"/>
  <c r="D682" i="31"/>
  <c r="D681" i="31"/>
  <c r="D680" i="31"/>
  <c r="D679" i="31"/>
  <c r="D678" i="31"/>
  <c r="D677" i="31"/>
  <c r="D676" i="31"/>
  <c r="D675" i="31"/>
  <c r="D674" i="31"/>
  <c r="D673" i="31"/>
  <c r="D672" i="31"/>
  <c r="D671" i="31"/>
  <c r="D670" i="31"/>
  <c r="D669" i="31"/>
  <c r="D668" i="31"/>
  <c r="D667" i="31"/>
  <c r="D666" i="31"/>
  <c r="D665" i="31"/>
  <c r="D664" i="31"/>
  <c r="D663" i="31"/>
  <c r="D662" i="31"/>
  <c r="D661" i="31"/>
  <c r="D660" i="31"/>
  <c r="D659" i="31"/>
  <c r="D658" i="31"/>
  <c r="D657" i="31"/>
  <c r="D656" i="31"/>
  <c r="D655" i="31"/>
  <c r="D654" i="31"/>
  <c r="D653" i="31"/>
  <c r="D652" i="31"/>
  <c r="D651" i="31"/>
  <c r="D650" i="31"/>
  <c r="D649" i="31"/>
  <c r="D648" i="31"/>
  <c r="D647" i="31"/>
  <c r="D646" i="31"/>
  <c r="D645" i="31"/>
  <c r="D644" i="31"/>
  <c r="D643" i="31"/>
  <c r="D642" i="31"/>
  <c r="D641" i="31"/>
  <c r="D640" i="31"/>
  <c r="D639" i="31"/>
  <c r="D638" i="31"/>
  <c r="D637" i="31"/>
  <c r="D636" i="31"/>
  <c r="D635" i="31"/>
  <c r="D634" i="31"/>
  <c r="D633" i="31"/>
  <c r="D632" i="31"/>
  <c r="D631" i="31"/>
  <c r="D630" i="31"/>
  <c r="D629" i="31"/>
  <c r="D628" i="31"/>
  <c r="D627" i="31"/>
  <c r="D626" i="31"/>
  <c r="D625" i="31"/>
  <c r="D624" i="31"/>
  <c r="D623" i="31"/>
  <c r="D622" i="31"/>
  <c r="D621" i="31"/>
  <c r="D620" i="31"/>
  <c r="D619" i="31"/>
  <c r="D618" i="31"/>
  <c r="D617" i="31"/>
  <c r="D616" i="31"/>
  <c r="D615" i="31"/>
  <c r="D614" i="31"/>
  <c r="D613" i="31"/>
  <c r="D612" i="31"/>
  <c r="D611" i="31"/>
  <c r="D610" i="31"/>
  <c r="D609" i="31"/>
  <c r="D608" i="31"/>
  <c r="D607" i="31"/>
  <c r="D606" i="31"/>
  <c r="D605" i="31"/>
  <c r="D604" i="31"/>
  <c r="D603" i="31"/>
  <c r="D602" i="31"/>
  <c r="D601" i="31"/>
  <c r="D600" i="31"/>
  <c r="D599" i="31"/>
  <c r="D598" i="31"/>
  <c r="D597" i="31"/>
  <c r="D596" i="31"/>
  <c r="D595" i="31"/>
  <c r="D594" i="31"/>
  <c r="D593" i="31"/>
  <c r="D592" i="31"/>
  <c r="D591" i="31"/>
  <c r="D590" i="31"/>
  <c r="D589" i="31"/>
  <c r="D588" i="31"/>
  <c r="D587" i="31"/>
  <c r="D586" i="31"/>
  <c r="D585" i="31"/>
  <c r="D584" i="31"/>
  <c r="D583" i="31"/>
  <c r="D582" i="31"/>
  <c r="D581" i="31"/>
  <c r="D580" i="31"/>
  <c r="D579" i="31"/>
  <c r="D578" i="31"/>
  <c r="D577" i="31"/>
  <c r="D576" i="31"/>
  <c r="D575" i="31"/>
  <c r="D574" i="31"/>
  <c r="D573" i="31"/>
  <c r="D572" i="31"/>
  <c r="D571" i="31"/>
  <c r="D570" i="31"/>
  <c r="D569" i="31"/>
  <c r="D568" i="31"/>
  <c r="D567" i="31"/>
  <c r="D566" i="31"/>
  <c r="D565" i="31"/>
  <c r="D564" i="31"/>
  <c r="D563" i="31"/>
  <c r="D562" i="31"/>
  <c r="D561" i="31"/>
  <c r="D560" i="31"/>
  <c r="D559" i="31"/>
  <c r="D558" i="31"/>
  <c r="D557" i="31"/>
  <c r="D556" i="31"/>
  <c r="D555" i="31"/>
  <c r="D554" i="31"/>
  <c r="D553" i="31"/>
  <c r="D552" i="31"/>
  <c r="D551" i="31"/>
  <c r="D550" i="31"/>
  <c r="D549" i="31"/>
  <c r="D548" i="31"/>
  <c r="D547" i="31"/>
  <c r="D546" i="31"/>
  <c r="D545" i="31"/>
  <c r="D544" i="31"/>
  <c r="D543" i="31"/>
  <c r="D542" i="31"/>
  <c r="D541" i="31"/>
  <c r="D540" i="31"/>
  <c r="D539" i="31"/>
  <c r="D538" i="31"/>
  <c r="D537" i="31"/>
  <c r="D536" i="31"/>
  <c r="D535" i="31"/>
  <c r="D534" i="31"/>
  <c r="D533" i="31"/>
  <c r="D532" i="31"/>
  <c r="D531" i="31"/>
  <c r="D530" i="31"/>
  <c r="D529" i="31"/>
  <c r="D528" i="31"/>
  <c r="D527" i="31"/>
  <c r="D526" i="31"/>
  <c r="D525" i="31"/>
  <c r="D524" i="31"/>
  <c r="D523" i="31"/>
  <c r="D522" i="31"/>
  <c r="D521" i="31"/>
  <c r="D520" i="31"/>
  <c r="D519" i="31"/>
  <c r="D518" i="31"/>
  <c r="D517" i="31"/>
  <c r="D516" i="31"/>
  <c r="D515" i="31"/>
  <c r="D514" i="31"/>
  <c r="D513" i="31"/>
  <c r="D512" i="31"/>
  <c r="D511" i="31"/>
  <c r="D510" i="31"/>
  <c r="D509" i="31"/>
  <c r="D508" i="31"/>
  <c r="D507" i="31"/>
  <c r="D506" i="31"/>
  <c r="D505" i="31"/>
  <c r="D504" i="31"/>
  <c r="D503" i="31"/>
  <c r="D502" i="31"/>
  <c r="D501" i="31"/>
  <c r="D500" i="31"/>
  <c r="D499" i="31"/>
  <c r="D498" i="31"/>
  <c r="D497" i="31"/>
  <c r="D496" i="31"/>
  <c r="D495" i="31"/>
  <c r="D494" i="31"/>
  <c r="D493" i="31"/>
  <c r="D492" i="31"/>
  <c r="D491" i="31"/>
  <c r="D490" i="31"/>
  <c r="D489" i="31"/>
  <c r="D488" i="31"/>
  <c r="D487" i="31"/>
  <c r="D486" i="31"/>
  <c r="D485" i="31"/>
  <c r="D484" i="31"/>
  <c r="D483" i="31"/>
  <c r="D482" i="31"/>
  <c r="D481" i="31"/>
  <c r="D480" i="31"/>
  <c r="D479" i="31"/>
  <c r="D478" i="31"/>
  <c r="D477" i="31"/>
  <c r="D476" i="31"/>
  <c r="D475" i="31"/>
  <c r="D474" i="31"/>
  <c r="D473" i="31"/>
  <c r="D472" i="31"/>
  <c r="D471" i="31"/>
  <c r="D470" i="31"/>
  <c r="D469" i="31"/>
  <c r="D468" i="31"/>
  <c r="D467" i="31"/>
  <c r="D466" i="31"/>
  <c r="D465" i="31"/>
  <c r="D464" i="31"/>
  <c r="D463" i="31"/>
  <c r="D462" i="31"/>
  <c r="D461" i="31"/>
  <c r="D460" i="31"/>
  <c r="D459" i="31"/>
  <c r="D458" i="31"/>
  <c r="D457" i="31"/>
  <c r="D456" i="31"/>
  <c r="D455" i="31"/>
  <c r="D454" i="31"/>
  <c r="D453" i="31"/>
  <c r="D452" i="31"/>
  <c r="D451" i="31"/>
  <c r="D450" i="31"/>
  <c r="D449" i="31"/>
  <c r="D448" i="31"/>
  <c r="D447" i="31"/>
  <c r="D446" i="31"/>
  <c r="D445" i="31"/>
  <c r="D444" i="31"/>
  <c r="D443" i="31"/>
  <c r="D442" i="31"/>
  <c r="D441" i="31"/>
  <c r="D440" i="31"/>
  <c r="D439" i="31"/>
  <c r="D438" i="31"/>
  <c r="D437" i="31"/>
  <c r="D436" i="31"/>
  <c r="D435" i="31"/>
  <c r="D434" i="31"/>
  <c r="D433" i="31"/>
  <c r="D432" i="31"/>
  <c r="D431" i="31"/>
  <c r="D430" i="31"/>
  <c r="D429" i="31"/>
  <c r="D428" i="31"/>
  <c r="D427" i="31"/>
  <c r="D426" i="31"/>
  <c r="D425" i="31"/>
  <c r="D424" i="31"/>
  <c r="D423" i="31"/>
  <c r="D422" i="31"/>
  <c r="D421" i="31"/>
  <c r="D420" i="31"/>
  <c r="D419" i="31"/>
  <c r="D418" i="31"/>
  <c r="D417" i="31"/>
  <c r="D416" i="31"/>
  <c r="D415" i="31"/>
  <c r="D414" i="31"/>
  <c r="D413" i="31"/>
  <c r="D412" i="31"/>
  <c r="D411" i="31"/>
  <c r="D410" i="31"/>
  <c r="D409" i="31"/>
  <c r="D408" i="31"/>
  <c r="D407" i="31"/>
  <c r="D406" i="31"/>
  <c r="D405" i="31"/>
  <c r="D404" i="31"/>
  <c r="D403" i="31"/>
  <c r="D402" i="31"/>
  <c r="D401" i="31"/>
  <c r="D400" i="31"/>
  <c r="D399" i="31"/>
  <c r="D398" i="31"/>
  <c r="D397" i="31"/>
  <c r="D396" i="31"/>
  <c r="D395" i="31"/>
  <c r="D394" i="31"/>
  <c r="D393" i="31"/>
  <c r="D392" i="31"/>
  <c r="D391" i="31"/>
  <c r="D390" i="31"/>
  <c r="D389" i="31"/>
  <c r="D388" i="31"/>
  <c r="D387" i="31"/>
  <c r="D386" i="31"/>
  <c r="D385" i="31"/>
  <c r="D384" i="31"/>
  <c r="D383" i="31"/>
  <c r="D382" i="31"/>
  <c r="D381" i="31"/>
  <c r="D380" i="31"/>
  <c r="D379" i="31"/>
  <c r="D378" i="31"/>
  <c r="D377" i="31"/>
  <c r="D376" i="31"/>
  <c r="D375" i="31"/>
  <c r="D374" i="31"/>
  <c r="D373" i="31"/>
  <c r="D372" i="31"/>
  <c r="D371" i="31"/>
  <c r="D370" i="31"/>
  <c r="D369" i="31"/>
  <c r="D368" i="31"/>
  <c r="D367" i="31"/>
  <c r="D366" i="31"/>
  <c r="D365" i="31"/>
  <c r="D364" i="31"/>
  <c r="D363" i="31"/>
  <c r="D362" i="31"/>
  <c r="D361" i="31"/>
  <c r="D360" i="31"/>
  <c r="D359" i="31"/>
  <c r="D358" i="31"/>
  <c r="D357" i="31"/>
  <c r="D356" i="31"/>
  <c r="D355" i="31"/>
  <c r="D354" i="31"/>
  <c r="D353" i="31"/>
  <c r="D352" i="31"/>
  <c r="D351" i="31"/>
  <c r="D350" i="31"/>
  <c r="D349" i="31"/>
  <c r="D348" i="31"/>
  <c r="D347" i="31"/>
  <c r="D346" i="31"/>
  <c r="D345" i="31"/>
  <c r="D344" i="31"/>
  <c r="D343" i="31"/>
  <c r="D342" i="31"/>
  <c r="D341" i="31"/>
  <c r="D340" i="31"/>
  <c r="D339" i="31"/>
  <c r="D338" i="31"/>
  <c r="D337" i="31"/>
  <c r="D336" i="31"/>
  <c r="D335" i="31"/>
  <c r="D334" i="31"/>
  <c r="D333" i="31"/>
  <c r="D332" i="31"/>
  <c r="D331" i="31"/>
  <c r="D330" i="31"/>
  <c r="D329" i="31"/>
  <c r="D328" i="31"/>
  <c r="D327" i="31"/>
  <c r="D326" i="31"/>
  <c r="D325" i="31"/>
  <c r="D324" i="31"/>
  <c r="D323" i="31"/>
  <c r="D322" i="31"/>
  <c r="D321" i="31"/>
  <c r="D320" i="31"/>
  <c r="D319" i="31"/>
  <c r="D318" i="31"/>
  <c r="D317" i="31"/>
  <c r="D316" i="31"/>
  <c r="D315" i="31"/>
  <c r="D314" i="31"/>
  <c r="D313" i="31"/>
  <c r="D312" i="31"/>
  <c r="D311" i="31"/>
  <c r="D310" i="31"/>
  <c r="D309" i="31"/>
  <c r="D308" i="31"/>
  <c r="D307" i="31"/>
  <c r="D306" i="31"/>
  <c r="D305" i="31"/>
  <c r="D304" i="31"/>
  <c r="D303" i="31"/>
  <c r="D302" i="31"/>
  <c r="D301" i="31"/>
  <c r="D300" i="31"/>
  <c r="D299" i="31"/>
  <c r="D298" i="31"/>
  <c r="D297" i="31"/>
  <c r="D296" i="31"/>
  <c r="D295" i="31"/>
  <c r="D294" i="31"/>
  <c r="D293" i="31"/>
  <c r="D292" i="31"/>
  <c r="D291" i="31"/>
  <c r="D290" i="31"/>
  <c r="D289" i="31"/>
  <c r="D288" i="31"/>
  <c r="D287" i="31"/>
  <c r="D286" i="31"/>
  <c r="D285" i="31"/>
  <c r="D284" i="31"/>
  <c r="D283" i="31"/>
  <c r="D282" i="31"/>
  <c r="D281" i="31"/>
  <c r="D280" i="31"/>
  <c r="D279" i="31"/>
  <c r="D278" i="31"/>
  <c r="D277" i="31"/>
  <c r="D276" i="31"/>
  <c r="D275" i="31"/>
  <c r="D274" i="31"/>
  <c r="D273" i="31"/>
  <c r="D272" i="31"/>
  <c r="D271" i="31"/>
  <c r="D270" i="31"/>
  <c r="D269" i="31"/>
  <c r="D268" i="31"/>
  <c r="D267" i="31"/>
  <c r="D266" i="31"/>
  <c r="D265" i="31"/>
  <c r="D264" i="31"/>
  <c r="D263" i="31"/>
  <c r="D262" i="31"/>
  <c r="D261" i="31"/>
  <c r="D260" i="31"/>
  <c r="D259" i="31"/>
  <c r="D258" i="31"/>
  <c r="D257" i="31"/>
  <c r="D256" i="31"/>
  <c r="D255" i="31"/>
  <c r="D254" i="31"/>
  <c r="D253" i="31"/>
  <c r="D252" i="31"/>
  <c r="D251" i="31"/>
  <c r="D250" i="31"/>
  <c r="D249" i="31"/>
  <c r="D248" i="31"/>
  <c r="D247" i="31"/>
  <c r="D246" i="31"/>
  <c r="D245" i="31"/>
  <c r="D244" i="31"/>
  <c r="D243" i="31"/>
  <c r="D242" i="31"/>
  <c r="D241" i="31"/>
  <c r="D240" i="31"/>
  <c r="D239" i="31"/>
  <c r="D238" i="31"/>
  <c r="D237" i="31"/>
  <c r="D236" i="31"/>
  <c r="D235" i="31"/>
  <c r="D234" i="31"/>
  <c r="D233" i="31"/>
  <c r="D232" i="31"/>
  <c r="D231" i="31"/>
  <c r="D230" i="31"/>
  <c r="D229" i="31"/>
  <c r="D228" i="31"/>
  <c r="D227" i="31"/>
  <c r="D226" i="31"/>
  <c r="D225" i="31"/>
  <c r="D224" i="31"/>
  <c r="D223" i="31"/>
  <c r="D222" i="31"/>
  <c r="D221" i="31"/>
  <c r="D220" i="31"/>
  <c r="D219" i="31"/>
  <c r="D218" i="31"/>
  <c r="D217" i="31"/>
  <c r="D216" i="31"/>
  <c r="D215" i="31"/>
  <c r="D214" i="31"/>
  <c r="D213" i="31"/>
  <c r="D212" i="31"/>
  <c r="D211" i="31"/>
  <c r="D210" i="31"/>
  <c r="D209" i="31"/>
  <c r="D208" i="31"/>
  <c r="D207" i="31"/>
  <c r="D206" i="31"/>
  <c r="D205" i="31"/>
  <c r="D204" i="31"/>
  <c r="D203" i="31"/>
  <c r="D202" i="31"/>
  <c r="D201" i="31"/>
  <c r="D200" i="31"/>
  <c r="D199" i="31"/>
  <c r="D198" i="31"/>
  <c r="D197" i="31"/>
  <c r="D196" i="31"/>
  <c r="D195" i="31"/>
  <c r="D194" i="31"/>
  <c r="D193" i="31"/>
  <c r="D192" i="31"/>
  <c r="D191" i="31"/>
  <c r="D190" i="31"/>
  <c r="D189" i="31"/>
  <c r="D188" i="31"/>
  <c r="D187" i="31"/>
  <c r="D186" i="31"/>
  <c r="D185" i="31"/>
  <c r="D184" i="31"/>
  <c r="D183" i="31"/>
  <c r="D182" i="31"/>
  <c r="D181" i="31"/>
  <c r="D180" i="31"/>
  <c r="D179" i="31"/>
  <c r="D178" i="31"/>
  <c r="D177" i="31"/>
  <c r="D176" i="31"/>
  <c r="D175" i="31"/>
  <c r="D174" i="31"/>
  <c r="D173" i="31"/>
  <c r="D172" i="31"/>
  <c r="D171" i="31"/>
  <c r="D170" i="31"/>
  <c r="D169" i="31"/>
  <c r="D168" i="31"/>
  <c r="D167" i="31"/>
  <c r="D166" i="31"/>
  <c r="D165" i="31"/>
  <c r="D164" i="31"/>
  <c r="D163" i="31"/>
  <c r="D162" i="31"/>
  <c r="D161" i="31"/>
  <c r="D160" i="31"/>
  <c r="D159" i="31"/>
  <c r="D158" i="31"/>
  <c r="D157" i="31"/>
  <c r="D156" i="31"/>
  <c r="D155" i="31"/>
  <c r="D154" i="31"/>
  <c r="D153" i="31"/>
  <c r="D152" i="31"/>
  <c r="D151" i="31"/>
  <c r="D150" i="31"/>
  <c r="D149" i="31"/>
  <c r="D148" i="31"/>
  <c r="D147" i="31"/>
  <c r="D146" i="31"/>
  <c r="D145" i="31"/>
  <c r="D144" i="31"/>
  <c r="D143" i="31"/>
  <c r="D142" i="31"/>
  <c r="D141" i="31"/>
  <c r="D140" i="31"/>
  <c r="D139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D122" i="31"/>
  <c r="D121" i="31"/>
  <c r="D120" i="31"/>
  <c r="D119" i="31"/>
  <c r="D118" i="31"/>
  <c r="D117" i="31"/>
  <c r="D116" i="31"/>
  <c r="D115" i="31"/>
  <c r="D114" i="31"/>
  <c r="D113" i="31"/>
  <c r="D112" i="31"/>
  <c r="D111" i="31"/>
  <c r="D110" i="31"/>
  <c r="D109" i="31"/>
  <c r="D108" i="31"/>
  <c r="D107" i="31"/>
  <c r="D106" i="31"/>
  <c r="D105" i="31"/>
  <c r="D104" i="31"/>
  <c r="D103" i="31"/>
  <c r="D102" i="31"/>
  <c r="D101" i="31"/>
  <c r="D100" i="31"/>
  <c r="D99" i="31"/>
  <c r="D98" i="31"/>
  <c r="D97" i="31"/>
  <c r="D96" i="31"/>
  <c r="D95" i="31"/>
  <c r="D94" i="31"/>
  <c r="D93" i="31"/>
  <c r="D92" i="31"/>
  <c r="D91" i="31"/>
  <c r="D90" i="31"/>
  <c r="D89" i="31"/>
  <c r="D88" i="31"/>
  <c r="D87" i="31"/>
  <c r="D86" i="31"/>
  <c r="D85" i="31"/>
  <c r="D84" i="31"/>
  <c r="D83" i="31"/>
  <c r="D82" i="31"/>
  <c r="D81" i="31"/>
  <c r="D80" i="31"/>
  <c r="D79" i="31"/>
  <c r="D78" i="31"/>
  <c r="D77" i="31"/>
  <c r="D76" i="31"/>
  <c r="D75" i="31"/>
  <c r="D74" i="31"/>
  <c r="D73" i="31"/>
  <c r="D72" i="31"/>
  <c r="D71" i="31"/>
  <c r="D70" i="31"/>
  <c r="D69" i="31"/>
  <c r="D68" i="31"/>
  <c r="D67" i="31"/>
  <c r="D66" i="31"/>
  <c r="D65" i="31"/>
  <c r="D64" i="31"/>
  <c r="D63" i="31"/>
  <c r="D62" i="31"/>
  <c r="D61" i="31"/>
  <c r="D60" i="31"/>
  <c r="D59" i="31"/>
  <c r="D58" i="31"/>
  <c r="D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2" i="31"/>
  <c r="D13" i="31"/>
  <c r="D14" i="31"/>
  <c r="D15" i="31"/>
  <c r="D16" i="31"/>
  <c r="D17" i="31"/>
  <c r="D11" i="31"/>
  <c r="U26" i="25" l="1"/>
  <c r="U27" i="25"/>
  <c r="U28" i="25"/>
  <c r="U29" i="25"/>
  <c r="AW2" i="25"/>
  <c r="AS2" i="25"/>
  <c r="DA12" i="25"/>
  <c r="DB12" i="25" s="1"/>
  <c r="DC12" i="25" s="1"/>
  <c r="U25" i="25" l="1"/>
  <c r="U22" i="25"/>
  <c r="U21" i="25"/>
  <c r="U24" i="25"/>
  <c r="U23" i="25" l="1"/>
  <c r="U20" i="25"/>
  <c r="U39" i="25" l="1"/>
  <c r="AI22" i="20" l="1"/>
  <c r="U31" i="25" l="1"/>
  <c r="E36" i="25" s="1"/>
  <c r="U42" i="25" l="1"/>
</calcChain>
</file>

<file path=xl/sharedStrings.xml><?xml version="1.0" encoding="utf-8"?>
<sst xmlns="http://schemas.openxmlformats.org/spreadsheetml/2006/main" count="1204" uniqueCount="934">
  <si>
    <t>移動１深夜１．５・早朝１．０・日中０．５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</si>
  <si>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移動１深夜１．５・早朝１．０・日中０．５・２人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</si>
  <si>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移動１深夜０．５・早朝０．５・日中０．５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</si>
  <si>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移動１深夜０．５・早朝０．５・日中０．５・２人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</si>
  <si>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移動１深夜０．５・早朝０．５・日中１．０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</si>
  <si>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移動１深夜０．５・早朝０．５・日中１．０・２人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</si>
  <si>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移動１深夜０．５・早朝０．５・日中１．５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</si>
  <si>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移動１深夜０．５・早朝０．５・日中１．５・２人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</si>
  <si>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移動１深夜０．５・早朝０．５・日中２．０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</si>
  <si>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移動１深夜０．５・早朝０．５・日中２．０・２人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</si>
  <si>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移動１深夜１．０・早朝０．５・日中０．５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</si>
  <si>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移動１深夜１．０・早朝０．５・日中０．５・２人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</si>
  <si>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移動１深夜１．０・早朝０．５・日中１．０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</si>
  <si>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移動１深夜１．０・早朝０．５・日中１．０・２人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</si>
  <si>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移動１深夜１．０・早朝０．５・日中１．５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</si>
  <si>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移動１深夜１．０・早朝０．５・日中１．５・２人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</si>
  <si>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移動１深夜１．５・早朝０．５・日中０．５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</si>
  <si>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移動１深夜１．５・早朝０．５・日中０．５・２人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</si>
  <si>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移動１深夜１．５・早朝０．５・日中１．０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</si>
  <si>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移動１深夜１．５・早朝０．５・日中１．０・２人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</si>
  <si>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移動１深夜２．０・早朝０．５・日中０．５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</si>
  <si>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移動１深夜２．０・早朝０．５・日中０．５・２人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</si>
  <si>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移動１深夜０．５・日中０．５</t>
    <rPh sb="3" eb="5">
      <t>シンヤ</t>
    </rPh>
    <phoneticPr fontId="2"/>
  </si>
  <si>
    <t>移動１深夜０．５・日中０．５・２人</t>
    <rPh sb="3" eb="5">
      <t>シンヤ</t>
    </rPh>
    <rPh sb="16" eb="17">
      <t>ヒト</t>
    </rPh>
    <phoneticPr fontId="2"/>
  </si>
  <si>
    <t>移動１深夜０．５・日中１．０</t>
    <rPh sb="3" eb="5">
      <t>シンヤ</t>
    </rPh>
    <phoneticPr fontId="2"/>
  </si>
  <si>
    <t>移動１深夜０．５・日中１．０・２人</t>
    <rPh sb="3" eb="5">
      <t>シンヤ</t>
    </rPh>
    <rPh sb="16" eb="17">
      <t>ヒト</t>
    </rPh>
    <phoneticPr fontId="2"/>
  </si>
  <si>
    <t>移動１深夜０．５・日中１．５</t>
    <rPh sb="3" eb="5">
      <t>シンヤ</t>
    </rPh>
    <phoneticPr fontId="2"/>
  </si>
  <si>
    <t>移動１深夜０．５・日中１．５・２人</t>
    <rPh sb="3" eb="5">
      <t>シンヤ</t>
    </rPh>
    <rPh sb="16" eb="17">
      <t>ヒト</t>
    </rPh>
    <phoneticPr fontId="2"/>
  </si>
  <si>
    <t>移動１深夜０．５・日中２．０</t>
    <rPh sb="3" eb="5">
      <t>シンヤ</t>
    </rPh>
    <phoneticPr fontId="2"/>
  </si>
  <si>
    <t>移動１深夜０．５・日中２．０・２人</t>
    <rPh sb="3" eb="5">
      <t>シンヤ</t>
    </rPh>
    <rPh sb="16" eb="17">
      <t>ヒト</t>
    </rPh>
    <phoneticPr fontId="2"/>
  </si>
  <si>
    <t>移動１深夜０．５・日中２．５</t>
    <rPh sb="3" eb="5">
      <t>シンヤ</t>
    </rPh>
    <phoneticPr fontId="2"/>
  </si>
  <si>
    <t>移動１深夜０．５・日中２．５・２人</t>
    <rPh sb="3" eb="5">
      <t>シンヤ</t>
    </rPh>
    <rPh sb="16" eb="17">
      <t>ヒト</t>
    </rPh>
    <phoneticPr fontId="2"/>
  </si>
  <si>
    <t>移動１深夜１．０・日中０．５</t>
    <rPh sb="3" eb="5">
      <t>シンヤ</t>
    </rPh>
    <phoneticPr fontId="2"/>
  </si>
  <si>
    <t>移動１深夜１．０・日中０．５・２人</t>
    <rPh sb="3" eb="5">
      <t>シンヤ</t>
    </rPh>
    <rPh sb="16" eb="17">
      <t>ヒト</t>
    </rPh>
    <phoneticPr fontId="2"/>
  </si>
  <si>
    <t>移動１深夜１．０・日中１．０</t>
    <rPh sb="3" eb="5">
      <t>シンヤ</t>
    </rPh>
    <phoneticPr fontId="2"/>
  </si>
  <si>
    <t>移動１深夜１．０・日中１．０・２人</t>
    <rPh sb="3" eb="5">
      <t>シンヤ</t>
    </rPh>
    <rPh sb="16" eb="17">
      <t>ヒト</t>
    </rPh>
    <phoneticPr fontId="2"/>
  </si>
  <si>
    <t>移動１深夜１．０・日中１．５</t>
    <rPh sb="3" eb="5">
      <t>シンヤ</t>
    </rPh>
    <phoneticPr fontId="2"/>
  </si>
  <si>
    <t>移動１深夜１．０・日中１．５・２人</t>
    <rPh sb="3" eb="5">
      <t>シンヤ</t>
    </rPh>
    <rPh sb="16" eb="17">
      <t>ヒト</t>
    </rPh>
    <phoneticPr fontId="2"/>
  </si>
  <si>
    <t>移動１深夜１．０・日中２．０</t>
    <rPh sb="3" eb="5">
      <t>シンヤ</t>
    </rPh>
    <phoneticPr fontId="2"/>
  </si>
  <si>
    <t>移動１深夜１．０・日中２．０・２人</t>
    <rPh sb="3" eb="5">
      <t>シンヤ</t>
    </rPh>
    <rPh sb="16" eb="17">
      <t>ヒト</t>
    </rPh>
    <phoneticPr fontId="2"/>
  </si>
  <si>
    <t>移動１深夜１．５・日中０．５</t>
    <rPh sb="3" eb="5">
      <t>シンヤ</t>
    </rPh>
    <phoneticPr fontId="2"/>
  </si>
  <si>
    <t>移動１深夜１．５・日中０．５・２人</t>
    <rPh sb="3" eb="5">
      <t>シンヤ</t>
    </rPh>
    <rPh sb="16" eb="17">
      <t>ヒト</t>
    </rPh>
    <phoneticPr fontId="2"/>
  </si>
  <si>
    <t>移動１深夜１．５・日中１．０</t>
    <rPh sb="3" eb="5">
      <t>シンヤ</t>
    </rPh>
    <phoneticPr fontId="2"/>
  </si>
  <si>
    <t>移動１深夜１．５・日中１．０・２人</t>
    <rPh sb="3" eb="5">
      <t>シンヤ</t>
    </rPh>
    <rPh sb="16" eb="17">
      <t>ヒト</t>
    </rPh>
    <phoneticPr fontId="2"/>
  </si>
  <si>
    <t>移動１深夜１．５・日中１．５</t>
    <rPh sb="3" eb="5">
      <t>シンヤ</t>
    </rPh>
    <phoneticPr fontId="2"/>
  </si>
  <si>
    <t>移動１深夜１．５・日中１．５・２人</t>
    <rPh sb="3" eb="5">
      <t>シンヤ</t>
    </rPh>
    <rPh sb="16" eb="17">
      <t>ヒト</t>
    </rPh>
    <phoneticPr fontId="2"/>
  </si>
  <si>
    <t>移動１深夜２．０・日中０．５</t>
    <rPh sb="3" eb="5">
      <t>シンヤ</t>
    </rPh>
    <phoneticPr fontId="2"/>
  </si>
  <si>
    <t>移動１深夜２．０・日中０．５・２人</t>
    <rPh sb="3" eb="5">
      <t>シンヤ</t>
    </rPh>
    <rPh sb="16" eb="17">
      <t>ヒト</t>
    </rPh>
    <phoneticPr fontId="2"/>
  </si>
  <si>
    <t>移動１深夜２．０・日中１．０</t>
    <rPh sb="3" eb="5">
      <t>シンヤ</t>
    </rPh>
    <phoneticPr fontId="2"/>
  </si>
  <si>
    <t>移動１深夜２．０・日中１．０・２人</t>
    <rPh sb="3" eb="5">
      <t>シンヤ</t>
    </rPh>
    <rPh sb="16" eb="17">
      <t>ヒト</t>
    </rPh>
    <phoneticPr fontId="2"/>
  </si>
  <si>
    <t>移動１深夜２．５・日中０．５</t>
    <rPh sb="3" eb="5">
      <t>シンヤ</t>
    </rPh>
    <phoneticPr fontId="2"/>
  </si>
  <si>
    <t>移動１深夜２．５・日中０．５・２人</t>
    <rPh sb="3" eb="5">
      <t>シンヤ</t>
    </rPh>
    <rPh sb="16" eb="17">
      <t>ヒト</t>
    </rPh>
    <phoneticPr fontId="2"/>
  </si>
  <si>
    <t>移動１日中０．５・夜間２．０・深夜０．５</t>
  </si>
  <si>
    <t>移動１日中０．５・夜間２．０・深夜０．５・２人</t>
    <rPh sb="22" eb="23">
      <t>ヒト</t>
    </rPh>
    <phoneticPr fontId="2"/>
  </si>
  <si>
    <t>移動１日中０．５・夜間１．５・深夜０．５</t>
  </si>
  <si>
    <t>移動１日中０．５・夜間１．５・深夜０．５・２人</t>
    <rPh sb="22" eb="23">
      <t>ヒト</t>
    </rPh>
    <phoneticPr fontId="2"/>
  </si>
  <si>
    <t>移動１日中０．５・夜間１．５・深夜１．０</t>
  </si>
  <si>
    <t>移動１日中０．５・夜間１．５・深夜１．０・２人</t>
    <rPh sb="22" eb="23">
      <t>ヒト</t>
    </rPh>
    <phoneticPr fontId="2"/>
  </si>
  <si>
    <t>移動１日中１．０・夜間１．５・深夜０．５</t>
  </si>
  <si>
    <t>移動１日中１．０・夜間１．５・深夜０．５・２人</t>
    <rPh sb="22" eb="23">
      <t>ヒト</t>
    </rPh>
    <phoneticPr fontId="2"/>
  </si>
  <si>
    <t>移動１日中０．５・夜間１．０・深夜０．５</t>
  </si>
  <si>
    <t>移動１日中０．５・夜間１．０・深夜０．５・２人</t>
    <rPh sb="22" eb="23">
      <t>ヒト</t>
    </rPh>
    <phoneticPr fontId="2"/>
  </si>
  <si>
    <t>移動１日中０．５・夜間１．０・深夜１．０</t>
  </si>
  <si>
    <t>移動１日中０．５・夜間１．０・深夜１．０・２人</t>
    <rPh sb="22" eb="23">
      <t>ヒト</t>
    </rPh>
    <phoneticPr fontId="2"/>
  </si>
  <si>
    <t>移動１日中０．５・夜間１．０・深夜１．５</t>
  </si>
  <si>
    <t>移動１日中０．５・夜間１．０・深夜１．５・２人</t>
    <rPh sb="22" eb="23">
      <t>ヒト</t>
    </rPh>
    <phoneticPr fontId="2"/>
  </si>
  <si>
    <t>移動１日中１．０・夜間１．０・深夜０．５</t>
  </si>
  <si>
    <t>移動１日中１．０・夜間１．０・深夜０．５・２人</t>
    <rPh sb="22" eb="23">
      <t>ヒト</t>
    </rPh>
    <phoneticPr fontId="2"/>
  </si>
  <si>
    <t>移動１日中１．０・夜間１．０・深夜１．０</t>
  </si>
  <si>
    <t>移動１日中１．０・夜間１．０・深夜１．０・２人</t>
    <rPh sb="22" eb="23">
      <t>ヒト</t>
    </rPh>
    <phoneticPr fontId="2"/>
  </si>
  <si>
    <t>移動１日中１．５・夜間１．０・深夜０．５</t>
  </si>
  <si>
    <t>移動１日中１．５・夜間１．０・深夜０．５・２人</t>
    <rPh sb="22" eb="23">
      <t>ヒト</t>
    </rPh>
    <phoneticPr fontId="2"/>
  </si>
  <si>
    <t>移動１日中０．５・夜間０．５・深夜０．５</t>
  </si>
  <si>
    <t>移動１日中０．５・夜間０．５・深夜０．５・２人</t>
    <rPh sb="22" eb="23">
      <t>ヒト</t>
    </rPh>
    <phoneticPr fontId="2"/>
  </si>
  <si>
    <t>移動１日中０．５・夜間０．５・深夜１．０</t>
  </si>
  <si>
    <t>移動１日中０．５・夜間０．５・深夜１．０・２人</t>
    <rPh sb="22" eb="23">
      <t>ヒト</t>
    </rPh>
    <phoneticPr fontId="2"/>
  </si>
  <si>
    <t>移動１日中０．５・夜間０．５・深夜１．５</t>
  </si>
  <si>
    <t>移動１日中０．５・夜間０．５・深夜１．５・２人</t>
    <rPh sb="22" eb="23">
      <t>ヒト</t>
    </rPh>
    <phoneticPr fontId="2"/>
  </si>
  <si>
    <t>移動１日中０．５・夜間０．５・深夜２．０</t>
  </si>
  <si>
    <t>移動１日中０．５・夜間０．５・深夜２．０・２人</t>
    <rPh sb="22" eb="23">
      <t>ヒト</t>
    </rPh>
    <phoneticPr fontId="2"/>
  </si>
  <si>
    <t>移動１日中１．０・夜間０．５・深夜０．５</t>
  </si>
  <si>
    <t>移動１日中１．０・夜間０．５・深夜０．５・２人</t>
    <rPh sb="22" eb="23">
      <t>ヒト</t>
    </rPh>
    <phoneticPr fontId="2"/>
  </si>
  <si>
    <t>移動１日中１．０・夜間０．５・深夜１．０</t>
  </si>
  <si>
    <t>移動１日中１．０・夜間０．５・深夜１．０・２人</t>
    <rPh sb="22" eb="23">
      <t>ヒト</t>
    </rPh>
    <phoneticPr fontId="2"/>
  </si>
  <si>
    <t>移動１日中１．０・夜間０．５・深夜１．５</t>
  </si>
  <si>
    <t>移動１日中１．０・夜間０．５・深夜１．５・２人</t>
    <rPh sb="22" eb="23">
      <t>ヒト</t>
    </rPh>
    <phoneticPr fontId="2"/>
  </si>
  <si>
    <t>移動１日中１．５・夜間０．５・深夜０．５</t>
  </si>
  <si>
    <t>移動１日中１．５・夜間０．５・深夜０．５・２人</t>
    <rPh sb="22" eb="23">
      <t>ヒト</t>
    </rPh>
    <phoneticPr fontId="2"/>
  </si>
  <si>
    <t>移動１日中１．５・夜間０．５・深夜１．０</t>
  </si>
  <si>
    <t>移動１日中１．５・夜間０．５・深夜１．０・２人</t>
    <rPh sb="22" eb="23">
      <t>ヒト</t>
    </rPh>
    <phoneticPr fontId="2"/>
  </si>
  <si>
    <t>移動１日中２．０・夜間０．５・深夜０．５</t>
  </si>
  <si>
    <t>移動１日中２．０・夜間０．５・深夜０．５・２人</t>
    <rPh sb="22" eb="23">
      <t>ヒト</t>
    </rPh>
    <phoneticPr fontId="2"/>
  </si>
  <si>
    <t>移動１早朝０．５・日中２．０・夜間０．５</t>
  </si>
  <si>
    <t>移動１早朝０．５・日中２．０・夜間０．５・２人</t>
    <rPh sb="22" eb="23">
      <t>ヒト</t>
    </rPh>
    <phoneticPr fontId="2"/>
  </si>
  <si>
    <t>移動１日中増０．５</t>
    <rPh sb="3" eb="4">
      <t>ヒ</t>
    </rPh>
    <rPh sb="4" eb="5">
      <t>チュウ</t>
    </rPh>
    <rPh sb="5" eb="6">
      <t>ゾウ</t>
    </rPh>
    <phoneticPr fontId="2"/>
  </si>
  <si>
    <t>移動１日中増０．５・２人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</si>
  <si>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移動１日中増１．０</t>
    <rPh sb="3" eb="4">
      <t>ヒ</t>
    </rPh>
    <rPh sb="4" eb="5">
      <t>チュウ</t>
    </rPh>
    <rPh sb="5" eb="6">
      <t>ゾウ</t>
    </rPh>
    <phoneticPr fontId="2"/>
  </si>
  <si>
    <t>移動１日中増１．０・２人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</si>
  <si>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移動１日中増１．５</t>
    <rPh sb="3" eb="4">
      <t>ヒ</t>
    </rPh>
    <rPh sb="4" eb="5">
      <t>チュウ</t>
    </rPh>
    <rPh sb="5" eb="6">
      <t>ゾウ</t>
    </rPh>
    <phoneticPr fontId="2"/>
  </si>
  <si>
    <t>移動１日中増１．５・２人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</si>
  <si>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移動１日中増２．０</t>
    <rPh sb="3" eb="4">
      <t>ヒ</t>
    </rPh>
    <rPh sb="4" eb="5">
      <t>チュウ</t>
    </rPh>
    <rPh sb="5" eb="6">
      <t>ゾウ</t>
    </rPh>
    <phoneticPr fontId="2"/>
  </si>
  <si>
    <t>移動１日中増２．０・２人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</si>
  <si>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移動１日中増２．５</t>
    <rPh sb="3" eb="4">
      <t>ヒ</t>
    </rPh>
    <rPh sb="4" eb="5">
      <t>チュウ</t>
    </rPh>
    <rPh sb="5" eb="6">
      <t>ゾウ</t>
    </rPh>
    <phoneticPr fontId="2"/>
  </si>
  <si>
    <t>移動１日中増２．５・２人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</si>
  <si>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移動１日中増３．０</t>
    <rPh sb="3" eb="4">
      <t>ヒ</t>
    </rPh>
    <rPh sb="4" eb="5">
      <t>チュウ</t>
    </rPh>
    <rPh sb="5" eb="6">
      <t>ゾウ</t>
    </rPh>
    <phoneticPr fontId="2"/>
  </si>
  <si>
    <t>移動１日中増３．０・２人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</si>
  <si>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移動１日中増３．５</t>
    <rPh sb="3" eb="4">
      <t>ヒ</t>
    </rPh>
    <rPh sb="4" eb="5">
      <t>チュウ</t>
    </rPh>
    <rPh sb="5" eb="6">
      <t>ゾウ</t>
    </rPh>
    <phoneticPr fontId="2"/>
  </si>
  <si>
    <t>移動１日中増３．５・２人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</si>
  <si>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移動１日中増４．０</t>
    <rPh sb="3" eb="4">
      <t>ヒ</t>
    </rPh>
    <rPh sb="4" eb="5">
      <t>チュウ</t>
    </rPh>
    <rPh sb="5" eb="6">
      <t>ゾウ</t>
    </rPh>
    <phoneticPr fontId="2"/>
  </si>
  <si>
    <t>移動１日中増４．０・２人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</si>
  <si>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移動１日中増４．５</t>
    <rPh sb="3" eb="4">
      <t>ヒ</t>
    </rPh>
    <rPh sb="4" eb="5">
      <t>チュウ</t>
    </rPh>
    <rPh sb="5" eb="6">
      <t>ゾウ</t>
    </rPh>
    <phoneticPr fontId="2"/>
  </si>
  <si>
    <t>移動１日中増４．５・２人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</si>
  <si>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移動１日中増５．０</t>
    <rPh sb="3" eb="4">
      <t>ヒ</t>
    </rPh>
    <rPh sb="4" eb="5">
      <t>チュウ</t>
    </rPh>
    <rPh sb="5" eb="6">
      <t>ゾウ</t>
    </rPh>
    <phoneticPr fontId="2"/>
  </si>
  <si>
    <t>移動１日中増５．０・２人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</si>
  <si>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移動１日中増５．５</t>
    <rPh sb="3" eb="4">
      <t>ヒ</t>
    </rPh>
    <rPh sb="4" eb="5">
      <t>チュウ</t>
    </rPh>
    <rPh sb="5" eb="6">
      <t>ゾウ</t>
    </rPh>
    <phoneticPr fontId="2"/>
  </si>
  <si>
    <t>移動１日中増５．５・２人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</si>
  <si>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移動１日中増６．０</t>
    <rPh sb="3" eb="4">
      <t>ヒ</t>
    </rPh>
    <rPh sb="4" eb="5">
      <t>チュウ</t>
    </rPh>
    <rPh sb="5" eb="6">
      <t>ゾウ</t>
    </rPh>
    <phoneticPr fontId="2"/>
  </si>
  <si>
    <t>移動１日中増６．０・２人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</si>
  <si>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移動１日中増６．５</t>
    <rPh sb="3" eb="4">
      <t>ヒ</t>
    </rPh>
    <rPh sb="4" eb="5">
      <t>チュウ</t>
    </rPh>
    <rPh sb="5" eb="6">
      <t>ゾウ</t>
    </rPh>
    <phoneticPr fontId="2"/>
  </si>
  <si>
    <t>移動１日中増６．５・２人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</si>
  <si>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移動１日中増７．０</t>
    <rPh sb="3" eb="4">
      <t>ヒ</t>
    </rPh>
    <rPh sb="4" eb="5">
      <t>チュウ</t>
    </rPh>
    <rPh sb="5" eb="6">
      <t>ゾウ</t>
    </rPh>
    <phoneticPr fontId="2"/>
  </si>
  <si>
    <t>移動１日中増７．０・２人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</si>
  <si>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移動１日中増７．５</t>
    <rPh sb="3" eb="4">
      <t>ヒ</t>
    </rPh>
    <rPh sb="4" eb="5">
      <t>チュウ</t>
    </rPh>
    <rPh sb="5" eb="6">
      <t>ゾウ</t>
    </rPh>
    <phoneticPr fontId="2"/>
  </si>
  <si>
    <t>移動１日中増７．５・２人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</si>
  <si>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移動１日中増８．０</t>
    <rPh sb="3" eb="4">
      <t>ヒ</t>
    </rPh>
    <rPh sb="4" eb="5">
      <t>チュウ</t>
    </rPh>
    <rPh sb="5" eb="6">
      <t>ゾウ</t>
    </rPh>
    <phoneticPr fontId="2"/>
  </si>
  <si>
    <t>移動１日中増８．０・２人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</si>
  <si>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移動１日中増８．５</t>
    <rPh sb="3" eb="4">
      <t>ヒ</t>
    </rPh>
    <rPh sb="4" eb="5">
      <t>チュウ</t>
    </rPh>
    <rPh sb="5" eb="6">
      <t>ゾウ</t>
    </rPh>
    <phoneticPr fontId="2"/>
  </si>
  <si>
    <t>移動１日中増８．５・２人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</si>
  <si>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移動１日中増９．０</t>
    <rPh sb="3" eb="4">
      <t>ヒ</t>
    </rPh>
    <rPh sb="4" eb="5">
      <t>チュウ</t>
    </rPh>
    <rPh sb="5" eb="6">
      <t>ゾウ</t>
    </rPh>
    <phoneticPr fontId="2"/>
  </si>
  <si>
    <t>移動１日中増９．０・２人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</si>
  <si>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移動１日中増９．５</t>
    <rPh sb="3" eb="4">
      <t>ヒ</t>
    </rPh>
    <rPh sb="4" eb="5">
      <t>チュウ</t>
    </rPh>
    <rPh sb="5" eb="6">
      <t>ゾウ</t>
    </rPh>
    <phoneticPr fontId="2"/>
  </si>
  <si>
    <t>移動１日中増９．５・２人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</si>
  <si>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移動１日中増１０．０</t>
    <rPh sb="3" eb="4">
      <t>ヒ</t>
    </rPh>
    <rPh sb="4" eb="5">
      <t>チュウ</t>
    </rPh>
    <rPh sb="5" eb="6">
      <t>ゾウ</t>
    </rPh>
    <phoneticPr fontId="2"/>
  </si>
  <si>
    <t>移動１日中増１０．０・２人</t>
    <rPh sb="3" eb="4">
      <t>ヒ</t>
    </rPh>
    <rPh sb="4" eb="5">
      <t>チュウ</t>
    </rPh>
    <rPh sb="5" eb="6">
      <t>ゾウ</t>
    </rPh>
    <rPh sb="12" eb="13">
      <t>ヒト</t>
    </rPh>
    <phoneticPr fontId="2"/>
  </si>
  <si>
    <t>移動１日中増１０．５</t>
    <rPh sb="3" eb="4">
      <t>ヒ</t>
    </rPh>
    <rPh sb="4" eb="5">
      <t>チュウ</t>
    </rPh>
    <rPh sb="5" eb="6">
      <t>ゾウ</t>
    </rPh>
    <phoneticPr fontId="2"/>
  </si>
  <si>
    <t>移動１日中増１０．５・２人</t>
    <rPh sb="3" eb="4">
      <t>ヒ</t>
    </rPh>
    <rPh sb="4" eb="5">
      <t>チュウ</t>
    </rPh>
    <rPh sb="5" eb="6">
      <t>ゾウ</t>
    </rPh>
    <rPh sb="12" eb="13">
      <t>ヒト</t>
    </rPh>
    <phoneticPr fontId="2"/>
  </si>
  <si>
    <t>移動１早朝増０．５</t>
    <rPh sb="5" eb="6">
      <t>ゾウ</t>
    </rPh>
    <phoneticPr fontId="2"/>
  </si>
  <si>
    <t>移動１早朝増０．５・２人</t>
    <rPh sb="5" eb="6">
      <t>ゾウ</t>
    </rPh>
    <rPh sb="11" eb="12">
      <t>ヒト</t>
    </rPh>
    <phoneticPr fontId="2"/>
  </si>
  <si>
    <t>移動１早朝増１．０</t>
    <rPh sb="5" eb="6">
      <t>ゾウ</t>
    </rPh>
    <phoneticPr fontId="2"/>
  </si>
  <si>
    <t>移動１早朝増１．０・２人</t>
    <rPh sb="5" eb="6">
      <t>ゾウ</t>
    </rPh>
    <rPh sb="11" eb="12">
      <t>ヒト</t>
    </rPh>
    <phoneticPr fontId="2"/>
  </si>
  <si>
    <t>移動１早朝増１．５</t>
    <rPh sb="5" eb="6">
      <t>ゾウ</t>
    </rPh>
    <phoneticPr fontId="2"/>
  </si>
  <si>
    <t>移動１早朝増１．５・２人</t>
    <rPh sb="5" eb="6">
      <t>ゾウ</t>
    </rPh>
    <rPh sb="11" eb="12">
      <t>ヒト</t>
    </rPh>
    <phoneticPr fontId="2"/>
  </si>
  <si>
    <t>移動１早朝増２．０</t>
    <rPh sb="5" eb="6">
      <t>ゾウ</t>
    </rPh>
    <phoneticPr fontId="2"/>
  </si>
  <si>
    <t>移動１早朝増２．０・２人</t>
    <rPh sb="5" eb="6">
      <t>ゾウ</t>
    </rPh>
    <rPh sb="11" eb="12">
      <t>ヒト</t>
    </rPh>
    <phoneticPr fontId="2"/>
  </si>
  <si>
    <t>移動１早朝増２．５</t>
    <rPh sb="5" eb="6">
      <t>ゾウ</t>
    </rPh>
    <phoneticPr fontId="2"/>
  </si>
  <si>
    <t>移動１早朝増２．５・２人</t>
    <rPh sb="5" eb="6">
      <t>ゾウ</t>
    </rPh>
    <rPh sb="11" eb="12">
      <t>ヒト</t>
    </rPh>
    <phoneticPr fontId="2"/>
  </si>
  <si>
    <t>移動１夜間増０．５</t>
    <rPh sb="5" eb="6">
      <t>ゾウ</t>
    </rPh>
    <phoneticPr fontId="2"/>
  </si>
  <si>
    <t>移動１夜間増０．５・２人</t>
    <rPh sb="5" eb="6">
      <t>ゾウ</t>
    </rPh>
    <rPh sb="11" eb="12">
      <t>ヒト</t>
    </rPh>
    <phoneticPr fontId="2"/>
  </si>
  <si>
    <t>移動１夜間増１．０</t>
    <rPh sb="5" eb="6">
      <t>ゾウ</t>
    </rPh>
    <phoneticPr fontId="2"/>
  </si>
  <si>
    <t>移動１夜間増１．０・２人</t>
    <rPh sb="5" eb="6">
      <t>ゾウ</t>
    </rPh>
    <rPh sb="11" eb="12">
      <t>ヒト</t>
    </rPh>
    <phoneticPr fontId="2"/>
  </si>
  <si>
    <t>移動１夜間増１．５</t>
    <rPh sb="5" eb="6">
      <t>ゾウ</t>
    </rPh>
    <phoneticPr fontId="2"/>
  </si>
  <si>
    <t>移動１夜間増１．５・２人</t>
    <rPh sb="5" eb="6">
      <t>ゾウ</t>
    </rPh>
    <rPh sb="11" eb="12">
      <t>ヒト</t>
    </rPh>
    <phoneticPr fontId="2"/>
  </si>
  <si>
    <t>移動１夜間増２．０</t>
    <rPh sb="5" eb="6">
      <t>ゾウ</t>
    </rPh>
    <phoneticPr fontId="2"/>
  </si>
  <si>
    <t>移動１夜間増２．０・２人</t>
    <rPh sb="5" eb="6">
      <t>ゾウ</t>
    </rPh>
    <rPh sb="11" eb="12">
      <t>ヒト</t>
    </rPh>
    <phoneticPr fontId="2"/>
  </si>
  <si>
    <t>移動１夜間増２．５</t>
    <rPh sb="5" eb="6">
      <t>ゾウ</t>
    </rPh>
    <phoneticPr fontId="2"/>
  </si>
  <si>
    <t>移動１夜間増２．５・２人</t>
    <rPh sb="5" eb="6">
      <t>ゾウ</t>
    </rPh>
    <rPh sb="11" eb="12">
      <t>ヒト</t>
    </rPh>
    <phoneticPr fontId="2"/>
  </si>
  <si>
    <t>移動１夜間増３．０</t>
    <rPh sb="5" eb="6">
      <t>ゾウ</t>
    </rPh>
    <phoneticPr fontId="2"/>
  </si>
  <si>
    <t>移動１夜間増３．０・２人</t>
    <rPh sb="5" eb="6">
      <t>ゾウ</t>
    </rPh>
    <rPh sb="11" eb="12">
      <t>ヒト</t>
    </rPh>
    <phoneticPr fontId="2"/>
  </si>
  <si>
    <t>移動１夜間増３．５</t>
    <rPh sb="5" eb="6">
      <t>ゾウ</t>
    </rPh>
    <phoneticPr fontId="2"/>
  </si>
  <si>
    <t>移動１夜間増３．５・２人</t>
    <rPh sb="5" eb="6">
      <t>ゾウ</t>
    </rPh>
    <rPh sb="11" eb="12">
      <t>ヒト</t>
    </rPh>
    <phoneticPr fontId="2"/>
  </si>
  <si>
    <t>移動１夜間増４．０</t>
    <rPh sb="5" eb="6">
      <t>ゾウ</t>
    </rPh>
    <phoneticPr fontId="2"/>
  </si>
  <si>
    <t>移動１夜間増４．０・２人</t>
    <rPh sb="5" eb="6">
      <t>ゾウ</t>
    </rPh>
    <rPh sb="11" eb="12">
      <t>ヒト</t>
    </rPh>
    <phoneticPr fontId="2"/>
  </si>
  <si>
    <t>移動１夜間増４．５</t>
    <rPh sb="5" eb="6">
      <t>ゾウ</t>
    </rPh>
    <phoneticPr fontId="2"/>
  </si>
  <si>
    <t>移動１夜間増４．５・２人</t>
    <rPh sb="5" eb="6">
      <t>ゾウ</t>
    </rPh>
    <rPh sb="11" eb="12">
      <t>ヒト</t>
    </rPh>
    <phoneticPr fontId="2"/>
  </si>
  <si>
    <t>移動１深夜増０．５</t>
    <rPh sb="5" eb="6">
      <t>ゾウ</t>
    </rPh>
    <phoneticPr fontId="2"/>
  </si>
  <si>
    <t>移動１深夜増０．５・２人</t>
    <rPh sb="5" eb="6">
      <t>ゾウ</t>
    </rPh>
    <rPh sb="11" eb="12">
      <t>ヒト</t>
    </rPh>
    <phoneticPr fontId="2"/>
  </si>
  <si>
    <t>移動１深夜増１．０</t>
    <rPh sb="5" eb="6">
      <t>ゾウ</t>
    </rPh>
    <phoneticPr fontId="2"/>
  </si>
  <si>
    <t>移動１深夜増１．０・２人</t>
    <rPh sb="5" eb="6">
      <t>ゾウ</t>
    </rPh>
    <rPh sb="11" eb="12">
      <t>ヒト</t>
    </rPh>
    <phoneticPr fontId="2"/>
  </si>
  <si>
    <t>移動１深夜増１．５</t>
    <rPh sb="5" eb="6">
      <t>ゾウ</t>
    </rPh>
    <phoneticPr fontId="2"/>
  </si>
  <si>
    <t>移動１深夜増１．５・２人</t>
    <rPh sb="5" eb="6">
      <t>ゾウ</t>
    </rPh>
    <rPh sb="11" eb="12">
      <t>ヒト</t>
    </rPh>
    <phoneticPr fontId="2"/>
  </si>
  <si>
    <t>移動１深夜増２．０</t>
    <rPh sb="5" eb="6">
      <t>ゾウ</t>
    </rPh>
    <phoneticPr fontId="2"/>
  </si>
  <si>
    <t>移動１深夜増２．０・２人</t>
    <rPh sb="5" eb="6">
      <t>ゾウ</t>
    </rPh>
    <rPh sb="11" eb="12">
      <t>ヒト</t>
    </rPh>
    <phoneticPr fontId="2"/>
  </si>
  <si>
    <t>移動１深夜増２．５</t>
    <rPh sb="5" eb="6">
      <t>ゾウ</t>
    </rPh>
    <phoneticPr fontId="2"/>
  </si>
  <si>
    <t>移動１深夜増２．５・２人</t>
    <rPh sb="5" eb="6">
      <t>ゾウ</t>
    </rPh>
    <rPh sb="11" eb="12">
      <t>ヒト</t>
    </rPh>
    <phoneticPr fontId="2"/>
  </si>
  <si>
    <t>移動１深夜増３．０</t>
    <rPh sb="5" eb="6">
      <t>ゾウ</t>
    </rPh>
    <phoneticPr fontId="2"/>
  </si>
  <si>
    <t>移動１深夜増３．０・２人</t>
    <rPh sb="5" eb="6">
      <t>ゾウ</t>
    </rPh>
    <rPh sb="11" eb="12">
      <t>ヒト</t>
    </rPh>
    <phoneticPr fontId="2"/>
  </si>
  <si>
    <t>移動１深夜増３．５</t>
    <rPh sb="5" eb="6">
      <t>ゾウ</t>
    </rPh>
    <phoneticPr fontId="2"/>
  </si>
  <si>
    <t>移動１深夜増３．５・２人</t>
    <rPh sb="5" eb="6">
      <t>ゾウ</t>
    </rPh>
    <rPh sb="11" eb="12">
      <t>ヒト</t>
    </rPh>
    <phoneticPr fontId="2"/>
  </si>
  <si>
    <t>移動１深夜増４．０</t>
    <rPh sb="5" eb="6">
      <t>ゾウ</t>
    </rPh>
    <phoneticPr fontId="2"/>
  </si>
  <si>
    <t>移動１深夜増４．０・２人</t>
    <rPh sb="5" eb="6">
      <t>ゾウ</t>
    </rPh>
    <rPh sb="11" eb="12">
      <t>ヒト</t>
    </rPh>
    <phoneticPr fontId="2"/>
  </si>
  <si>
    <t>移動１深夜増４．５</t>
    <rPh sb="5" eb="6">
      <t>ゾウ</t>
    </rPh>
    <phoneticPr fontId="2"/>
  </si>
  <si>
    <t>移動１深夜増４．５・２人</t>
    <rPh sb="5" eb="6">
      <t>ゾウ</t>
    </rPh>
    <rPh sb="11" eb="12">
      <t>ヒト</t>
    </rPh>
    <phoneticPr fontId="2"/>
  </si>
  <si>
    <t>移動１深夜増５．０</t>
    <rPh sb="5" eb="6">
      <t>ゾウ</t>
    </rPh>
    <phoneticPr fontId="2"/>
  </si>
  <si>
    <t>移動１深夜増５．０・２人</t>
    <rPh sb="5" eb="6">
      <t>ゾウ</t>
    </rPh>
    <rPh sb="11" eb="12">
      <t>ヒト</t>
    </rPh>
    <phoneticPr fontId="2"/>
  </si>
  <si>
    <t>移動１深夜増５．５</t>
    <rPh sb="5" eb="6">
      <t>ゾウ</t>
    </rPh>
    <phoneticPr fontId="2"/>
  </si>
  <si>
    <t>移動１深夜増５．５・２人</t>
    <rPh sb="5" eb="6">
      <t>ゾウ</t>
    </rPh>
    <rPh sb="11" eb="12">
      <t>ヒト</t>
    </rPh>
    <phoneticPr fontId="2"/>
  </si>
  <si>
    <t>移動１深夜増６．０</t>
    <rPh sb="5" eb="6">
      <t>ゾウ</t>
    </rPh>
    <phoneticPr fontId="2"/>
  </si>
  <si>
    <t>移動１深夜増６．０・２人</t>
    <rPh sb="5" eb="6">
      <t>ゾウ</t>
    </rPh>
    <rPh sb="11" eb="12">
      <t>ヒト</t>
    </rPh>
    <phoneticPr fontId="2"/>
  </si>
  <si>
    <t>移動１深夜増６．５</t>
    <rPh sb="5" eb="6">
      <t>ゾウ</t>
    </rPh>
    <phoneticPr fontId="2"/>
  </si>
  <si>
    <t>移動１深夜増６．５・２人</t>
    <rPh sb="5" eb="6">
      <t>ゾウ</t>
    </rPh>
    <rPh sb="11" eb="12">
      <t>ヒト</t>
    </rPh>
    <phoneticPr fontId="2"/>
  </si>
  <si>
    <t>①</t>
    <phoneticPr fontId="2"/>
  </si>
  <si>
    <t>②</t>
    <phoneticPr fontId="2"/>
  </si>
  <si>
    <t>請求事業者</t>
  </si>
  <si>
    <t>電話番号</t>
  </si>
  <si>
    <t>名　称</t>
  </si>
  <si>
    <t>職・氏名</t>
  </si>
  <si>
    <t>千</t>
  </si>
  <si>
    <t>円</t>
  </si>
  <si>
    <t>年</t>
    <rPh sb="0" eb="1">
      <t>ネン</t>
    </rPh>
    <phoneticPr fontId="2"/>
  </si>
  <si>
    <t>月分</t>
    <rPh sb="0" eb="1">
      <t>ツキ</t>
    </rPh>
    <rPh sb="1" eb="2">
      <t>ブン</t>
    </rPh>
    <phoneticPr fontId="2"/>
  </si>
  <si>
    <t>請求金額</t>
    <rPh sb="0" eb="2">
      <t>セイキュウ</t>
    </rPh>
    <rPh sb="2" eb="4">
      <t>キンガク</t>
    </rPh>
    <phoneticPr fontId="2"/>
  </si>
  <si>
    <t>百万</t>
    <phoneticPr fontId="2"/>
  </si>
  <si>
    <t>合　　　計</t>
    <rPh sb="0" eb="1">
      <t>ゴウ</t>
    </rPh>
    <rPh sb="4" eb="5">
      <t>ケイ</t>
    </rPh>
    <phoneticPr fontId="2"/>
  </si>
  <si>
    <t>明細書件数</t>
    <rPh sb="0" eb="3">
      <t>メイサイショ</t>
    </rPh>
    <rPh sb="3" eb="5">
      <t>ケンスウ</t>
    </rPh>
    <phoneticPr fontId="2"/>
  </si>
  <si>
    <t>請求サービス名</t>
    <rPh sb="0" eb="2">
      <t>セイキュウ</t>
    </rPh>
    <rPh sb="6" eb="7">
      <t>メイ</t>
    </rPh>
    <phoneticPr fontId="2"/>
  </si>
  <si>
    <t>金　　　　額</t>
    <rPh sb="0" eb="6">
      <t>キンガク</t>
    </rPh>
    <phoneticPr fontId="2"/>
  </si>
  <si>
    <t>内　　訳</t>
    <rPh sb="0" eb="4">
      <t>ウチワケ</t>
    </rPh>
    <phoneticPr fontId="2"/>
  </si>
  <si>
    <t>住　所
（所在地）</t>
    <rPh sb="5" eb="8">
      <t>ショザイチ</t>
    </rPh>
    <phoneticPr fontId="2"/>
  </si>
  <si>
    <t>月分</t>
  </si>
  <si>
    <t>事業所番号</t>
  </si>
  <si>
    <t>日付</t>
    <rPh sb="0" eb="2">
      <t>ヒヅケ</t>
    </rPh>
    <phoneticPr fontId="2"/>
  </si>
  <si>
    <t>曜日</t>
    <rPh sb="0" eb="2">
      <t>ヨウビ</t>
    </rPh>
    <phoneticPr fontId="2"/>
  </si>
  <si>
    <t>移動支援計画</t>
    <rPh sb="0" eb="2">
      <t>イドウ</t>
    </rPh>
    <rPh sb="2" eb="4">
      <t>シエン</t>
    </rPh>
    <rPh sb="4" eb="6">
      <t>ケイカク</t>
    </rPh>
    <phoneticPr fontId="2"/>
  </si>
  <si>
    <t>サービス提供時間</t>
    <rPh sb="4" eb="6">
      <t>テイキョウ</t>
    </rPh>
    <rPh sb="6" eb="8">
      <t>ジカン</t>
    </rPh>
    <phoneticPr fontId="2"/>
  </si>
  <si>
    <t>備考</t>
    <rPh sb="0" eb="2">
      <t>ビコウ</t>
    </rPh>
    <phoneticPr fontId="2"/>
  </si>
  <si>
    <t>合計</t>
    <rPh sb="0" eb="2">
      <t>ゴウケイ</t>
    </rPh>
    <phoneticPr fontId="2"/>
  </si>
  <si>
    <t>枚中</t>
    <rPh sb="0" eb="1">
      <t>マイ</t>
    </rPh>
    <rPh sb="1" eb="2">
      <t>チュウ</t>
    </rPh>
    <phoneticPr fontId="2"/>
  </si>
  <si>
    <t>枚</t>
    <rPh sb="0" eb="1">
      <t>マイ</t>
    </rPh>
    <phoneticPr fontId="2"/>
  </si>
  <si>
    <t>円</t>
    <rPh sb="0" eb="1">
      <t>エン</t>
    </rPh>
    <phoneticPr fontId="2"/>
  </si>
  <si>
    <t>受給者証
番　　号</t>
    <rPh sb="0" eb="4">
      <t>ジュキュウシャショウ</t>
    </rPh>
    <rPh sb="5" eb="6">
      <t>バン</t>
    </rPh>
    <rPh sb="8" eb="9">
      <t>ゴウ</t>
    </rPh>
    <phoneticPr fontId="2"/>
  </si>
  <si>
    <t>支給決定障害者等氏名</t>
    <rPh sb="0" eb="2">
      <t>シキュウ</t>
    </rPh>
    <rPh sb="2" eb="4">
      <t>ケッテイ</t>
    </rPh>
    <rPh sb="4" eb="6">
      <t>ショウガイ</t>
    </rPh>
    <rPh sb="6" eb="7">
      <t>シャ</t>
    </rPh>
    <rPh sb="7" eb="8">
      <t>トウ</t>
    </rPh>
    <rPh sb="8" eb="10">
      <t>シメイ</t>
    </rPh>
    <phoneticPr fontId="2"/>
  </si>
  <si>
    <t>事業所番号</t>
    <rPh sb="0" eb="3">
      <t>ジギョウショ</t>
    </rPh>
    <rPh sb="3" eb="4">
      <t>バン</t>
    </rPh>
    <rPh sb="4" eb="5">
      <t>ゴウ</t>
    </rPh>
    <phoneticPr fontId="2"/>
  </si>
  <si>
    <t>（障害児氏名）</t>
    <rPh sb="1" eb="3">
      <t>ショウガイ</t>
    </rPh>
    <rPh sb="3" eb="4">
      <t>ジ</t>
    </rPh>
    <rPh sb="4" eb="6">
      <t>シメイ</t>
    </rPh>
    <phoneticPr fontId="2"/>
  </si>
  <si>
    <t>枚中</t>
    <rPh sb="0" eb="1">
      <t>マイ</t>
    </rPh>
    <rPh sb="1" eb="2">
      <t>チュウ</t>
    </rPh>
    <phoneticPr fontId="2"/>
  </si>
  <si>
    <t>枚</t>
    <rPh sb="0" eb="1">
      <t>マイ</t>
    </rPh>
    <phoneticPr fontId="2"/>
  </si>
  <si>
    <t>受給者証番号</t>
    <rPh sb="0" eb="3">
      <t>ジュキュウシャ</t>
    </rPh>
    <rPh sb="3" eb="4">
      <t>ショウ</t>
    </rPh>
    <rPh sb="4" eb="6">
      <t>バンゴウ</t>
    </rPh>
    <phoneticPr fontId="2"/>
  </si>
  <si>
    <t>費用額計算欄</t>
    <rPh sb="0" eb="2">
      <t>ヒヨウ</t>
    </rPh>
    <rPh sb="2" eb="3">
      <t>ガク</t>
    </rPh>
    <rPh sb="3" eb="5">
      <t>ケイサン</t>
    </rPh>
    <rPh sb="5" eb="6">
      <t>ラン</t>
    </rPh>
    <phoneticPr fontId="2"/>
  </si>
  <si>
    <t>算定
回数</t>
    <rPh sb="0" eb="2">
      <t>サンテイ</t>
    </rPh>
    <rPh sb="3" eb="5">
      <t>カイスウ</t>
    </rPh>
    <phoneticPr fontId="2"/>
  </si>
  <si>
    <t>当月算定額</t>
    <rPh sb="0" eb="2">
      <t>トウゲツ</t>
    </rPh>
    <rPh sb="2" eb="4">
      <t>サンテイ</t>
    </rPh>
    <rPh sb="4" eb="5">
      <t>ガク</t>
    </rPh>
    <phoneticPr fontId="2"/>
  </si>
  <si>
    <t>摘　要</t>
    <rPh sb="0" eb="3">
      <t>テキヨウ</t>
    </rPh>
    <phoneticPr fontId="2"/>
  </si>
  <si>
    <t>当月費用額の合計</t>
    <rPh sb="0" eb="2">
      <t>トウゲツ</t>
    </rPh>
    <rPh sb="2" eb="4">
      <t>ヒヨウ</t>
    </rPh>
    <rPh sb="4" eb="5">
      <t>ガク</t>
    </rPh>
    <rPh sb="6" eb="8">
      <t>ゴウケイ</t>
    </rPh>
    <phoneticPr fontId="2"/>
  </si>
  <si>
    <t>利用者負担額等計算欄</t>
    <rPh sb="0" eb="3">
      <t>リヨウシャ</t>
    </rPh>
    <rPh sb="3" eb="5">
      <t>フタン</t>
    </rPh>
    <rPh sb="5" eb="6">
      <t>ガク</t>
    </rPh>
    <rPh sb="6" eb="7">
      <t>トウ</t>
    </rPh>
    <rPh sb="7" eb="9">
      <t>ケイサン</t>
    </rPh>
    <rPh sb="9" eb="10">
      <t>ラン</t>
    </rPh>
    <phoneticPr fontId="2"/>
  </si>
  <si>
    <t>利用者負担額等の内訳</t>
    <rPh sb="0" eb="2">
      <t>リヨウ</t>
    </rPh>
    <rPh sb="2" eb="3">
      <t>シャ</t>
    </rPh>
    <rPh sb="3" eb="5">
      <t>フタン</t>
    </rPh>
    <rPh sb="5" eb="6">
      <t>ガク</t>
    </rPh>
    <rPh sb="6" eb="7">
      <t>トウ</t>
    </rPh>
    <rPh sb="8" eb="10">
      <t>ウチワケ</t>
    </rPh>
    <phoneticPr fontId="2"/>
  </si>
  <si>
    <t>当月地域生活支援事業給付費請求額</t>
    <rPh sb="0" eb="2">
      <t>トウゲツ</t>
    </rPh>
    <rPh sb="2" eb="4">
      <t>チイキ</t>
    </rPh>
    <rPh sb="4" eb="6">
      <t>セイカツ</t>
    </rPh>
    <rPh sb="6" eb="8">
      <t>シエン</t>
    </rPh>
    <rPh sb="8" eb="10">
      <t>ジギョウ</t>
    </rPh>
    <rPh sb="10" eb="12">
      <t>キュウフ</t>
    </rPh>
    <rPh sb="12" eb="13">
      <t>ヒ</t>
    </rPh>
    <rPh sb="13" eb="15">
      <t>セイキュウ</t>
    </rPh>
    <rPh sb="15" eb="16">
      <t>ガク</t>
    </rPh>
    <phoneticPr fontId="2"/>
  </si>
  <si>
    <t>契約利用量</t>
    <rPh sb="0" eb="2">
      <t>ケイヤク</t>
    </rPh>
    <rPh sb="2" eb="4">
      <t>リヨウ</t>
    </rPh>
    <rPh sb="4" eb="5">
      <t>リョウ</t>
    </rPh>
    <phoneticPr fontId="2"/>
  </si>
  <si>
    <t>単位数</t>
  </si>
  <si>
    <t>サービスコード</t>
    <phoneticPr fontId="2"/>
  </si>
  <si>
    <t>合成</t>
    <rPh sb="0" eb="2">
      <t>ゴウセイ</t>
    </rPh>
    <phoneticPr fontId="2"/>
  </si>
  <si>
    <t>種類</t>
    <rPh sb="0" eb="2">
      <t>シュルイ</t>
    </rPh>
    <phoneticPr fontId="2"/>
  </si>
  <si>
    <t>項目</t>
    <rPh sb="0" eb="2">
      <t>コウモク</t>
    </rPh>
    <phoneticPr fontId="2"/>
  </si>
  <si>
    <t>サービス内容略称</t>
    <rPh sb="4" eb="6">
      <t>ナイヨウ</t>
    </rPh>
    <rPh sb="6" eb="8">
      <t>リャクショウ</t>
    </rPh>
    <phoneticPr fontId="2"/>
  </si>
  <si>
    <t>移動２夜間０．５・２人</t>
    <rPh sb="10" eb="11">
      <t>ヒト</t>
    </rPh>
    <phoneticPr fontId="2"/>
  </si>
  <si>
    <t>移動２夜間１．０</t>
    <phoneticPr fontId="2"/>
  </si>
  <si>
    <t>移動２夜間１．０・２人</t>
    <rPh sb="10" eb="11">
      <t>ヒト</t>
    </rPh>
    <phoneticPr fontId="2"/>
  </si>
  <si>
    <t>移動２夜間１．５</t>
    <phoneticPr fontId="2"/>
  </si>
  <si>
    <t>移動２夜間１．５・２人</t>
    <rPh sb="10" eb="11">
      <t>ヒト</t>
    </rPh>
    <phoneticPr fontId="2"/>
  </si>
  <si>
    <t>移動２夜間２．０</t>
    <phoneticPr fontId="2"/>
  </si>
  <si>
    <t>移動２夜間２．０・２人</t>
    <rPh sb="10" eb="11">
      <t>ヒト</t>
    </rPh>
    <phoneticPr fontId="2"/>
  </si>
  <si>
    <t>移動２夜間２．５</t>
    <phoneticPr fontId="2"/>
  </si>
  <si>
    <t>移動２夜間２．５・２人</t>
    <rPh sb="10" eb="11">
      <t>ヒト</t>
    </rPh>
    <phoneticPr fontId="2"/>
  </si>
  <si>
    <t>移動２夜間３．０</t>
    <phoneticPr fontId="2"/>
  </si>
  <si>
    <t>移動２夜間３．０・２人</t>
    <rPh sb="10" eb="11">
      <t>ヒト</t>
    </rPh>
    <phoneticPr fontId="2"/>
  </si>
  <si>
    <t>移動２夜間３．５</t>
    <phoneticPr fontId="2"/>
  </si>
  <si>
    <t>移動２夜間３．５・２人</t>
    <rPh sb="10" eb="11">
      <t>ヒト</t>
    </rPh>
    <phoneticPr fontId="2"/>
  </si>
  <si>
    <t>移動２夜間４．０</t>
    <phoneticPr fontId="2"/>
  </si>
  <si>
    <t>移動２夜間４．０・２人</t>
    <rPh sb="10" eb="11">
      <t>ヒト</t>
    </rPh>
    <phoneticPr fontId="2"/>
  </si>
  <si>
    <t>移動２夜間４．５</t>
    <phoneticPr fontId="2"/>
  </si>
  <si>
    <t>移動２夜間４．５・２人</t>
    <rPh sb="10" eb="11">
      <t>ヒト</t>
    </rPh>
    <phoneticPr fontId="2"/>
  </si>
  <si>
    <t>移動２日中０．５</t>
    <rPh sb="0" eb="2">
      <t>イドウ</t>
    </rPh>
    <rPh sb="3" eb="5">
      <t>カチュウ</t>
    </rPh>
    <phoneticPr fontId="2"/>
  </si>
  <si>
    <t>移動２日中０．５・２人</t>
    <rPh sb="0" eb="2">
      <t>イドウ</t>
    </rPh>
    <rPh sb="3" eb="4">
      <t>ヒ</t>
    </rPh>
    <rPh sb="4" eb="5">
      <t>チュウ</t>
    </rPh>
    <rPh sb="10" eb="11">
      <t>ヒト</t>
    </rPh>
    <phoneticPr fontId="2"/>
  </si>
  <si>
    <t>移動２日中１．０</t>
    <rPh sb="0" eb="2">
      <t>イドウ</t>
    </rPh>
    <rPh sb="3" eb="4">
      <t>ヒ</t>
    </rPh>
    <rPh sb="4" eb="5">
      <t>チュウ</t>
    </rPh>
    <phoneticPr fontId="2"/>
  </si>
  <si>
    <t>移動２日中１．０・２人</t>
    <rPh sb="0" eb="2">
      <t>イドウ</t>
    </rPh>
    <rPh sb="3" eb="4">
      <t>ヒ</t>
    </rPh>
    <rPh sb="4" eb="5">
      <t>チュウ</t>
    </rPh>
    <rPh sb="10" eb="11">
      <t>ヒト</t>
    </rPh>
    <phoneticPr fontId="2"/>
  </si>
  <si>
    <t>移動２日中１．５</t>
    <rPh sb="3" eb="4">
      <t>ヒ</t>
    </rPh>
    <rPh sb="4" eb="5">
      <t>チュウ</t>
    </rPh>
    <phoneticPr fontId="2"/>
  </si>
  <si>
    <t>移動２日中１．５・２人</t>
    <rPh sb="3" eb="4">
      <t>ヒ</t>
    </rPh>
    <rPh sb="4" eb="5">
      <t>チュウ</t>
    </rPh>
    <rPh sb="10" eb="11">
      <t>ヒト</t>
    </rPh>
    <phoneticPr fontId="2"/>
  </si>
  <si>
    <t>移動２日中２．０</t>
    <rPh sb="3" eb="4">
      <t>ヒ</t>
    </rPh>
    <rPh sb="4" eb="5">
      <t>チュウ</t>
    </rPh>
    <phoneticPr fontId="2"/>
  </si>
  <si>
    <t>移動２日中２．０・２人</t>
    <rPh sb="3" eb="4">
      <t>ヒ</t>
    </rPh>
    <rPh sb="4" eb="5">
      <t>チュウ</t>
    </rPh>
    <rPh sb="10" eb="11">
      <t>ヒト</t>
    </rPh>
    <phoneticPr fontId="2"/>
  </si>
  <si>
    <t>移動２日中２．５</t>
    <rPh sb="3" eb="4">
      <t>ヒ</t>
    </rPh>
    <rPh sb="4" eb="5">
      <t>チュウ</t>
    </rPh>
    <phoneticPr fontId="2"/>
  </si>
  <si>
    <t>移動２日中２．５・２人</t>
    <rPh sb="3" eb="4">
      <t>ヒ</t>
    </rPh>
    <rPh sb="4" eb="5">
      <t>チュウ</t>
    </rPh>
    <rPh sb="10" eb="11">
      <t>ヒト</t>
    </rPh>
    <phoneticPr fontId="2"/>
  </si>
  <si>
    <t>移動２日中３．０</t>
    <rPh sb="3" eb="4">
      <t>ヒ</t>
    </rPh>
    <rPh sb="4" eb="5">
      <t>チュウ</t>
    </rPh>
    <phoneticPr fontId="2"/>
  </si>
  <si>
    <t>移動２日中３．０・２人</t>
    <rPh sb="3" eb="4">
      <t>ヒ</t>
    </rPh>
    <rPh sb="4" eb="5">
      <t>チュウ</t>
    </rPh>
    <rPh sb="10" eb="11">
      <t>ヒト</t>
    </rPh>
    <phoneticPr fontId="2"/>
  </si>
  <si>
    <t>移動２日中３．５</t>
    <rPh sb="3" eb="4">
      <t>ヒ</t>
    </rPh>
    <rPh sb="4" eb="5">
      <t>チュウ</t>
    </rPh>
    <phoneticPr fontId="2"/>
  </si>
  <si>
    <t>移動２日中３．５・２人</t>
    <rPh sb="3" eb="4">
      <t>ヒ</t>
    </rPh>
    <rPh sb="4" eb="5">
      <t>チュウ</t>
    </rPh>
    <rPh sb="10" eb="11">
      <t>ヒト</t>
    </rPh>
    <phoneticPr fontId="2"/>
  </si>
  <si>
    <t>移動２日中４．０</t>
    <rPh sb="3" eb="4">
      <t>ヒ</t>
    </rPh>
    <rPh sb="4" eb="5">
      <t>チュウ</t>
    </rPh>
    <phoneticPr fontId="2"/>
  </si>
  <si>
    <t>移動２日中４．０・２人</t>
    <rPh sb="3" eb="4">
      <t>ヒ</t>
    </rPh>
    <rPh sb="4" eb="5">
      <t>チュウ</t>
    </rPh>
    <rPh sb="10" eb="11">
      <t>ヒト</t>
    </rPh>
    <phoneticPr fontId="2"/>
  </si>
  <si>
    <t>移動２日中４．５</t>
    <rPh sb="3" eb="4">
      <t>ヒ</t>
    </rPh>
    <rPh sb="4" eb="5">
      <t>チュウ</t>
    </rPh>
    <phoneticPr fontId="2"/>
  </si>
  <si>
    <t>移動２日中４．５・２人</t>
    <rPh sb="3" eb="4">
      <t>ヒ</t>
    </rPh>
    <rPh sb="4" eb="5">
      <t>チュウ</t>
    </rPh>
    <rPh sb="10" eb="11">
      <t>ヒト</t>
    </rPh>
    <phoneticPr fontId="2"/>
  </si>
  <si>
    <t>移動２日中５．０</t>
    <rPh sb="3" eb="4">
      <t>ヒ</t>
    </rPh>
    <rPh sb="4" eb="5">
      <t>チュウ</t>
    </rPh>
    <phoneticPr fontId="2"/>
  </si>
  <si>
    <t>移動２日中５．０・２人</t>
    <rPh sb="3" eb="4">
      <t>ヒ</t>
    </rPh>
    <rPh sb="4" eb="5">
      <t>チュウ</t>
    </rPh>
    <rPh sb="10" eb="11">
      <t>ヒト</t>
    </rPh>
    <phoneticPr fontId="2"/>
  </si>
  <si>
    <t>移動２日中５．５</t>
    <rPh sb="3" eb="4">
      <t>ヒ</t>
    </rPh>
    <rPh sb="4" eb="5">
      <t>チュウ</t>
    </rPh>
    <phoneticPr fontId="2"/>
  </si>
  <si>
    <t>移動２日中５．５・２人</t>
    <rPh sb="3" eb="4">
      <t>ヒ</t>
    </rPh>
    <rPh sb="4" eb="5">
      <t>チュウ</t>
    </rPh>
    <rPh sb="10" eb="11">
      <t>ヒト</t>
    </rPh>
    <phoneticPr fontId="2"/>
  </si>
  <si>
    <t>移動２日中６．０</t>
    <rPh sb="3" eb="4">
      <t>ヒ</t>
    </rPh>
    <rPh sb="4" eb="5">
      <t>チュウ</t>
    </rPh>
    <phoneticPr fontId="2"/>
  </si>
  <si>
    <t>移動２日中６．０・２人</t>
    <rPh sb="3" eb="4">
      <t>ヒ</t>
    </rPh>
    <rPh sb="4" eb="5">
      <t>チュウ</t>
    </rPh>
    <rPh sb="10" eb="11">
      <t>ヒト</t>
    </rPh>
    <phoneticPr fontId="2"/>
  </si>
  <si>
    <t>移動２日中６．５</t>
    <rPh sb="3" eb="4">
      <t>ヒ</t>
    </rPh>
    <rPh sb="4" eb="5">
      <t>チュウ</t>
    </rPh>
    <phoneticPr fontId="2"/>
  </si>
  <si>
    <t>移動２日中６．５・２人</t>
    <rPh sb="3" eb="4">
      <t>ヒ</t>
    </rPh>
    <rPh sb="4" eb="5">
      <t>チュウ</t>
    </rPh>
    <rPh sb="10" eb="11">
      <t>ヒト</t>
    </rPh>
    <phoneticPr fontId="2"/>
  </si>
  <si>
    <t>移動２日中７．０</t>
    <rPh sb="3" eb="4">
      <t>ヒ</t>
    </rPh>
    <rPh sb="4" eb="5">
      <t>チュウ</t>
    </rPh>
    <phoneticPr fontId="2"/>
  </si>
  <si>
    <t>移動２日中７．０・２人</t>
    <rPh sb="3" eb="4">
      <t>ヒ</t>
    </rPh>
    <rPh sb="4" eb="5">
      <t>チュウ</t>
    </rPh>
    <rPh sb="10" eb="11">
      <t>ヒト</t>
    </rPh>
    <phoneticPr fontId="2"/>
  </si>
  <si>
    <t>移動２日中７．５</t>
    <rPh sb="3" eb="4">
      <t>ヒ</t>
    </rPh>
    <rPh sb="4" eb="5">
      <t>チュウ</t>
    </rPh>
    <phoneticPr fontId="2"/>
  </si>
  <si>
    <t>移動２日中７．５・２人</t>
    <rPh sb="3" eb="4">
      <t>ヒ</t>
    </rPh>
    <rPh sb="4" eb="5">
      <t>チュウ</t>
    </rPh>
    <rPh sb="10" eb="11">
      <t>ヒト</t>
    </rPh>
    <phoneticPr fontId="2"/>
  </si>
  <si>
    <t>移動２日中８．０</t>
    <rPh sb="3" eb="4">
      <t>ヒ</t>
    </rPh>
    <rPh sb="4" eb="5">
      <t>チュウ</t>
    </rPh>
    <phoneticPr fontId="2"/>
  </si>
  <si>
    <t>移動２日中８．０・２人</t>
    <rPh sb="3" eb="4">
      <t>ヒ</t>
    </rPh>
    <rPh sb="4" eb="5">
      <t>チュウ</t>
    </rPh>
    <rPh sb="10" eb="11">
      <t>ヒト</t>
    </rPh>
    <phoneticPr fontId="2"/>
  </si>
  <si>
    <t>移動２日中８．５</t>
    <rPh sb="3" eb="4">
      <t>ヒ</t>
    </rPh>
    <rPh sb="4" eb="5">
      <t>チュウ</t>
    </rPh>
    <phoneticPr fontId="2"/>
  </si>
  <si>
    <t>移動２日中８．５・２人</t>
    <rPh sb="3" eb="4">
      <t>ヒ</t>
    </rPh>
    <rPh sb="4" eb="5">
      <t>チュウ</t>
    </rPh>
    <rPh sb="10" eb="11">
      <t>ヒト</t>
    </rPh>
    <phoneticPr fontId="2"/>
  </si>
  <si>
    <t>移動２日中９．０</t>
    <rPh sb="3" eb="4">
      <t>ヒ</t>
    </rPh>
    <rPh sb="4" eb="5">
      <t>チュウ</t>
    </rPh>
    <phoneticPr fontId="2"/>
  </si>
  <si>
    <t>移動２日中９．０・２人</t>
    <rPh sb="3" eb="4">
      <t>ヒ</t>
    </rPh>
    <rPh sb="4" eb="5">
      <t>チュウ</t>
    </rPh>
    <rPh sb="10" eb="11">
      <t>ヒト</t>
    </rPh>
    <phoneticPr fontId="2"/>
  </si>
  <si>
    <t>移動２日中９．５</t>
    <rPh sb="3" eb="4">
      <t>ヒ</t>
    </rPh>
    <rPh sb="4" eb="5">
      <t>チュウ</t>
    </rPh>
    <phoneticPr fontId="2"/>
  </si>
  <si>
    <t>移動２日中９．５・２人</t>
    <rPh sb="3" eb="4">
      <t>ヒ</t>
    </rPh>
    <rPh sb="4" eb="5">
      <t>チュウ</t>
    </rPh>
    <rPh sb="10" eb="11">
      <t>ヒト</t>
    </rPh>
    <phoneticPr fontId="2"/>
  </si>
  <si>
    <t>移動２日中１０．０</t>
    <rPh sb="3" eb="4">
      <t>ヒ</t>
    </rPh>
    <rPh sb="4" eb="5">
      <t>チュウ</t>
    </rPh>
    <phoneticPr fontId="2"/>
  </si>
  <si>
    <t>移動２日中１０．０・２人</t>
    <rPh sb="3" eb="4">
      <t>ヒ</t>
    </rPh>
    <rPh sb="4" eb="5">
      <t>チュウ</t>
    </rPh>
    <rPh sb="11" eb="12">
      <t>ヒト</t>
    </rPh>
    <phoneticPr fontId="2"/>
  </si>
  <si>
    <t>移動２日中１０．５</t>
    <rPh sb="3" eb="4">
      <t>ヒ</t>
    </rPh>
    <rPh sb="4" eb="5">
      <t>チュウ</t>
    </rPh>
    <phoneticPr fontId="2"/>
  </si>
  <si>
    <t>移動２日中１０．５・２人</t>
    <rPh sb="3" eb="4">
      <t>ヒ</t>
    </rPh>
    <rPh sb="4" eb="5">
      <t>チュウ</t>
    </rPh>
    <rPh sb="11" eb="12">
      <t>ヒト</t>
    </rPh>
    <phoneticPr fontId="2"/>
  </si>
  <si>
    <t>移動２早朝０．５</t>
    <phoneticPr fontId="2"/>
  </si>
  <si>
    <t>移動２早朝０．５・２人</t>
    <rPh sb="10" eb="11">
      <t>ヒト</t>
    </rPh>
    <phoneticPr fontId="2"/>
  </si>
  <si>
    <t>移動２早朝１．０</t>
    <phoneticPr fontId="2"/>
  </si>
  <si>
    <t>移動２早朝１．０・２人</t>
    <rPh sb="10" eb="11">
      <t>ヒト</t>
    </rPh>
    <phoneticPr fontId="2"/>
  </si>
  <si>
    <t>移動２早朝１．５</t>
    <phoneticPr fontId="2"/>
  </si>
  <si>
    <t>移動２早朝１．５・２人</t>
    <rPh sb="10" eb="11">
      <t>ヒト</t>
    </rPh>
    <phoneticPr fontId="2"/>
  </si>
  <si>
    <t>移動２早朝２．０</t>
    <phoneticPr fontId="2"/>
  </si>
  <si>
    <t>移動２早朝２．０・２人</t>
    <rPh sb="10" eb="11">
      <t>ヒト</t>
    </rPh>
    <phoneticPr fontId="2"/>
  </si>
  <si>
    <t>移動２早朝２．５</t>
    <phoneticPr fontId="2"/>
  </si>
  <si>
    <t>移動２早朝２．５・２人</t>
    <rPh sb="10" eb="11">
      <t>ヒト</t>
    </rPh>
    <phoneticPr fontId="2"/>
  </si>
  <si>
    <t>移動２夜間０．５</t>
    <phoneticPr fontId="2"/>
  </si>
  <si>
    <t>移動２深夜０．５</t>
    <phoneticPr fontId="2"/>
  </si>
  <si>
    <t>移動２深夜０．５・２人</t>
    <rPh sb="10" eb="11">
      <t>ヒト</t>
    </rPh>
    <phoneticPr fontId="2"/>
  </si>
  <si>
    <t>移動２深夜１．０</t>
    <phoneticPr fontId="2"/>
  </si>
  <si>
    <t>移動２深夜１．０・２人</t>
    <rPh sb="10" eb="11">
      <t>ヒト</t>
    </rPh>
    <phoneticPr fontId="2"/>
  </si>
  <si>
    <t>移動２深夜１．５</t>
    <phoneticPr fontId="2"/>
  </si>
  <si>
    <t>移動２深夜１．５・２人</t>
    <rPh sb="10" eb="11">
      <t>ヒト</t>
    </rPh>
    <phoneticPr fontId="2"/>
  </si>
  <si>
    <t>移動２深夜２．０</t>
    <phoneticPr fontId="2"/>
  </si>
  <si>
    <t>移動２深夜２．０・２人</t>
    <rPh sb="10" eb="11">
      <t>ヒト</t>
    </rPh>
    <phoneticPr fontId="2"/>
  </si>
  <si>
    <t>移動２深夜２．５</t>
    <phoneticPr fontId="2"/>
  </si>
  <si>
    <t>移動２深夜２．５・２人</t>
    <rPh sb="10" eb="11">
      <t>ヒト</t>
    </rPh>
    <phoneticPr fontId="2"/>
  </si>
  <si>
    <t>移動２深夜３．０</t>
    <phoneticPr fontId="2"/>
  </si>
  <si>
    <t>移動２深夜３．０・２人</t>
    <rPh sb="10" eb="11">
      <t>ヒト</t>
    </rPh>
    <phoneticPr fontId="2"/>
  </si>
  <si>
    <t>移動２深夜３．５</t>
    <phoneticPr fontId="2"/>
  </si>
  <si>
    <t>移動２深夜３．５・２人</t>
    <rPh sb="10" eb="11">
      <t>ヒト</t>
    </rPh>
    <phoneticPr fontId="2"/>
  </si>
  <si>
    <t>移動２深夜４．０</t>
    <phoneticPr fontId="2"/>
  </si>
  <si>
    <t>移動２深夜４．０・２人</t>
    <rPh sb="10" eb="11">
      <t>ヒト</t>
    </rPh>
    <phoneticPr fontId="2"/>
  </si>
  <si>
    <t>移動２深夜４．５</t>
    <phoneticPr fontId="2"/>
  </si>
  <si>
    <t>移動２深夜４．５・２人</t>
    <rPh sb="10" eb="11">
      <t>ヒト</t>
    </rPh>
    <phoneticPr fontId="2"/>
  </si>
  <si>
    <t>移動２深夜５．０</t>
    <phoneticPr fontId="2"/>
  </si>
  <si>
    <t>移動２深夜５．０・２人</t>
    <rPh sb="10" eb="11">
      <t>ヒト</t>
    </rPh>
    <phoneticPr fontId="2"/>
  </si>
  <si>
    <t>移動２深夜５．５</t>
    <phoneticPr fontId="2"/>
  </si>
  <si>
    <t>移動２深夜５．５・２人</t>
    <rPh sb="10" eb="11">
      <t>ヒト</t>
    </rPh>
    <phoneticPr fontId="2"/>
  </si>
  <si>
    <t>移動２深夜６．０</t>
    <phoneticPr fontId="2"/>
  </si>
  <si>
    <t>移動２深夜６．０・２人</t>
    <rPh sb="10" eb="11">
      <t>ヒト</t>
    </rPh>
    <phoneticPr fontId="2"/>
  </si>
  <si>
    <t>移動２深夜６．５</t>
    <phoneticPr fontId="2"/>
  </si>
  <si>
    <t>移動２深夜６．５・２人</t>
    <rPh sb="10" eb="11">
      <t>ヒト</t>
    </rPh>
    <phoneticPr fontId="2"/>
  </si>
  <si>
    <t>移動２深夜０．５・早朝０．５</t>
    <rPh sb="3" eb="5">
      <t>シンヤ</t>
    </rPh>
    <rPh sb="9" eb="11">
      <t>ソウチョウ</t>
    </rPh>
    <phoneticPr fontId="2"/>
  </si>
  <si>
    <t>移動２深夜０．５・早朝０．５・２人</t>
    <rPh sb="3" eb="5">
      <t>シンヤ</t>
    </rPh>
    <rPh sb="9" eb="11">
      <t>ソウチョウ</t>
    </rPh>
    <phoneticPr fontId="2"/>
  </si>
  <si>
    <t>移動２深夜０．５・早朝１．０</t>
    <rPh sb="3" eb="5">
      <t>シンヤ</t>
    </rPh>
    <rPh sb="9" eb="11">
      <t>ソウチョウ</t>
    </rPh>
    <phoneticPr fontId="2"/>
  </si>
  <si>
    <t>移動２深夜０．５・早朝１．０・２人</t>
    <rPh sb="3" eb="5">
      <t>シンヤ</t>
    </rPh>
    <rPh sb="9" eb="11">
      <t>ソウチョウ</t>
    </rPh>
    <phoneticPr fontId="2"/>
  </si>
  <si>
    <t>移動２深夜１．０・早朝０．５</t>
    <rPh sb="3" eb="5">
      <t>シンヤ</t>
    </rPh>
    <rPh sb="9" eb="11">
      <t>ソウチョウ</t>
    </rPh>
    <phoneticPr fontId="2"/>
  </si>
  <si>
    <t>移動２深夜１．０・早朝０．５・２人</t>
    <rPh sb="3" eb="5">
      <t>シンヤ</t>
    </rPh>
    <rPh sb="9" eb="11">
      <t>ソウチョウ</t>
    </rPh>
    <phoneticPr fontId="2"/>
  </si>
  <si>
    <t>移動２早朝０．５・日中０．５</t>
    <phoneticPr fontId="2"/>
  </si>
  <si>
    <t>移動２早朝０．５・日中０．５・２人</t>
    <phoneticPr fontId="2"/>
  </si>
  <si>
    <t>移動２早朝０．５・日中１．０</t>
    <phoneticPr fontId="2"/>
  </si>
  <si>
    <t>移動２早朝０．５・日中１．０・２人</t>
    <phoneticPr fontId="2"/>
  </si>
  <si>
    <t>移動２早朝１．０・日中０．５</t>
    <phoneticPr fontId="2"/>
  </si>
  <si>
    <t>移動２早朝１．０・日中０．５・２人</t>
    <phoneticPr fontId="2"/>
  </si>
  <si>
    <t>移動２日中０．５・夜間０．５</t>
    <phoneticPr fontId="2"/>
  </si>
  <si>
    <t>移動２日中０．５・夜間０．５・２人</t>
    <phoneticPr fontId="2"/>
  </si>
  <si>
    <t>移動２日中０．５・夜間１．０</t>
    <phoneticPr fontId="2"/>
  </si>
  <si>
    <t>移動２日中０．５・夜間１．０・２人</t>
    <phoneticPr fontId="2"/>
  </si>
  <si>
    <t>移動２日中１．０・夜間０．５</t>
    <phoneticPr fontId="2"/>
  </si>
  <si>
    <t>移動２日中１．０・夜間０．５・２人</t>
    <phoneticPr fontId="2"/>
  </si>
  <si>
    <t>移動２夜間０．５・深夜０．５</t>
    <phoneticPr fontId="2"/>
  </si>
  <si>
    <t>移動２夜間０．５・深夜０．５・２人</t>
    <phoneticPr fontId="2"/>
  </si>
  <si>
    <t>移動２夜間０．５・深夜１．０</t>
    <phoneticPr fontId="2"/>
  </si>
  <si>
    <t>移動２夜間０．５・深夜１．０・２人</t>
    <phoneticPr fontId="2"/>
  </si>
  <si>
    <t>移動２夜間１．０・深夜０．５</t>
    <phoneticPr fontId="2"/>
  </si>
  <si>
    <t>移動２夜間１．０・深夜０．５・２人</t>
    <phoneticPr fontId="2"/>
  </si>
  <si>
    <t>移動２日跨増深夜０．５・深夜０．５</t>
    <phoneticPr fontId="2"/>
  </si>
  <si>
    <t>移動２日跨増深夜０．５・深夜０．５・２人</t>
    <phoneticPr fontId="2"/>
  </si>
  <si>
    <t>移動２日跨増深夜０．５・深夜１．０</t>
    <phoneticPr fontId="2"/>
  </si>
  <si>
    <t>移動２日跨増深夜０．５・深夜１．０・２人</t>
    <phoneticPr fontId="2"/>
  </si>
  <si>
    <t>移動２日跨増深夜１．０・深夜０．５</t>
    <phoneticPr fontId="2"/>
  </si>
  <si>
    <t>移動２日跨増深夜１．０・深夜０．５・２人</t>
    <phoneticPr fontId="2"/>
  </si>
  <si>
    <t>移動２深夜０．５・早朝０．５・日中０．５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</si>
  <si>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移動２深夜０．５・早朝０．５・日中０．５・２人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</si>
  <si>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移動２深夜０．５・日中０．５</t>
    <rPh sb="3" eb="5">
      <t>シンヤ</t>
    </rPh>
    <rPh sb="9" eb="10">
      <t>ヒ</t>
    </rPh>
    <rPh sb="10" eb="11">
      <t>チュウ</t>
    </rPh>
    <phoneticPr fontId="2"/>
  </si>
  <si>
    <t>移動２深夜０．５・日中０．５・２人</t>
    <rPh sb="3" eb="5">
      <t>シンヤ</t>
    </rPh>
    <rPh sb="9" eb="10">
      <t>ヒ</t>
    </rPh>
    <rPh sb="10" eb="11">
      <t>チュウ</t>
    </rPh>
    <rPh sb="16" eb="17">
      <t>ヒト</t>
    </rPh>
    <phoneticPr fontId="2"/>
  </si>
  <si>
    <t>移動２深夜０．５・日中１．０</t>
    <rPh sb="3" eb="5">
      <t>シンヤ</t>
    </rPh>
    <phoneticPr fontId="2"/>
  </si>
  <si>
    <t>移動２深夜０．５・日中１．０・２人</t>
    <rPh sb="3" eb="5">
      <t>シンヤ</t>
    </rPh>
    <rPh sb="16" eb="17">
      <t>ヒト</t>
    </rPh>
    <phoneticPr fontId="2"/>
  </si>
  <si>
    <t>移動２深夜１．０・日中０．５</t>
    <phoneticPr fontId="2"/>
  </si>
  <si>
    <t>移動２深夜１．０・日中０．５・２人</t>
    <rPh sb="16" eb="17">
      <t>ヒト</t>
    </rPh>
    <phoneticPr fontId="2"/>
  </si>
  <si>
    <t>移動２日中０．５・夜間０．５・深夜０．５</t>
    <phoneticPr fontId="2"/>
  </si>
  <si>
    <t>移動２日中０．５・夜間０．５・深夜０．５・２人</t>
    <rPh sb="22" eb="23">
      <t>ヒト</t>
    </rPh>
    <phoneticPr fontId="2"/>
  </si>
  <si>
    <t>移動２日中増０．５</t>
    <rPh sb="3" eb="4">
      <t>ヒ</t>
    </rPh>
    <rPh sb="4" eb="5">
      <t>チュウ</t>
    </rPh>
    <rPh sb="5" eb="6">
      <t>ゾウ</t>
    </rPh>
    <phoneticPr fontId="2"/>
  </si>
  <si>
    <t>移動２日中増０．５・２人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</si>
  <si>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移動２日中増１．０</t>
    <rPh sb="3" eb="4">
      <t>ヒ</t>
    </rPh>
    <rPh sb="4" eb="5">
      <t>チュウ</t>
    </rPh>
    <rPh sb="5" eb="6">
      <t>ゾウ</t>
    </rPh>
    <phoneticPr fontId="2"/>
  </si>
  <si>
    <t>移動２日中増１．０・２人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</si>
  <si>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移動２日中増１．５</t>
    <rPh sb="3" eb="4">
      <t>ヒ</t>
    </rPh>
    <rPh sb="4" eb="5">
      <t>チュウ</t>
    </rPh>
    <rPh sb="5" eb="6">
      <t>ゾウ</t>
    </rPh>
    <phoneticPr fontId="2"/>
  </si>
  <si>
    <t>移動２日中増１．５・２人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</si>
  <si>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移動２日中増２．０</t>
    <rPh sb="3" eb="4">
      <t>ヒ</t>
    </rPh>
    <rPh sb="4" eb="5">
      <t>チュウ</t>
    </rPh>
    <rPh sb="5" eb="6">
      <t>ゾウ</t>
    </rPh>
    <phoneticPr fontId="2"/>
  </si>
  <si>
    <t>移動２日中増２．０・２人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</si>
  <si>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移動２日中増２．５</t>
    <rPh sb="3" eb="4">
      <t>ヒ</t>
    </rPh>
    <rPh sb="4" eb="5">
      <t>チュウ</t>
    </rPh>
    <rPh sb="5" eb="6">
      <t>ゾウ</t>
    </rPh>
    <phoneticPr fontId="2"/>
  </si>
  <si>
    <t>移動２日中増２．５・２人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</si>
  <si>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移動２日中増３．０</t>
    <rPh sb="3" eb="4">
      <t>ヒ</t>
    </rPh>
    <rPh sb="4" eb="5">
      <t>チュウ</t>
    </rPh>
    <rPh sb="5" eb="6">
      <t>ゾウ</t>
    </rPh>
    <phoneticPr fontId="2"/>
  </si>
  <si>
    <t>移動２日中増３．０・２人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</si>
  <si>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移動２日中増３．５</t>
    <rPh sb="3" eb="4">
      <t>ヒ</t>
    </rPh>
    <rPh sb="4" eb="5">
      <t>チュウ</t>
    </rPh>
    <rPh sb="5" eb="6">
      <t>ゾウ</t>
    </rPh>
    <phoneticPr fontId="2"/>
  </si>
  <si>
    <t>移動２日中増３．５・２人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</si>
  <si>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移動２日中増４．０</t>
    <rPh sb="3" eb="4">
      <t>ヒ</t>
    </rPh>
    <rPh sb="4" eb="5">
      <t>チュウ</t>
    </rPh>
    <rPh sb="5" eb="6">
      <t>ゾウ</t>
    </rPh>
    <phoneticPr fontId="2"/>
  </si>
  <si>
    <t>移動２日中増４．０・２人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</si>
  <si>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移動２日中増４．５</t>
    <rPh sb="3" eb="4">
      <t>ヒ</t>
    </rPh>
    <rPh sb="4" eb="5">
      <t>チュウ</t>
    </rPh>
    <rPh sb="5" eb="6">
      <t>ゾウ</t>
    </rPh>
    <phoneticPr fontId="2"/>
  </si>
  <si>
    <t>移動２日中増４．５・２人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</si>
  <si>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移動２日中増５．０</t>
    <rPh sb="3" eb="4">
      <t>ヒ</t>
    </rPh>
    <rPh sb="4" eb="5">
      <t>チュウ</t>
    </rPh>
    <rPh sb="5" eb="6">
      <t>ゾウ</t>
    </rPh>
    <phoneticPr fontId="2"/>
  </si>
  <si>
    <t>移動２日中増５．０・２人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</si>
  <si>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移動２日中増５．５</t>
    <rPh sb="3" eb="4">
      <t>ヒ</t>
    </rPh>
    <rPh sb="4" eb="5">
      <t>チュウ</t>
    </rPh>
    <rPh sb="5" eb="6">
      <t>ゾウ</t>
    </rPh>
    <phoneticPr fontId="2"/>
  </si>
  <si>
    <t>移動２日中増５．５・２人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</si>
  <si>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移動２日中増６．０</t>
    <rPh sb="3" eb="4">
      <t>ヒ</t>
    </rPh>
    <rPh sb="4" eb="5">
      <t>チュウ</t>
    </rPh>
    <rPh sb="5" eb="6">
      <t>ゾウ</t>
    </rPh>
    <phoneticPr fontId="2"/>
  </si>
  <si>
    <t>移動２日中増６．０・２人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</si>
  <si>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移動２日中増６．５</t>
    <rPh sb="3" eb="4">
      <t>ヒ</t>
    </rPh>
    <rPh sb="4" eb="5">
      <t>チュウ</t>
    </rPh>
    <rPh sb="5" eb="6">
      <t>ゾウ</t>
    </rPh>
    <phoneticPr fontId="2"/>
  </si>
  <si>
    <t>移動２日中増６．５・２人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</si>
  <si>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移動２日中増７．０</t>
    <rPh sb="3" eb="4">
      <t>ヒ</t>
    </rPh>
    <rPh sb="4" eb="5">
      <t>チュウ</t>
    </rPh>
    <rPh sb="5" eb="6">
      <t>ゾウ</t>
    </rPh>
    <phoneticPr fontId="2"/>
  </si>
  <si>
    <t>移動２日中増７．０・２人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</si>
  <si>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移動２日中増７．５</t>
    <rPh sb="3" eb="4">
      <t>ヒ</t>
    </rPh>
    <rPh sb="4" eb="5">
      <t>チュウ</t>
    </rPh>
    <rPh sb="5" eb="6">
      <t>ゾウ</t>
    </rPh>
    <phoneticPr fontId="2"/>
  </si>
  <si>
    <t>移動２日中増７．５・２人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</si>
  <si>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移動２日中増８．０</t>
    <rPh sb="3" eb="4">
      <t>ヒ</t>
    </rPh>
    <rPh sb="4" eb="5">
      <t>チュウ</t>
    </rPh>
    <rPh sb="5" eb="6">
      <t>ゾウ</t>
    </rPh>
    <phoneticPr fontId="2"/>
  </si>
  <si>
    <t>移動２日中増８．０・２人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</si>
  <si>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移動２日中増８．５</t>
    <rPh sb="3" eb="4">
      <t>ヒ</t>
    </rPh>
    <rPh sb="4" eb="5">
      <t>チュウ</t>
    </rPh>
    <rPh sb="5" eb="6">
      <t>ゾウ</t>
    </rPh>
    <phoneticPr fontId="2"/>
  </si>
  <si>
    <t>移動２日中増８．５・２人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</si>
  <si>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移動２日中増９．０</t>
    <rPh sb="3" eb="4">
      <t>ヒ</t>
    </rPh>
    <rPh sb="4" eb="5">
      <t>チュウ</t>
    </rPh>
    <rPh sb="5" eb="6">
      <t>ゾウ</t>
    </rPh>
    <phoneticPr fontId="2"/>
  </si>
  <si>
    <t>移動２日中増９．０・２人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</si>
  <si>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移動２日中増９．５</t>
    <rPh sb="3" eb="4">
      <t>ヒ</t>
    </rPh>
    <rPh sb="4" eb="5">
      <t>チュウ</t>
    </rPh>
    <rPh sb="5" eb="6">
      <t>ゾウ</t>
    </rPh>
    <phoneticPr fontId="2"/>
  </si>
  <si>
    <t>移動２日中増９．５・２人</t>
    <rPh sb="3" eb="4">
      <t>ヒ</t>
    </rPh>
    <rPh sb="4" eb="5">
      <t>チュウ</t>
    </rPh>
    <rPh sb="5" eb="6">
      <t>ゾウ</t>
    </rPh>
    <rPh sb="11" eb="12">
      <t>ヒト</t>
    </rPh>
    <phoneticPr fontId="2"/>
  </si>
  <si>
    <t>移動２日中増１０．０</t>
    <rPh sb="3" eb="4">
      <t>ヒ</t>
    </rPh>
    <rPh sb="4" eb="5">
      <t>チュウ</t>
    </rPh>
    <rPh sb="5" eb="6">
      <t>ゾウ</t>
    </rPh>
    <phoneticPr fontId="2"/>
  </si>
  <si>
    <t>移動２日中増１０．０・２人</t>
    <rPh sb="3" eb="4">
      <t>ヒ</t>
    </rPh>
    <rPh sb="4" eb="5">
      <t>チュウ</t>
    </rPh>
    <rPh sb="5" eb="6">
      <t>ゾウ</t>
    </rPh>
    <rPh sb="12" eb="13">
      <t>ヒト</t>
    </rPh>
    <phoneticPr fontId="2"/>
  </si>
  <si>
    <t>移動２日中増１０．５</t>
    <rPh sb="3" eb="4">
      <t>ヒ</t>
    </rPh>
    <rPh sb="4" eb="5">
      <t>チュウ</t>
    </rPh>
    <rPh sb="5" eb="6">
      <t>ゾウ</t>
    </rPh>
    <phoneticPr fontId="2"/>
  </si>
  <si>
    <t>移動２日中増１０．５・２人</t>
    <rPh sb="3" eb="4">
      <t>ヒ</t>
    </rPh>
    <rPh sb="4" eb="5">
      <t>チュウ</t>
    </rPh>
    <rPh sb="5" eb="6">
      <t>ゾウ</t>
    </rPh>
    <rPh sb="12" eb="13">
      <t>ヒト</t>
    </rPh>
    <phoneticPr fontId="2"/>
  </si>
  <si>
    <t>移動２早朝増０．５</t>
    <rPh sb="5" eb="6">
      <t>ゾウ</t>
    </rPh>
    <phoneticPr fontId="2"/>
  </si>
  <si>
    <t>移動２早朝増０．５・２人</t>
    <rPh sb="5" eb="6">
      <t>ゾウ</t>
    </rPh>
    <rPh sb="11" eb="12">
      <t>ヒト</t>
    </rPh>
    <phoneticPr fontId="2"/>
  </si>
  <si>
    <t>移動２早朝増１．０</t>
    <rPh sb="5" eb="6">
      <t>ゾウ</t>
    </rPh>
    <phoneticPr fontId="2"/>
  </si>
  <si>
    <t>移動２早朝増１．０・２人</t>
    <rPh sb="5" eb="6">
      <t>ゾウ</t>
    </rPh>
    <rPh sb="11" eb="12">
      <t>ヒト</t>
    </rPh>
    <phoneticPr fontId="2"/>
  </si>
  <si>
    <t>移動２早朝増１．５</t>
    <rPh sb="5" eb="6">
      <t>ゾウ</t>
    </rPh>
    <phoneticPr fontId="2"/>
  </si>
  <si>
    <t>移動２早朝増１．５・２人</t>
    <rPh sb="5" eb="6">
      <t>ゾウ</t>
    </rPh>
    <rPh sb="11" eb="12">
      <t>ヒト</t>
    </rPh>
    <phoneticPr fontId="2"/>
  </si>
  <si>
    <t>移動２早朝増２．０</t>
    <rPh sb="5" eb="6">
      <t>ゾウ</t>
    </rPh>
    <phoneticPr fontId="2"/>
  </si>
  <si>
    <t>移動２早朝増２．０・２人</t>
    <rPh sb="5" eb="6">
      <t>ゾウ</t>
    </rPh>
    <rPh sb="11" eb="12">
      <t>ヒト</t>
    </rPh>
    <phoneticPr fontId="2"/>
  </si>
  <si>
    <t>移動２早朝増２．５</t>
    <rPh sb="5" eb="6">
      <t>ゾウ</t>
    </rPh>
    <phoneticPr fontId="2"/>
  </si>
  <si>
    <t>移動２早朝増２．５・２人</t>
    <rPh sb="5" eb="6">
      <t>ゾウ</t>
    </rPh>
    <rPh sb="11" eb="12">
      <t>ヒト</t>
    </rPh>
    <phoneticPr fontId="2"/>
  </si>
  <si>
    <t>移動２夜間増０．５</t>
    <rPh sb="5" eb="6">
      <t>ゾウ</t>
    </rPh>
    <phoneticPr fontId="2"/>
  </si>
  <si>
    <t>移動２夜間増０．５・２人</t>
    <rPh sb="5" eb="6">
      <t>ゾウ</t>
    </rPh>
    <rPh sb="11" eb="12">
      <t>ヒト</t>
    </rPh>
    <phoneticPr fontId="2"/>
  </si>
  <si>
    <t>移動２夜間増１．０</t>
    <rPh sb="5" eb="6">
      <t>ゾウ</t>
    </rPh>
    <phoneticPr fontId="2"/>
  </si>
  <si>
    <t>移動２夜間増１．０・２人</t>
    <rPh sb="5" eb="6">
      <t>ゾウ</t>
    </rPh>
    <rPh sb="11" eb="12">
      <t>ヒト</t>
    </rPh>
    <phoneticPr fontId="2"/>
  </si>
  <si>
    <t>移動２夜間増１．５</t>
    <rPh sb="5" eb="6">
      <t>ゾウ</t>
    </rPh>
    <phoneticPr fontId="2"/>
  </si>
  <si>
    <t>移動２夜間増１．５・２人</t>
    <rPh sb="5" eb="6">
      <t>ゾウ</t>
    </rPh>
    <rPh sb="11" eb="12">
      <t>ヒト</t>
    </rPh>
    <phoneticPr fontId="2"/>
  </si>
  <si>
    <t>移動２夜間増２．０</t>
    <rPh sb="5" eb="6">
      <t>ゾウ</t>
    </rPh>
    <phoneticPr fontId="2"/>
  </si>
  <si>
    <t>移動２夜間増２．０・２人</t>
    <rPh sb="5" eb="6">
      <t>ゾウ</t>
    </rPh>
    <rPh sb="11" eb="12">
      <t>ヒト</t>
    </rPh>
    <phoneticPr fontId="2"/>
  </si>
  <si>
    <t>移動２夜間増２．５</t>
    <rPh sb="5" eb="6">
      <t>ゾウ</t>
    </rPh>
    <phoneticPr fontId="2"/>
  </si>
  <si>
    <t>移動２夜間増２．５・２人</t>
    <rPh sb="5" eb="6">
      <t>ゾウ</t>
    </rPh>
    <rPh sb="11" eb="12">
      <t>ヒト</t>
    </rPh>
    <phoneticPr fontId="2"/>
  </si>
  <si>
    <t>移動２夜間増３．０</t>
    <rPh sb="5" eb="6">
      <t>ゾウ</t>
    </rPh>
    <phoneticPr fontId="2"/>
  </si>
  <si>
    <t>移動２夜間増３．０・２人</t>
    <rPh sb="5" eb="6">
      <t>ゾウ</t>
    </rPh>
    <rPh sb="11" eb="12">
      <t>ヒト</t>
    </rPh>
    <phoneticPr fontId="2"/>
  </si>
  <si>
    <t>移動２夜間増３．５</t>
    <rPh sb="5" eb="6">
      <t>ゾウ</t>
    </rPh>
    <phoneticPr fontId="2"/>
  </si>
  <si>
    <t>移動２夜間増３．５・２人</t>
    <rPh sb="5" eb="6">
      <t>ゾウ</t>
    </rPh>
    <rPh sb="11" eb="12">
      <t>ヒト</t>
    </rPh>
    <phoneticPr fontId="2"/>
  </si>
  <si>
    <t>移動２夜間増４．０</t>
    <rPh sb="5" eb="6">
      <t>ゾウ</t>
    </rPh>
    <phoneticPr fontId="2"/>
  </si>
  <si>
    <t>移動２夜間増４．０・２人</t>
    <rPh sb="5" eb="6">
      <t>ゾウ</t>
    </rPh>
    <rPh sb="11" eb="12">
      <t>ヒト</t>
    </rPh>
    <phoneticPr fontId="2"/>
  </si>
  <si>
    <t>移動２夜間増４．５</t>
    <rPh sb="5" eb="6">
      <t>ゾウ</t>
    </rPh>
    <phoneticPr fontId="2"/>
  </si>
  <si>
    <t>移動２夜間増４．５・２人</t>
    <rPh sb="5" eb="6">
      <t>ゾウ</t>
    </rPh>
    <rPh sb="11" eb="12">
      <t>ヒト</t>
    </rPh>
    <phoneticPr fontId="2"/>
  </si>
  <si>
    <t>移動２深夜増０．５</t>
    <rPh sb="5" eb="6">
      <t>ゾウ</t>
    </rPh>
    <phoneticPr fontId="2"/>
  </si>
  <si>
    <t>移動２深夜増０．５・２人</t>
    <rPh sb="5" eb="6">
      <t>ゾウ</t>
    </rPh>
    <rPh sb="11" eb="12">
      <t>ヒト</t>
    </rPh>
    <phoneticPr fontId="2"/>
  </si>
  <si>
    <t>移動２深夜増１．０</t>
    <rPh sb="5" eb="6">
      <t>ゾウ</t>
    </rPh>
    <phoneticPr fontId="2"/>
  </si>
  <si>
    <t>移動２深夜増１．０・２人</t>
    <rPh sb="5" eb="6">
      <t>ゾウ</t>
    </rPh>
    <rPh sb="11" eb="12">
      <t>ヒト</t>
    </rPh>
    <phoneticPr fontId="2"/>
  </si>
  <si>
    <t>移動２深夜増１．５</t>
    <rPh sb="5" eb="6">
      <t>ゾウ</t>
    </rPh>
    <phoneticPr fontId="2"/>
  </si>
  <si>
    <t>移動２深夜増１．５・２人</t>
    <rPh sb="5" eb="6">
      <t>ゾウ</t>
    </rPh>
    <rPh sb="11" eb="12">
      <t>ヒト</t>
    </rPh>
    <phoneticPr fontId="2"/>
  </si>
  <si>
    <t>移動２深夜増２．０</t>
    <rPh sb="5" eb="6">
      <t>ゾウ</t>
    </rPh>
    <phoneticPr fontId="2"/>
  </si>
  <si>
    <t>移動２深夜増２．０・２人</t>
    <rPh sb="5" eb="6">
      <t>ゾウ</t>
    </rPh>
    <rPh sb="11" eb="12">
      <t>ヒト</t>
    </rPh>
    <phoneticPr fontId="2"/>
  </si>
  <si>
    <t>移動２深夜増２．５</t>
    <rPh sb="5" eb="6">
      <t>ゾウ</t>
    </rPh>
    <phoneticPr fontId="2"/>
  </si>
  <si>
    <t>移動２深夜増２．５・２人</t>
    <rPh sb="5" eb="6">
      <t>ゾウ</t>
    </rPh>
    <rPh sb="11" eb="12">
      <t>ヒト</t>
    </rPh>
    <phoneticPr fontId="2"/>
  </si>
  <si>
    <t>移動２深夜増３．０</t>
    <rPh sb="5" eb="6">
      <t>ゾウ</t>
    </rPh>
    <phoneticPr fontId="2"/>
  </si>
  <si>
    <t>移動２深夜増３．０・２人</t>
    <rPh sb="5" eb="6">
      <t>ゾウ</t>
    </rPh>
    <rPh sb="11" eb="12">
      <t>ヒト</t>
    </rPh>
    <phoneticPr fontId="2"/>
  </si>
  <si>
    <t>移動２深夜増３．５</t>
    <rPh sb="5" eb="6">
      <t>ゾウ</t>
    </rPh>
    <phoneticPr fontId="2"/>
  </si>
  <si>
    <t>移動２深夜増３．５・２人</t>
    <rPh sb="5" eb="6">
      <t>ゾウ</t>
    </rPh>
    <rPh sb="11" eb="12">
      <t>ヒト</t>
    </rPh>
    <phoneticPr fontId="2"/>
  </si>
  <si>
    <t>移動２深夜増４．０</t>
    <rPh sb="5" eb="6">
      <t>ゾウ</t>
    </rPh>
    <phoneticPr fontId="2"/>
  </si>
  <si>
    <t>移動２深夜増４．０・２人</t>
    <rPh sb="5" eb="6">
      <t>ゾウ</t>
    </rPh>
    <rPh sb="11" eb="12">
      <t>ヒト</t>
    </rPh>
    <phoneticPr fontId="2"/>
  </si>
  <si>
    <t>移動２深夜増４．５</t>
    <rPh sb="5" eb="6">
      <t>ゾウ</t>
    </rPh>
    <phoneticPr fontId="2"/>
  </si>
  <si>
    <t>移動２深夜増４．５・２人</t>
    <rPh sb="5" eb="6">
      <t>ゾウ</t>
    </rPh>
    <rPh sb="11" eb="12">
      <t>ヒト</t>
    </rPh>
    <phoneticPr fontId="2"/>
  </si>
  <si>
    <t>移動２深夜増５．０</t>
    <rPh sb="5" eb="6">
      <t>ゾウ</t>
    </rPh>
    <phoneticPr fontId="2"/>
  </si>
  <si>
    <t>移動２深夜増５．０・２人</t>
    <rPh sb="5" eb="6">
      <t>ゾウ</t>
    </rPh>
    <rPh sb="11" eb="12">
      <t>ヒト</t>
    </rPh>
    <phoneticPr fontId="2"/>
  </si>
  <si>
    <t>移動２深夜増５．５</t>
    <rPh sb="5" eb="6">
      <t>ゾウ</t>
    </rPh>
    <phoneticPr fontId="2"/>
  </si>
  <si>
    <t>移動２深夜増５．５・２人</t>
    <rPh sb="5" eb="6">
      <t>ゾウ</t>
    </rPh>
    <rPh sb="11" eb="12">
      <t>ヒト</t>
    </rPh>
    <phoneticPr fontId="2"/>
  </si>
  <si>
    <t>移動２深夜増６．０</t>
    <rPh sb="5" eb="6">
      <t>ゾウ</t>
    </rPh>
    <phoneticPr fontId="2"/>
  </si>
  <si>
    <t>移動２深夜増６．０・２人</t>
    <rPh sb="5" eb="6">
      <t>ゾウ</t>
    </rPh>
    <rPh sb="11" eb="12">
      <t>ヒト</t>
    </rPh>
    <phoneticPr fontId="2"/>
  </si>
  <si>
    <t>移動２深夜増６．５</t>
    <rPh sb="5" eb="6">
      <t>ゾウ</t>
    </rPh>
    <phoneticPr fontId="2"/>
  </si>
  <si>
    <t>移動２深夜増６．５・２人</t>
    <rPh sb="5" eb="6">
      <t>ゾウ</t>
    </rPh>
    <rPh sb="11" eb="12">
      <t>ヒト</t>
    </rPh>
    <phoneticPr fontId="2"/>
  </si>
  <si>
    <t>移動１日中０．５</t>
    <rPh sb="3" eb="4">
      <t>ヒ</t>
    </rPh>
    <rPh sb="4" eb="5">
      <t>チュウ</t>
    </rPh>
    <phoneticPr fontId="2"/>
  </si>
  <si>
    <t>移動１日中０．５・２人</t>
    <rPh sb="3" eb="4">
      <t>ヒ</t>
    </rPh>
    <rPh sb="4" eb="5">
      <t>チュウ</t>
    </rPh>
    <rPh sb="10" eb="11">
      <t>ヒト</t>
    </rPh>
    <phoneticPr fontId="2"/>
  </si>
  <si>
    <t>移動１日中１．０</t>
    <rPh sb="3" eb="4">
      <t>ヒ</t>
    </rPh>
    <rPh sb="4" eb="5">
      <t>チュウ</t>
    </rPh>
    <phoneticPr fontId="2"/>
  </si>
  <si>
    <t>移動１日中１．０・２人</t>
    <rPh sb="3" eb="4">
      <t>ヒ</t>
    </rPh>
    <rPh sb="4" eb="5">
      <t>チュウ</t>
    </rPh>
    <rPh sb="10" eb="11">
      <t>ヒト</t>
    </rPh>
    <phoneticPr fontId="2"/>
  </si>
  <si>
    <t>移動１日中１．５</t>
    <rPh sb="3" eb="4">
      <t>ヒ</t>
    </rPh>
    <rPh sb="4" eb="5">
      <t>チュウ</t>
    </rPh>
    <phoneticPr fontId="2"/>
  </si>
  <si>
    <t>移動１日中１．５・２人</t>
    <rPh sb="3" eb="4">
      <t>ヒ</t>
    </rPh>
    <rPh sb="4" eb="5">
      <t>チュウ</t>
    </rPh>
    <rPh sb="10" eb="11">
      <t>ヒト</t>
    </rPh>
    <phoneticPr fontId="2"/>
  </si>
  <si>
    <t>移動１日中２．０</t>
    <rPh sb="3" eb="4">
      <t>ヒ</t>
    </rPh>
    <rPh sb="4" eb="5">
      <t>チュウ</t>
    </rPh>
    <phoneticPr fontId="2"/>
  </si>
  <si>
    <t>移動１日中２．０・２人</t>
    <rPh sb="3" eb="4">
      <t>ヒ</t>
    </rPh>
    <rPh sb="4" eb="5">
      <t>チュウ</t>
    </rPh>
    <rPh sb="10" eb="11">
      <t>ヒト</t>
    </rPh>
    <phoneticPr fontId="2"/>
  </si>
  <si>
    <t>移動１日中２．５</t>
    <rPh sb="3" eb="4">
      <t>ヒ</t>
    </rPh>
    <rPh sb="4" eb="5">
      <t>チュウ</t>
    </rPh>
    <phoneticPr fontId="2"/>
  </si>
  <si>
    <t>移動１日中２．５・２人</t>
    <rPh sb="3" eb="4">
      <t>ヒ</t>
    </rPh>
    <rPh sb="4" eb="5">
      <t>チュウ</t>
    </rPh>
    <rPh sb="10" eb="11">
      <t>ヒト</t>
    </rPh>
    <phoneticPr fontId="2"/>
  </si>
  <si>
    <t>移動１日中３．０</t>
    <rPh sb="3" eb="4">
      <t>ヒ</t>
    </rPh>
    <rPh sb="4" eb="5">
      <t>チュウ</t>
    </rPh>
    <phoneticPr fontId="2"/>
  </si>
  <si>
    <t>移動１日中３．０・２人</t>
    <rPh sb="3" eb="4">
      <t>ヒ</t>
    </rPh>
    <rPh sb="4" eb="5">
      <t>チュウ</t>
    </rPh>
    <rPh sb="10" eb="11">
      <t>ヒト</t>
    </rPh>
    <phoneticPr fontId="2"/>
  </si>
  <si>
    <t>移動１日中３．５</t>
    <rPh sb="3" eb="4">
      <t>ヒ</t>
    </rPh>
    <rPh sb="4" eb="5">
      <t>チュウ</t>
    </rPh>
    <phoneticPr fontId="2"/>
  </si>
  <si>
    <t>移動１日中３．５・２人</t>
    <rPh sb="3" eb="4">
      <t>ヒ</t>
    </rPh>
    <rPh sb="4" eb="5">
      <t>チュウ</t>
    </rPh>
    <rPh sb="10" eb="11">
      <t>ヒト</t>
    </rPh>
    <phoneticPr fontId="2"/>
  </si>
  <si>
    <t>移動１日中４．０</t>
    <rPh sb="3" eb="4">
      <t>ヒ</t>
    </rPh>
    <rPh sb="4" eb="5">
      <t>チュウ</t>
    </rPh>
    <phoneticPr fontId="2"/>
  </si>
  <si>
    <t>移動１日中４．０・２人</t>
    <rPh sb="3" eb="4">
      <t>ヒ</t>
    </rPh>
    <rPh sb="4" eb="5">
      <t>チュウ</t>
    </rPh>
    <rPh sb="10" eb="11">
      <t>ヒト</t>
    </rPh>
    <phoneticPr fontId="2"/>
  </si>
  <si>
    <t>移動１日中４．５</t>
    <rPh sb="3" eb="4">
      <t>ヒ</t>
    </rPh>
    <rPh sb="4" eb="5">
      <t>チュウ</t>
    </rPh>
    <phoneticPr fontId="2"/>
  </si>
  <si>
    <t>移動１日中４．５・２人</t>
    <rPh sb="3" eb="4">
      <t>ヒ</t>
    </rPh>
    <rPh sb="4" eb="5">
      <t>チュウ</t>
    </rPh>
    <rPh sb="10" eb="11">
      <t>ヒト</t>
    </rPh>
    <phoneticPr fontId="2"/>
  </si>
  <si>
    <t>移動１日中５．０</t>
    <rPh sb="3" eb="4">
      <t>ヒ</t>
    </rPh>
    <rPh sb="4" eb="5">
      <t>チュウ</t>
    </rPh>
    <phoneticPr fontId="2"/>
  </si>
  <si>
    <t>移動１日中５．０・２人</t>
    <rPh sb="3" eb="4">
      <t>ヒ</t>
    </rPh>
    <rPh sb="4" eb="5">
      <t>チュウ</t>
    </rPh>
    <rPh sb="10" eb="11">
      <t>ヒト</t>
    </rPh>
    <phoneticPr fontId="2"/>
  </si>
  <si>
    <t>移動１日中５．５</t>
    <rPh sb="3" eb="4">
      <t>ヒ</t>
    </rPh>
    <rPh sb="4" eb="5">
      <t>チュウ</t>
    </rPh>
    <phoneticPr fontId="2"/>
  </si>
  <si>
    <t>移動１日中５．５・２人</t>
    <rPh sb="3" eb="4">
      <t>ヒ</t>
    </rPh>
    <rPh sb="4" eb="5">
      <t>チュウ</t>
    </rPh>
    <rPh sb="10" eb="11">
      <t>ヒト</t>
    </rPh>
    <phoneticPr fontId="2"/>
  </si>
  <si>
    <t>移動１日中６．０</t>
    <rPh sb="3" eb="4">
      <t>ヒ</t>
    </rPh>
    <rPh sb="4" eb="5">
      <t>チュウ</t>
    </rPh>
    <phoneticPr fontId="2"/>
  </si>
  <si>
    <t>移動１日中６．０・２人</t>
    <rPh sb="3" eb="4">
      <t>ヒ</t>
    </rPh>
    <rPh sb="4" eb="5">
      <t>チュウ</t>
    </rPh>
    <rPh sb="10" eb="11">
      <t>ヒト</t>
    </rPh>
    <phoneticPr fontId="2"/>
  </si>
  <si>
    <t>移動１日中６．５</t>
    <rPh sb="3" eb="4">
      <t>ヒ</t>
    </rPh>
    <rPh sb="4" eb="5">
      <t>チュウ</t>
    </rPh>
    <phoneticPr fontId="2"/>
  </si>
  <si>
    <t>移動１日中６．５・２人</t>
    <rPh sb="3" eb="4">
      <t>ヒ</t>
    </rPh>
    <rPh sb="4" eb="5">
      <t>チュウ</t>
    </rPh>
    <rPh sb="10" eb="11">
      <t>ヒト</t>
    </rPh>
    <phoneticPr fontId="2"/>
  </si>
  <si>
    <t>移動１日中７．０</t>
    <rPh sb="3" eb="4">
      <t>ヒ</t>
    </rPh>
    <rPh sb="4" eb="5">
      <t>チュウ</t>
    </rPh>
    <phoneticPr fontId="2"/>
  </si>
  <si>
    <t>移動１日中７．０・２人</t>
    <rPh sb="3" eb="4">
      <t>ヒ</t>
    </rPh>
    <rPh sb="4" eb="5">
      <t>チュウ</t>
    </rPh>
    <rPh sb="10" eb="11">
      <t>ヒト</t>
    </rPh>
    <phoneticPr fontId="2"/>
  </si>
  <si>
    <t>移動１日中７．５</t>
    <rPh sb="3" eb="4">
      <t>ヒ</t>
    </rPh>
    <rPh sb="4" eb="5">
      <t>チュウ</t>
    </rPh>
    <phoneticPr fontId="2"/>
  </si>
  <si>
    <t>移動１日中７．５・２人</t>
    <rPh sb="3" eb="4">
      <t>ヒ</t>
    </rPh>
    <rPh sb="4" eb="5">
      <t>チュウ</t>
    </rPh>
    <rPh sb="10" eb="11">
      <t>ヒト</t>
    </rPh>
    <phoneticPr fontId="2"/>
  </si>
  <si>
    <t>移動１日中８．０</t>
    <rPh sb="3" eb="4">
      <t>ヒ</t>
    </rPh>
    <rPh sb="4" eb="5">
      <t>チュウ</t>
    </rPh>
    <phoneticPr fontId="2"/>
  </si>
  <si>
    <t>移動１日中８．０・２人</t>
    <rPh sb="3" eb="4">
      <t>ヒ</t>
    </rPh>
    <rPh sb="4" eb="5">
      <t>チュウ</t>
    </rPh>
    <rPh sb="10" eb="11">
      <t>ヒト</t>
    </rPh>
    <phoneticPr fontId="2"/>
  </si>
  <si>
    <t>移動１日中８．５</t>
    <rPh sb="3" eb="4">
      <t>ヒ</t>
    </rPh>
    <rPh sb="4" eb="5">
      <t>チュウ</t>
    </rPh>
    <phoneticPr fontId="2"/>
  </si>
  <si>
    <t>移動１日中８．５・２人</t>
    <rPh sb="3" eb="4">
      <t>ヒ</t>
    </rPh>
    <rPh sb="4" eb="5">
      <t>チュウ</t>
    </rPh>
    <rPh sb="10" eb="11">
      <t>ヒト</t>
    </rPh>
    <phoneticPr fontId="2"/>
  </si>
  <si>
    <t>移動１日中９．０</t>
    <rPh sb="3" eb="4">
      <t>ヒ</t>
    </rPh>
    <rPh sb="4" eb="5">
      <t>チュウ</t>
    </rPh>
    <phoneticPr fontId="2"/>
  </si>
  <si>
    <t>移動１日中９．０・２人</t>
    <rPh sb="3" eb="4">
      <t>ヒ</t>
    </rPh>
    <rPh sb="4" eb="5">
      <t>チュウ</t>
    </rPh>
    <rPh sb="10" eb="11">
      <t>ヒト</t>
    </rPh>
    <phoneticPr fontId="2"/>
  </si>
  <si>
    <t>移動１日中９．５</t>
    <rPh sb="3" eb="4">
      <t>ヒ</t>
    </rPh>
    <rPh sb="4" eb="5">
      <t>チュウ</t>
    </rPh>
    <phoneticPr fontId="2"/>
  </si>
  <si>
    <t>移動１日中９．５・２人</t>
    <rPh sb="3" eb="4">
      <t>ヒ</t>
    </rPh>
    <rPh sb="4" eb="5">
      <t>チュウ</t>
    </rPh>
    <rPh sb="10" eb="11">
      <t>ヒト</t>
    </rPh>
    <phoneticPr fontId="2"/>
  </si>
  <si>
    <t>移動１日中１０．０</t>
    <rPh sb="3" eb="4">
      <t>ヒ</t>
    </rPh>
    <rPh sb="4" eb="5">
      <t>チュウ</t>
    </rPh>
    <phoneticPr fontId="2"/>
  </si>
  <si>
    <t>移動１日中１０．０・２人</t>
    <rPh sb="3" eb="4">
      <t>ヒ</t>
    </rPh>
    <rPh sb="4" eb="5">
      <t>チュウ</t>
    </rPh>
    <rPh sb="11" eb="12">
      <t>ヒト</t>
    </rPh>
    <phoneticPr fontId="2"/>
  </si>
  <si>
    <t>移動１日中１０．５</t>
    <rPh sb="3" eb="4">
      <t>ヒ</t>
    </rPh>
    <rPh sb="4" eb="5">
      <t>チュウ</t>
    </rPh>
    <phoneticPr fontId="2"/>
  </si>
  <si>
    <t>移動１日中１０．５・２人</t>
    <rPh sb="3" eb="4">
      <t>ヒ</t>
    </rPh>
    <rPh sb="4" eb="5">
      <t>チュウ</t>
    </rPh>
    <rPh sb="11" eb="12">
      <t>ヒト</t>
    </rPh>
    <phoneticPr fontId="2"/>
  </si>
  <si>
    <t>移動１早朝０．５</t>
  </si>
  <si>
    <t>移動１早朝０．５・２人</t>
    <rPh sb="10" eb="11">
      <t>ヒト</t>
    </rPh>
    <phoneticPr fontId="2"/>
  </si>
  <si>
    <t>移動１早朝１．０</t>
  </si>
  <si>
    <t>移動１早朝１．０・２人</t>
    <rPh sb="10" eb="11">
      <t>ヒト</t>
    </rPh>
    <phoneticPr fontId="2"/>
  </si>
  <si>
    <t>移動１早朝１．５</t>
  </si>
  <si>
    <t>移動１早朝１．５・２人</t>
    <rPh sb="10" eb="11">
      <t>ヒト</t>
    </rPh>
    <phoneticPr fontId="2"/>
  </si>
  <si>
    <t>移動１早朝２．０</t>
  </si>
  <si>
    <t>移動１早朝２．０・２人</t>
    <rPh sb="10" eb="11">
      <t>ヒト</t>
    </rPh>
    <phoneticPr fontId="2"/>
  </si>
  <si>
    <t>移動１早朝２．５</t>
  </si>
  <si>
    <t>移動１早朝２．５・２人</t>
    <rPh sb="10" eb="11">
      <t>ヒト</t>
    </rPh>
    <phoneticPr fontId="2"/>
  </si>
  <si>
    <t>移動１夜間０．５</t>
  </si>
  <si>
    <t>移動１夜間０．５・２人</t>
    <rPh sb="10" eb="11">
      <t>ヒト</t>
    </rPh>
    <phoneticPr fontId="2"/>
  </si>
  <si>
    <t>移動１夜間１．０</t>
  </si>
  <si>
    <t>移動１夜間１．０・２人</t>
    <rPh sb="10" eb="11">
      <t>ヒト</t>
    </rPh>
    <phoneticPr fontId="2"/>
  </si>
  <si>
    <t>移動１夜間１．５</t>
  </si>
  <si>
    <t>移動１夜間１．５・２人</t>
    <rPh sb="10" eb="11">
      <t>ヒト</t>
    </rPh>
    <phoneticPr fontId="2"/>
  </si>
  <si>
    <t>移動１夜間２．０</t>
  </si>
  <si>
    <t>移動１夜間２．０・２人</t>
    <rPh sb="10" eb="11">
      <t>ヒト</t>
    </rPh>
    <phoneticPr fontId="2"/>
  </si>
  <si>
    <t>移動１夜間２．５</t>
  </si>
  <si>
    <t>移動１夜間２．５・２人</t>
    <rPh sb="10" eb="11">
      <t>ヒト</t>
    </rPh>
    <phoneticPr fontId="2"/>
  </si>
  <si>
    <t>移動１夜間３．０</t>
  </si>
  <si>
    <t>移動１夜間３．０・２人</t>
    <rPh sb="10" eb="11">
      <t>ヒト</t>
    </rPh>
    <phoneticPr fontId="2"/>
  </si>
  <si>
    <t>移動１夜間３．５</t>
  </si>
  <si>
    <t>移動１夜間３．５・２人</t>
    <rPh sb="10" eb="11">
      <t>ヒト</t>
    </rPh>
    <phoneticPr fontId="2"/>
  </si>
  <si>
    <t>移動１夜間４．０</t>
  </si>
  <si>
    <t>移動１夜間４．０・２人</t>
    <rPh sb="10" eb="11">
      <t>ヒト</t>
    </rPh>
    <phoneticPr fontId="2"/>
  </si>
  <si>
    <t>移動１夜間４．５</t>
  </si>
  <si>
    <t>移動１夜間４．５・２人</t>
    <rPh sb="10" eb="11">
      <t>ヒト</t>
    </rPh>
    <phoneticPr fontId="2"/>
  </si>
  <si>
    <t>移動１深夜０．５</t>
  </si>
  <si>
    <t>移動１深夜０．５・２人</t>
    <rPh sb="10" eb="11">
      <t>ヒト</t>
    </rPh>
    <phoneticPr fontId="2"/>
  </si>
  <si>
    <t>移動１深夜１．０</t>
  </si>
  <si>
    <t>移動１深夜１．０・２人</t>
    <rPh sb="10" eb="11">
      <t>ヒト</t>
    </rPh>
    <phoneticPr fontId="2"/>
  </si>
  <si>
    <t>移動１深夜１．５</t>
  </si>
  <si>
    <t>移動１深夜１．５・２人</t>
    <rPh sb="10" eb="11">
      <t>ヒト</t>
    </rPh>
    <phoneticPr fontId="2"/>
  </si>
  <si>
    <t>移動１深夜２．０</t>
  </si>
  <si>
    <t>移動１深夜２．０・２人</t>
    <rPh sb="10" eb="11">
      <t>ヒト</t>
    </rPh>
    <phoneticPr fontId="2"/>
  </si>
  <si>
    <t>移動１深夜２．５</t>
  </si>
  <si>
    <t>移動１深夜２．５・２人</t>
    <rPh sb="10" eb="11">
      <t>ヒト</t>
    </rPh>
    <phoneticPr fontId="2"/>
  </si>
  <si>
    <t>移動１深夜３．０</t>
  </si>
  <si>
    <t>移動１深夜３．０・２人</t>
    <rPh sb="10" eb="11">
      <t>ヒト</t>
    </rPh>
    <phoneticPr fontId="2"/>
  </si>
  <si>
    <t>移動１深夜３．５</t>
  </si>
  <si>
    <t>移動１深夜３．５・２人</t>
    <rPh sb="10" eb="11">
      <t>ヒト</t>
    </rPh>
    <phoneticPr fontId="2"/>
  </si>
  <si>
    <t>移動１深夜４．０</t>
  </si>
  <si>
    <t>移動１深夜４．０・２人</t>
    <rPh sb="10" eb="11">
      <t>ヒト</t>
    </rPh>
    <phoneticPr fontId="2"/>
  </si>
  <si>
    <t>移動１深夜４．５</t>
  </si>
  <si>
    <t>移動１深夜４．５・２人</t>
    <rPh sb="10" eb="11">
      <t>ヒト</t>
    </rPh>
    <phoneticPr fontId="2"/>
  </si>
  <si>
    <t>移動１深夜５．０</t>
  </si>
  <si>
    <t>移動１深夜５．０・２人</t>
    <rPh sb="10" eb="11">
      <t>ヒト</t>
    </rPh>
    <phoneticPr fontId="2"/>
  </si>
  <si>
    <t>移動１深夜５．５</t>
  </si>
  <si>
    <t>移動１深夜５．５・２人</t>
    <rPh sb="10" eb="11">
      <t>ヒト</t>
    </rPh>
    <phoneticPr fontId="2"/>
  </si>
  <si>
    <t>移動１深夜６．０</t>
  </si>
  <si>
    <t>移動１深夜６．０・２人</t>
    <rPh sb="10" eb="11">
      <t>ヒト</t>
    </rPh>
    <phoneticPr fontId="2"/>
  </si>
  <si>
    <t>移動１深夜６．５</t>
  </si>
  <si>
    <t>移動１深夜６．５・２人</t>
    <rPh sb="10" eb="11">
      <t>ヒト</t>
    </rPh>
    <phoneticPr fontId="2"/>
  </si>
  <si>
    <t>移動１深夜０．５・早朝０．５</t>
    <rPh sb="3" eb="5">
      <t>シンヤ</t>
    </rPh>
    <rPh sb="9" eb="11">
      <t>ソウチョウ</t>
    </rPh>
    <phoneticPr fontId="2"/>
  </si>
  <si>
    <t>移動１深夜０．５・早朝０．５・２人</t>
    <rPh sb="3" eb="5">
      <t>シンヤ</t>
    </rPh>
    <rPh sb="9" eb="11">
      <t>ソウチョウ</t>
    </rPh>
    <phoneticPr fontId="2"/>
  </si>
  <si>
    <t>移動１深夜０．５・早朝１．０</t>
    <rPh sb="3" eb="5">
      <t>シンヤ</t>
    </rPh>
    <rPh sb="9" eb="11">
      <t>ソウチョウ</t>
    </rPh>
    <phoneticPr fontId="2"/>
  </si>
  <si>
    <t>移動１深夜０．５・早朝１．０・２人</t>
    <rPh sb="3" eb="5">
      <t>シンヤ</t>
    </rPh>
    <rPh sb="9" eb="11">
      <t>ソウチョウ</t>
    </rPh>
    <phoneticPr fontId="2"/>
  </si>
  <si>
    <t>移動１深夜０．５・早朝１．５</t>
    <rPh sb="3" eb="5">
      <t>シンヤ</t>
    </rPh>
    <rPh sb="9" eb="11">
      <t>ソウチョウ</t>
    </rPh>
    <phoneticPr fontId="2"/>
  </si>
  <si>
    <t>移動１深夜０．５・早朝１．５・２人</t>
    <rPh sb="3" eb="5">
      <t>シンヤ</t>
    </rPh>
    <rPh sb="9" eb="11">
      <t>ソウチョウ</t>
    </rPh>
    <phoneticPr fontId="2"/>
  </si>
  <si>
    <t>移動１深夜０．５・早朝２．０</t>
    <rPh sb="3" eb="5">
      <t>シンヤ</t>
    </rPh>
    <rPh sb="9" eb="11">
      <t>ソウチョウ</t>
    </rPh>
    <phoneticPr fontId="2"/>
  </si>
  <si>
    <t>移動１深夜０．５・早朝２．０・２人</t>
    <rPh sb="3" eb="5">
      <t>シンヤ</t>
    </rPh>
    <rPh sb="9" eb="11">
      <t>ソウチョウ</t>
    </rPh>
    <phoneticPr fontId="2"/>
  </si>
  <si>
    <t>移動１深夜０．５・早朝２．５</t>
    <rPh sb="3" eb="5">
      <t>シンヤ</t>
    </rPh>
    <rPh sb="9" eb="11">
      <t>ソウチョウ</t>
    </rPh>
    <phoneticPr fontId="2"/>
  </si>
  <si>
    <t>移動１深夜０．５・早朝２．５・２人</t>
    <rPh sb="3" eb="5">
      <t>シンヤ</t>
    </rPh>
    <rPh sb="9" eb="11">
      <t>ソウチョウ</t>
    </rPh>
    <phoneticPr fontId="2"/>
  </si>
  <si>
    <t>移動１深夜１．０・早朝０．５</t>
    <rPh sb="3" eb="5">
      <t>シンヤ</t>
    </rPh>
    <rPh sb="9" eb="11">
      <t>ソウチョウ</t>
    </rPh>
    <phoneticPr fontId="2"/>
  </si>
  <si>
    <t>移動１深夜１．０・早朝０．５・２人</t>
    <rPh sb="3" eb="5">
      <t>シンヤ</t>
    </rPh>
    <rPh sb="9" eb="11">
      <t>ソウチョウ</t>
    </rPh>
    <phoneticPr fontId="2"/>
  </si>
  <si>
    <t>移動１深夜１．０・早朝１．０</t>
    <rPh sb="3" eb="5">
      <t>シンヤ</t>
    </rPh>
    <rPh sb="9" eb="11">
      <t>ソウチョウ</t>
    </rPh>
    <phoneticPr fontId="2"/>
  </si>
  <si>
    <t>移動１深夜１．０・早朝１．０・２人</t>
    <rPh sb="3" eb="5">
      <t>シンヤ</t>
    </rPh>
    <rPh sb="9" eb="11">
      <t>ソウチョウ</t>
    </rPh>
    <phoneticPr fontId="2"/>
  </si>
  <si>
    <t>移動１深夜１．０・早朝１．５</t>
    <rPh sb="3" eb="5">
      <t>シンヤ</t>
    </rPh>
    <rPh sb="9" eb="11">
      <t>ソウチョウ</t>
    </rPh>
    <phoneticPr fontId="2"/>
  </si>
  <si>
    <t>移動１深夜１．０・早朝１．５・２人</t>
    <rPh sb="3" eb="5">
      <t>シンヤ</t>
    </rPh>
    <rPh sb="9" eb="11">
      <t>ソウチョウ</t>
    </rPh>
    <phoneticPr fontId="2"/>
  </si>
  <si>
    <t>移動１深夜１．０・早朝２．０</t>
    <rPh sb="3" eb="5">
      <t>シンヤ</t>
    </rPh>
    <rPh sb="9" eb="11">
      <t>ソウチョウ</t>
    </rPh>
    <phoneticPr fontId="2"/>
  </si>
  <si>
    <t>移動１深夜１．０・早朝２．０・２人</t>
    <rPh sb="3" eb="5">
      <t>シンヤ</t>
    </rPh>
    <rPh sb="9" eb="11">
      <t>ソウチョウ</t>
    </rPh>
    <phoneticPr fontId="2"/>
  </si>
  <si>
    <t>移動１深夜１．５・早朝０．５</t>
    <rPh sb="9" eb="11">
      <t>ソウチョウ</t>
    </rPh>
    <phoneticPr fontId="2"/>
  </si>
  <si>
    <t>移動１深夜１．５・早朝０．５・２人</t>
    <rPh sb="9" eb="11">
      <t>ソウチョウ</t>
    </rPh>
    <phoneticPr fontId="2"/>
  </si>
  <si>
    <t>移動１深夜１．５・早朝１．０</t>
    <rPh sb="9" eb="11">
      <t>ソウチョウ</t>
    </rPh>
    <phoneticPr fontId="2"/>
  </si>
  <si>
    <t>移動１深夜１．５・早朝１．０・２人</t>
    <rPh sb="9" eb="11">
      <t>ソウチョウ</t>
    </rPh>
    <phoneticPr fontId="2"/>
  </si>
  <si>
    <t>移動１深夜１．５・早朝１．５</t>
    <rPh sb="9" eb="11">
      <t>ソウチョウ</t>
    </rPh>
    <phoneticPr fontId="2"/>
  </si>
  <si>
    <t>移動１深夜１．５・早朝１．５・２人</t>
    <rPh sb="9" eb="11">
      <t>ソウチョウ</t>
    </rPh>
    <phoneticPr fontId="2"/>
  </si>
  <si>
    <t>移動１深夜２．０・早朝０．５</t>
    <rPh sb="9" eb="11">
      <t>ソウチョウ</t>
    </rPh>
    <phoneticPr fontId="2"/>
  </si>
  <si>
    <t>移動１深夜２．０・早朝０．５・２人</t>
    <rPh sb="9" eb="11">
      <t>ソウチョウ</t>
    </rPh>
    <phoneticPr fontId="2"/>
  </si>
  <si>
    <t>移動１深夜２．０・早朝１．０</t>
    <rPh sb="9" eb="11">
      <t>ソウチョウ</t>
    </rPh>
    <phoneticPr fontId="2"/>
  </si>
  <si>
    <t>移動１深夜２．０・早朝１．０・２人</t>
    <rPh sb="9" eb="11">
      <t>ソウチョウ</t>
    </rPh>
    <phoneticPr fontId="2"/>
  </si>
  <si>
    <t>移動１深夜２．５・早朝０．５</t>
    <rPh sb="9" eb="11">
      <t>ソウチョウ</t>
    </rPh>
    <phoneticPr fontId="2"/>
  </si>
  <si>
    <t>移動１深夜２．５・早朝０．５・２人</t>
    <rPh sb="9" eb="11">
      <t>ソウチョウ</t>
    </rPh>
    <phoneticPr fontId="2"/>
  </si>
  <si>
    <t>移動１早朝０．５・日中０．５</t>
  </si>
  <si>
    <t>移動１早朝０．５・日中０．５・２人</t>
  </si>
  <si>
    <t>移動１早朝０．５・日中１．０</t>
  </si>
  <si>
    <t>移動１早朝０．５・日中１．０・２人</t>
  </si>
  <si>
    <t>移動１早朝０．５・日中１．５</t>
  </si>
  <si>
    <t>移動１早朝０．５・日中１．５・２人</t>
  </si>
  <si>
    <t>移動１早朝０．５・日中２．０</t>
  </si>
  <si>
    <t>移動１早朝０．５・日中２．０・２人</t>
  </si>
  <si>
    <t>移動１早朝０．５・日中２．５</t>
  </si>
  <si>
    <t>移動１早朝０．５・日中２．５・２人</t>
  </si>
  <si>
    <t>移動１早朝１．０・日中０．５</t>
  </si>
  <si>
    <t>移動１早朝１．０・日中０．５・２人</t>
  </si>
  <si>
    <t>移動１早朝１．０・日中１．０</t>
  </si>
  <si>
    <t>移動１早朝１．０・日中１．０・２人</t>
  </si>
  <si>
    <t>移動１早朝１．０・日中１．５</t>
  </si>
  <si>
    <t>移動１早朝１．０・日中１．５・２人</t>
  </si>
  <si>
    <t>移動１早朝１．０・日中２．０</t>
  </si>
  <si>
    <t>移動１早朝１．０・日中２．０・２人</t>
  </si>
  <si>
    <t>移動１早朝１．５・日中０．５</t>
  </si>
  <si>
    <t>移動１早朝１．５・日中０．５・２人</t>
  </si>
  <si>
    <t>移動１早朝１．５・日中１．０</t>
  </si>
  <si>
    <t>移動１早朝１．５・日中１．０・２人</t>
  </si>
  <si>
    <t>移動１早朝１．５・日中１．５</t>
  </si>
  <si>
    <t>移動１早朝１．５・日中１．５・２人</t>
  </si>
  <si>
    <t>移動１早朝２．０・日中０．５</t>
  </si>
  <si>
    <t>移動１早朝２．０・日中０．５・２人</t>
  </si>
  <si>
    <t>移動１早朝２．０・日中１．０</t>
  </si>
  <si>
    <t>移動１早朝２．０・日中１．０・２人</t>
  </si>
  <si>
    <t>移動１早朝２．５・日中０．５</t>
  </si>
  <si>
    <t>移動１早朝２．５・日中０．５・２人</t>
  </si>
  <si>
    <t>移動１日中０．５・夜間０．５</t>
  </si>
  <si>
    <t>移動１日中０．５・夜間０．５・２人</t>
  </si>
  <si>
    <t>移動１日中０．５・夜間１．０</t>
  </si>
  <si>
    <t>移動１日中０．５・夜間１．０・２人</t>
  </si>
  <si>
    <t>移動１日中０．５・夜間１．５</t>
  </si>
  <si>
    <t>移動１日中０．５・夜間１．５・２人</t>
  </si>
  <si>
    <t>移動１日中０．５・夜間２．０</t>
  </si>
  <si>
    <t>移動１日中０．５・夜間２．０・２人</t>
  </si>
  <si>
    <t>移動１日中０．５・夜間２．５</t>
  </si>
  <si>
    <t>移動１日中０．５・夜間２．５・２人</t>
  </si>
  <si>
    <t>移動１日中１．０・夜間０．５</t>
  </si>
  <si>
    <t>移動１日中１．０・夜間０．５・２人</t>
  </si>
  <si>
    <t>移動１日中１．０・夜間１．０</t>
  </si>
  <si>
    <t>移動１日中１．０・夜間１．０・２人</t>
  </si>
  <si>
    <t>移動１日中１．０・夜間１．５</t>
  </si>
  <si>
    <t>移動１日中１．０・夜間１．５・２人</t>
  </si>
  <si>
    <t>移動１日中１．０・夜間２．０</t>
  </si>
  <si>
    <t>移動１日中１．０・夜間２．０・２人</t>
  </si>
  <si>
    <t>移動１日中１．５・夜間０．５</t>
  </si>
  <si>
    <t>移動１日中１．５・夜間０．５・２人</t>
  </si>
  <si>
    <t>移動１日中１．５・夜間１．０</t>
  </si>
  <si>
    <t>移動１日中１．５・夜間１．０・２人</t>
  </si>
  <si>
    <t>移動１日中１．５・夜間１．５</t>
  </si>
  <si>
    <t>移動１日中１．５・夜間１．５・２人</t>
  </si>
  <si>
    <t>移動１日中２．０・夜間０．５</t>
  </si>
  <si>
    <t>移動１日中２．０・夜間０．５・２人</t>
  </si>
  <si>
    <t>移動１日中２．０・夜間１．０</t>
  </si>
  <si>
    <t>移動１日中２．０・夜間１．０・２人</t>
  </si>
  <si>
    <t>移動１日中２．５・夜間０．５</t>
  </si>
  <si>
    <t>移動１日中２．５・夜間０．５・２人</t>
  </si>
  <si>
    <t>移動１深夜０．５・早朝２．０・日中０．５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</si>
  <si>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移動１深夜０．５・早朝２．０・日中０．５・２人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</si>
  <si>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移動１夜間０．５・深夜０．５</t>
  </si>
  <si>
    <t>移動１夜間０．５・深夜０．５・２人</t>
  </si>
  <si>
    <t>移動１夜間０．５・深夜１．０</t>
  </si>
  <si>
    <t>移動１夜間０．５・深夜１．０・２人</t>
  </si>
  <si>
    <t>移動１夜間０．５・深夜１．５</t>
  </si>
  <si>
    <t>移動１夜間０．５・深夜１．５・２人</t>
  </si>
  <si>
    <t>移動１夜間０．５・深夜２．０</t>
  </si>
  <si>
    <t>移動１夜間０．５・深夜２．０・２人</t>
  </si>
  <si>
    <t>移動１夜間０．５・深夜２．５</t>
  </si>
  <si>
    <t>移動１夜間０．５・深夜２．５・２人</t>
  </si>
  <si>
    <t>移動１夜間１．０・深夜０．５</t>
  </si>
  <si>
    <t>移動１夜間１．０・深夜０．５・２人</t>
  </si>
  <si>
    <t>移動１夜間１．０・深夜１．０</t>
  </si>
  <si>
    <t>移動１夜間１．０・深夜１．０・２人</t>
  </si>
  <si>
    <t>移動１夜間１．０・深夜１．５</t>
  </si>
  <si>
    <t>移動１夜間１．０・深夜１．５・２人</t>
  </si>
  <si>
    <t>移動１夜間１．０・深夜２．０</t>
  </si>
  <si>
    <t>移動１夜間１．０・深夜２．０・２人</t>
  </si>
  <si>
    <t>移動１夜間１．５・深夜０．５</t>
  </si>
  <si>
    <t>移動１夜間１．５・深夜０．５・２人</t>
  </si>
  <si>
    <t>移動１夜間１．５・深夜１．０</t>
  </si>
  <si>
    <t>移動１夜間１．５・深夜１．０・２人</t>
  </si>
  <si>
    <t>移動１夜間１．５・深夜１．５</t>
  </si>
  <si>
    <t>移動１夜間１．５・深夜１．５・２人</t>
  </si>
  <si>
    <t>移動１夜間２．０・深夜０．５</t>
  </si>
  <si>
    <t>移動１夜間２．０・深夜０．５・２人</t>
  </si>
  <si>
    <t>移動１夜間２．０・深夜１．０</t>
  </si>
  <si>
    <t>移動１夜間２．０・深夜１．０・２人</t>
  </si>
  <si>
    <t>移動１夜間２．５・深夜０．５</t>
  </si>
  <si>
    <t>移動１夜間２．５・深夜０．５・２人</t>
  </si>
  <si>
    <t>移動１日跨増深夜０．５・深夜０．５</t>
  </si>
  <si>
    <t>移動１日跨増深夜０．５・深夜０．５・２人</t>
  </si>
  <si>
    <t>移動１日跨増深夜０．５・深夜１．０</t>
  </si>
  <si>
    <t>移動１日跨増深夜０．５・深夜１．０・２人</t>
  </si>
  <si>
    <t>移動１日跨増深夜０．５・深夜１．５</t>
  </si>
  <si>
    <t>移動１日跨増深夜０．５・深夜１．５・２人</t>
  </si>
  <si>
    <t>移動１日跨増深夜０．５・深夜２．０</t>
  </si>
  <si>
    <t>移動１日跨増深夜０．５・深夜２．０・２人</t>
  </si>
  <si>
    <t>移動１日跨増深夜０．５・深夜２．５</t>
  </si>
  <si>
    <t>移動１日跨増深夜０．５・深夜２．５・２人</t>
  </si>
  <si>
    <t>移動１日跨増深夜１．０・深夜０．５</t>
  </si>
  <si>
    <t>移動１日跨増深夜１．０・深夜０．５・２人</t>
  </si>
  <si>
    <t>移動１日跨増深夜１．０・深夜１．０</t>
  </si>
  <si>
    <t>移動１日跨増深夜１．０・深夜１．０・２人</t>
  </si>
  <si>
    <t>移動１日跨増深夜１．０・深夜１．５</t>
  </si>
  <si>
    <t>移動１日跨増深夜１．０・深夜１．５・２人</t>
  </si>
  <si>
    <t>移動１日跨増深夜１．０・深夜２．０</t>
  </si>
  <si>
    <t>移動１日跨増深夜１．０・深夜２．０・２人</t>
  </si>
  <si>
    <t>移動１日跨増深夜１．５・深夜０．５</t>
  </si>
  <si>
    <t>移動１日跨増深夜１．５・深夜０．５・２人</t>
  </si>
  <si>
    <t>移動１日跨増深夜１．５・深夜１．０</t>
  </si>
  <si>
    <t>移動１日跨増深夜１．５・深夜１．０・２人</t>
  </si>
  <si>
    <t>移動１日跨増深夜１．５・深夜１．５</t>
  </si>
  <si>
    <t>移動１日跨増深夜１．５・深夜１．５・２人</t>
  </si>
  <si>
    <t>移動１日跨増深夜２．０・深夜０．５</t>
  </si>
  <si>
    <t>移動１日跨増深夜２．０・深夜０．５・２人</t>
  </si>
  <si>
    <t>移動１日跨増深夜２．０・深夜１．０</t>
  </si>
  <si>
    <t>移動１日跨増深夜２．０・深夜１．０・２人</t>
  </si>
  <si>
    <t>移動１日跨増深夜２．５・深夜０．５</t>
  </si>
  <si>
    <t>移動１日跨増深夜２．５・深夜０．５・２人</t>
  </si>
  <si>
    <t>移動１深夜０．５・早朝１．５・日中０．５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</si>
  <si>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移動１深夜０．５・早朝１．５・日中０．５・２人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</si>
  <si>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移動１深夜０．５ｖ早朝１．５・日中１．０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</si>
  <si>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移動１深夜０．５・早朝１．５・日中１．０・２人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</si>
  <si>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移動１深夜１．０・早朝１．５・日中０．５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</si>
  <si>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移動１深夜１．０・早朝１．５・日中０．５・２人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</si>
  <si>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移動１深夜０．５・早朝１．０・日中０．５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</si>
  <si>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移動１深夜０．５・早朝１．０・日中０．５・２人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</si>
  <si>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移動１深夜０．５・早朝１．０・日中１．０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</si>
  <si>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移動１深夜０．５・早朝１．０・日中１．０・２人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</si>
  <si>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移動１深夜０．５・早朝１．０・日中１．５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</si>
  <si>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移動１深夜０．５・早朝１．０・日中１．５・２人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</si>
  <si>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移動１深夜１．０・早朝１．０・日中０．５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</si>
  <si>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移動１深夜１．０・早朝１．０・日中０．５・２人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</si>
  <si>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移動１深夜１．０・早朝１．０・日中１．０</t>
    <rPh sb="3" eb="5">
      <t>シンヤ</t>
    </rPh>
    <rPh sb="9" eb="11">
      <t>ソウチョウ</t>
    </rPh>
    <rPh sb="15" eb="16">
      <t>ヒ</t>
    </rPh>
    <rPh sb="16" eb="17">
      <t>チュウ</t>
    </rPh>
    <phoneticPr fontId="2"/>
  </si>
  <si>
    <t>移動１深夜１．０・早朝１．０・日中１．０・２人</t>
    <rPh sb="3" eb="5">
      <t>シンヤ</t>
    </rPh>
    <rPh sb="9" eb="11">
      <t>ソウチョウ</t>
    </rPh>
    <rPh sb="15" eb="16">
      <t>ヒ</t>
    </rPh>
    <rPh sb="16" eb="17">
      <t>チュウ</t>
    </rPh>
    <rPh sb="22" eb="23">
      <t>ヒト</t>
    </rPh>
    <phoneticPr fontId="2"/>
  </si>
  <si>
    <t>事業所番号</t>
    <phoneticPr fontId="2"/>
  </si>
  <si>
    <t>時間／月</t>
    <rPh sb="0" eb="2">
      <t>ジカン</t>
    </rPh>
    <rPh sb="3" eb="4">
      <t>ツキ</t>
    </rPh>
    <phoneticPr fontId="2"/>
  </si>
  <si>
    <t>当月利用者負担額等の合計</t>
    <rPh sb="0" eb="2">
      <t>トウゲツ</t>
    </rPh>
    <rPh sb="2" eb="5">
      <t>リヨウシャ</t>
    </rPh>
    <rPh sb="5" eb="7">
      <t>フタン</t>
    </rPh>
    <rPh sb="7" eb="8">
      <t>ガク</t>
    </rPh>
    <rPh sb="8" eb="9">
      <t>トウ</t>
    </rPh>
    <rPh sb="10" eb="12">
      <t>ゴウケイ</t>
    </rPh>
    <phoneticPr fontId="2"/>
  </si>
  <si>
    <t>令和</t>
    <rPh sb="0" eb="1">
      <t>レイ</t>
    </rPh>
    <rPh sb="1" eb="2">
      <t>ワ</t>
    </rPh>
    <phoneticPr fontId="2"/>
  </si>
  <si>
    <t>　　　年　　　月　　　日</t>
    <rPh sb="3" eb="4">
      <t>ネン</t>
    </rPh>
    <rPh sb="7" eb="8">
      <t>ガツ</t>
    </rPh>
    <rPh sb="11" eb="12">
      <t>ニチ</t>
    </rPh>
    <phoneticPr fontId="2"/>
  </si>
  <si>
    <t>移動支援（身体介護あり）0.5</t>
    <rPh sb="0" eb="2">
      <t>イドウ</t>
    </rPh>
    <rPh sb="2" eb="4">
      <t>シエン</t>
    </rPh>
    <rPh sb="5" eb="7">
      <t>シンタイ</t>
    </rPh>
    <rPh sb="7" eb="9">
      <t>カイゴ</t>
    </rPh>
    <phoneticPr fontId="2"/>
  </si>
  <si>
    <t>移動支援（身体介護あり）1.5</t>
  </si>
  <si>
    <t>移動支援（身体介護あり）2.5</t>
  </si>
  <si>
    <t>移動支援（身体介護あり）3.5</t>
  </si>
  <si>
    <t>移動支援（身体介護あり）4.5</t>
  </si>
  <si>
    <t>移動支援（身体介護あり）5.5</t>
  </si>
  <si>
    <t>移動支援（身体介護あり）6.5</t>
  </si>
  <si>
    <t>移動支援（身体介護あり）7.5</t>
  </si>
  <si>
    <t>移動支援（身体介護あり）8.5</t>
  </si>
  <si>
    <t>移動支援（身体介護あり）9.5</t>
  </si>
  <si>
    <t>移動支援（身体介護あり）10.5</t>
  </si>
  <si>
    <t>移動支援（身体介護あり）11.5</t>
  </si>
  <si>
    <t>移動支援（身体介護なし）0.5</t>
    <rPh sb="0" eb="2">
      <t>イドウ</t>
    </rPh>
    <rPh sb="2" eb="4">
      <t>シエン</t>
    </rPh>
    <rPh sb="5" eb="7">
      <t>シンタイ</t>
    </rPh>
    <rPh sb="7" eb="9">
      <t>カイゴ</t>
    </rPh>
    <phoneticPr fontId="2"/>
  </si>
  <si>
    <t>移動支援（身体介護なし）1.5</t>
    <phoneticPr fontId="2"/>
  </si>
  <si>
    <t>移動支援（身体介護なし）2.5</t>
    <phoneticPr fontId="2"/>
  </si>
  <si>
    <t>移動支援（身体介護なし）3.5</t>
    <phoneticPr fontId="2"/>
  </si>
  <si>
    <t>移動支援（身体介護なし）4.5</t>
    <phoneticPr fontId="2"/>
  </si>
  <si>
    <t>移動支援（身体介護なし）5.5</t>
    <phoneticPr fontId="2"/>
  </si>
  <si>
    <t>移動支援（身体介護なし）6.5</t>
    <phoneticPr fontId="2"/>
  </si>
  <si>
    <t>移動支援（身体介護なし）7.5</t>
    <phoneticPr fontId="2"/>
  </si>
  <si>
    <t>移動支援（身体介護なし）8.5</t>
    <phoneticPr fontId="2"/>
  </si>
  <si>
    <t>移動支援（身体介護なし）9.5</t>
    <phoneticPr fontId="2"/>
  </si>
  <si>
    <t>移動支援（身体介護なし）10.5</t>
    <phoneticPr fontId="2"/>
  </si>
  <si>
    <t>移動支援（身体介護なし）11.5</t>
    <phoneticPr fontId="2"/>
  </si>
  <si>
    <t>移動支援（身体介護あり）1</t>
    <rPh sb="0" eb="2">
      <t>イドウ</t>
    </rPh>
    <rPh sb="2" eb="4">
      <t>シエン</t>
    </rPh>
    <rPh sb="5" eb="7">
      <t>シンタイ</t>
    </rPh>
    <rPh sb="7" eb="9">
      <t>カイゴ</t>
    </rPh>
    <phoneticPr fontId="2"/>
  </si>
  <si>
    <t>移動支援（身体介護あり）2</t>
    <phoneticPr fontId="2"/>
  </si>
  <si>
    <t>移動支援（身体介護あり）3</t>
    <phoneticPr fontId="2"/>
  </si>
  <si>
    <t>移動支援（身体介護あり）4</t>
    <phoneticPr fontId="2"/>
  </si>
  <si>
    <t>移動支援（身体介護なし）1</t>
    <rPh sb="0" eb="2">
      <t>イドウ</t>
    </rPh>
    <rPh sb="2" eb="4">
      <t>シエン</t>
    </rPh>
    <rPh sb="5" eb="7">
      <t>シンタイ</t>
    </rPh>
    <rPh sb="7" eb="9">
      <t>カイゴ</t>
    </rPh>
    <phoneticPr fontId="2"/>
  </si>
  <si>
    <t>移動支援（身体介護あり）5</t>
    <phoneticPr fontId="2"/>
  </si>
  <si>
    <t>移動支援（身体介護あり）6</t>
    <phoneticPr fontId="2"/>
  </si>
  <si>
    <t>移動支援（身体介護あり）7</t>
    <phoneticPr fontId="2"/>
  </si>
  <si>
    <t>移動支援（身体介護あり）8</t>
    <phoneticPr fontId="2"/>
  </si>
  <si>
    <t>移動支援（身体介護あり）9</t>
    <phoneticPr fontId="2"/>
  </si>
  <si>
    <t>移動支援（身体介護あり）10</t>
    <phoneticPr fontId="2"/>
  </si>
  <si>
    <t>移動支援（身体介護あり）11</t>
    <phoneticPr fontId="2"/>
  </si>
  <si>
    <t>移動支援（身体介護あり）12</t>
    <phoneticPr fontId="2"/>
  </si>
  <si>
    <t>移動支援（身体介護なし）2</t>
    <phoneticPr fontId="2"/>
  </si>
  <si>
    <t>移動支援（身体介護なし）3</t>
    <phoneticPr fontId="2"/>
  </si>
  <si>
    <t>移動支援（身体介護なし）4</t>
    <phoneticPr fontId="2"/>
  </si>
  <si>
    <t>移動支援（身体介護なし）5</t>
    <phoneticPr fontId="2"/>
  </si>
  <si>
    <t>移動支援（身体介護なし）6</t>
    <phoneticPr fontId="2"/>
  </si>
  <si>
    <t>移動支援（身体介護なし）7</t>
    <phoneticPr fontId="2"/>
  </si>
  <si>
    <t>移動支援（身体介護なし）8</t>
    <phoneticPr fontId="2"/>
  </si>
  <si>
    <t>移動支援（身体介護なし）9</t>
    <phoneticPr fontId="2"/>
  </si>
  <si>
    <t>移動支援（身体介護なし）10</t>
    <phoneticPr fontId="2"/>
  </si>
  <si>
    <t>移動支援（身体介護なし）11</t>
    <phoneticPr fontId="2"/>
  </si>
  <si>
    <t>移動支援（身体介護なし）12</t>
    <phoneticPr fontId="2"/>
  </si>
  <si>
    <t>（請求先）松阪市福祉事務所長</t>
    <rPh sb="1" eb="3">
      <t>セイキュウ</t>
    </rPh>
    <rPh sb="3" eb="4">
      <t>サキ</t>
    </rPh>
    <rPh sb="5" eb="8">
      <t>マツサカシ</t>
    </rPh>
    <rPh sb="8" eb="10">
      <t>フクシ</t>
    </rPh>
    <rPh sb="10" eb="12">
      <t>ジム</t>
    </rPh>
    <rPh sb="12" eb="14">
      <t>ショチョウ</t>
    </rPh>
    <phoneticPr fontId="2"/>
  </si>
  <si>
    <t>派遣
人数</t>
    <rPh sb="0" eb="2">
      <t>ハケン</t>
    </rPh>
    <rPh sb="3" eb="5">
      <t>ニンズウ</t>
    </rPh>
    <phoneticPr fontId="2"/>
  </si>
  <si>
    <t>月分</t>
    <rPh sb="0" eb="1">
      <t>ガツ</t>
    </rPh>
    <rPh sb="1" eb="2">
      <t>ブン</t>
    </rPh>
    <phoneticPr fontId="2"/>
  </si>
  <si>
    <t>利用者負担額等</t>
    <rPh sb="0" eb="2">
      <t>リヨウ</t>
    </rPh>
    <rPh sb="2" eb="3">
      <t>シャ</t>
    </rPh>
    <rPh sb="3" eb="5">
      <t>フタン</t>
    </rPh>
    <rPh sb="5" eb="6">
      <t>ガク</t>
    </rPh>
    <rPh sb="6" eb="7">
      <t>トウ</t>
    </rPh>
    <phoneticPr fontId="2"/>
  </si>
  <si>
    <t>①－②</t>
    <phoneticPr fontId="2"/>
  </si>
  <si>
    <t>事業者及び
事業所名称</t>
    <rPh sb="0" eb="2">
      <t>ジギョウ</t>
    </rPh>
    <rPh sb="2" eb="3">
      <t>シャ</t>
    </rPh>
    <rPh sb="3" eb="4">
      <t>オヨ</t>
    </rPh>
    <rPh sb="6" eb="9">
      <t>ジギョウショ</t>
    </rPh>
    <rPh sb="9" eb="11">
      <t>メイショウ</t>
    </rPh>
    <phoneticPr fontId="2"/>
  </si>
  <si>
    <t>年</t>
    <phoneticPr fontId="2"/>
  </si>
  <si>
    <t>時間数</t>
    <rPh sb="0" eb="2">
      <t>ジカン</t>
    </rPh>
    <rPh sb="2" eb="3">
      <t>スウ</t>
    </rPh>
    <phoneticPr fontId="2"/>
  </si>
  <si>
    <t>切り捨て</t>
    <rPh sb="0" eb="1">
      <t>キ</t>
    </rPh>
    <rPh sb="2" eb="3">
      <t>ス</t>
    </rPh>
    <phoneticPr fontId="2"/>
  </si>
  <si>
    <t>実績</t>
    <rPh sb="0" eb="2">
      <t>ジッセキ</t>
    </rPh>
    <phoneticPr fontId="2"/>
  </si>
  <si>
    <t>時間</t>
    <rPh sb="0" eb="2">
      <t>ジカン</t>
    </rPh>
    <phoneticPr fontId="2"/>
  </si>
  <si>
    <t>計画</t>
    <rPh sb="0" eb="2">
      <t>ケイカク</t>
    </rPh>
    <phoneticPr fontId="2"/>
  </si>
  <si>
    <t>移動支援（グループ支援）（身体介護あり）0.5</t>
    <phoneticPr fontId="2"/>
  </si>
  <si>
    <t>移動支援（グループ支援）（身体介護あり）1</t>
    <phoneticPr fontId="2"/>
  </si>
  <si>
    <t>移動支援（グループ支援）（身体介護あり）1.5</t>
    <phoneticPr fontId="2"/>
  </si>
  <si>
    <t>移動支援（グループ支援）（身体介護あり）2</t>
    <phoneticPr fontId="2"/>
  </si>
  <si>
    <t>移動支援（グループ支援）（身体介護あり）2.5</t>
    <phoneticPr fontId="2"/>
  </si>
  <si>
    <t>移動支援（グループ支援）（身体介護あり）3</t>
    <phoneticPr fontId="2"/>
  </si>
  <si>
    <t>移動支援（グループ支援）（身体介護あり）3.5</t>
    <phoneticPr fontId="2"/>
  </si>
  <si>
    <t>移動支援（グループ支援）（身体介護あり）4</t>
    <phoneticPr fontId="2"/>
  </si>
  <si>
    <t>移動支援（グループ支援）（身体介護あり）4.5</t>
    <phoneticPr fontId="2"/>
  </si>
  <si>
    <t>移動支援（グループ支援）（身体介護あり）5</t>
    <phoneticPr fontId="2"/>
  </si>
  <si>
    <t>移動支援（グループ支援）（身体介護あり）5.5</t>
    <phoneticPr fontId="2"/>
  </si>
  <si>
    <t>移動支援（グループ支援）（身体介護あり）6</t>
    <phoneticPr fontId="2"/>
  </si>
  <si>
    <t>移動支援（グループ支援）（身体介護あり）6.5</t>
    <phoneticPr fontId="2"/>
  </si>
  <si>
    <t>移動支援（グループ支援）（身体介護あり）7</t>
    <phoneticPr fontId="2"/>
  </si>
  <si>
    <t>移動支援（グループ支援）（身体介護あり）7.5</t>
    <phoneticPr fontId="2"/>
  </si>
  <si>
    <t>移動支援（グループ支援）（身体介護あり）8</t>
    <phoneticPr fontId="2"/>
  </si>
  <si>
    <t>移動支援（グループ支援）（身体介護あり）8.5</t>
    <phoneticPr fontId="2"/>
  </si>
  <si>
    <t>移動支援（グループ支援）（身体介護あり）9</t>
    <phoneticPr fontId="2"/>
  </si>
  <si>
    <t>移動支援（グループ支援）（身体介護あり）9.5</t>
    <phoneticPr fontId="2"/>
  </si>
  <si>
    <t>移動支援（グループ支援）（身体介護あり）10</t>
    <phoneticPr fontId="2"/>
  </si>
  <si>
    <t>移動支援（グループ支援）（身体介護あり）10.5</t>
    <phoneticPr fontId="2"/>
  </si>
  <si>
    <t>移動支援（グループ支援）（身体介護あり）11</t>
    <phoneticPr fontId="2"/>
  </si>
  <si>
    <t>移動支援（グループ支援）（身体介護あり）11.5</t>
    <phoneticPr fontId="2"/>
  </si>
  <si>
    <t>移動支援（グループ支援）（身体介護あり）12</t>
    <phoneticPr fontId="2"/>
  </si>
  <si>
    <t>移動支援（グループ支援）（身体介護なし）0.5</t>
    <phoneticPr fontId="2"/>
  </si>
  <si>
    <t>移動支援（グループ支援）（身体介護なし）1</t>
    <phoneticPr fontId="2"/>
  </si>
  <si>
    <t>移動支援（グループ支援）（身体介護なし）1.5</t>
    <phoneticPr fontId="2"/>
  </si>
  <si>
    <t>移動支援（グループ支援）（身体介護なし）2</t>
    <phoneticPr fontId="2"/>
  </si>
  <si>
    <t>移動支援（グループ支援）（身体介護なし）2.5</t>
    <phoneticPr fontId="2"/>
  </si>
  <si>
    <t>移動支援（グループ支援）（身体介護なし）3</t>
    <phoneticPr fontId="2"/>
  </si>
  <si>
    <t>移動支援（グループ支援）（身体介護なし）3.5</t>
    <phoneticPr fontId="2"/>
  </si>
  <si>
    <t>移動支援（グループ支援）（身体介護なし）4</t>
    <phoneticPr fontId="2"/>
  </si>
  <si>
    <t>移動支援（グループ支援）（身体介護なし）4.5</t>
    <phoneticPr fontId="2"/>
  </si>
  <si>
    <t>移動支援（グループ支援）（身体介護なし）5</t>
    <phoneticPr fontId="2"/>
  </si>
  <si>
    <t>移動支援（グループ支援）（身体介護なし）5.5</t>
    <phoneticPr fontId="2"/>
  </si>
  <si>
    <t>移動支援（グループ支援）（身体介護なし）6</t>
    <phoneticPr fontId="2"/>
  </si>
  <si>
    <t>移動支援（グループ支援）（身体介護なし）6.5</t>
    <phoneticPr fontId="2"/>
  </si>
  <si>
    <t>移動支援（グループ支援）（身体介護なし）7</t>
    <phoneticPr fontId="2"/>
  </si>
  <si>
    <t>移動支援（グループ支援）（身体介護なし）7.5</t>
    <phoneticPr fontId="2"/>
  </si>
  <si>
    <t>移動支援（グループ支援）（身体介護なし）8</t>
    <phoneticPr fontId="2"/>
  </si>
  <si>
    <t>移動支援（グループ支援）（身体介護なし）8.5</t>
    <phoneticPr fontId="2"/>
  </si>
  <si>
    <t>移動支援（グループ支援）（身体介護なし）9</t>
    <phoneticPr fontId="2"/>
  </si>
  <si>
    <t>移動支援（グループ支援）（身体介護なし）9.5</t>
    <phoneticPr fontId="2"/>
  </si>
  <si>
    <t>移動支援（グループ支援）（身体介護なし）10</t>
    <phoneticPr fontId="2"/>
  </si>
  <si>
    <t>移動支援（グループ支援）（身体介護なし）10.5</t>
    <phoneticPr fontId="2"/>
  </si>
  <si>
    <t>移動支援（グループ支援）（身体介護なし）11</t>
    <phoneticPr fontId="2"/>
  </si>
  <si>
    <t>移動支援（グループ支援）（身体介護なし）11.5</t>
    <phoneticPr fontId="2"/>
  </si>
  <si>
    <t>移動支援（グループ支援）（身体介護なし）12</t>
    <phoneticPr fontId="2"/>
  </si>
  <si>
    <t>区分</t>
    <rPh sb="0" eb="2">
      <t>クブン</t>
    </rPh>
    <phoneticPr fontId="2"/>
  </si>
  <si>
    <t>利用者負担額</t>
    <rPh sb="0" eb="3">
      <t>リヨウシャ</t>
    </rPh>
    <rPh sb="3" eb="5">
      <t>フタン</t>
    </rPh>
    <rPh sb="5" eb="6">
      <t>ガク</t>
    </rPh>
    <phoneticPr fontId="2"/>
  </si>
  <si>
    <t>振込口座情報</t>
    <rPh sb="0" eb="2">
      <t>フリコ</t>
    </rPh>
    <rPh sb="2" eb="4">
      <t>コウザ</t>
    </rPh>
    <rPh sb="4" eb="6">
      <t>ジョウホウ</t>
    </rPh>
    <phoneticPr fontId="2"/>
  </si>
  <si>
    <t>金融機関名</t>
    <rPh sb="0" eb="2">
      <t>キンユウ</t>
    </rPh>
    <rPh sb="2" eb="4">
      <t>キカン</t>
    </rPh>
    <rPh sb="4" eb="5">
      <t>メイ</t>
    </rPh>
    <phoneticPr fontId="2"/>
  </si>
  <si>
    <t>支店名</t>
    <rPh sb="0" eb="3">
      <t>シテンメイ</t>
    </rPh>
    <phoneticPr fontId="2"/>
  </si>
  <si>
    <t>口座番号</t>
    <rPh sb="0" eb="2">
      <t>コウザ</t>
    </rPh>
    <rPh sb="2" eb="4">
      <t>バンゴウ</t>
    </rPh>
    <phoneticPr fontId="2"/>
  </si>
  <si>
    <t>フリガナ</t>
    <phoneticPr fontId="2"/>
  </si>
  <si>
    <t>口座名義人</t>
    <rPh sb="0" eb="2">
      <t>コウザ</t>
    </rPh>
    <rPh sb="2" eb="4">
      <t>メイギ</t>
    </rPh>
    <rPh sb="4" eb="5">
      <t>ニン</t>
    </rPh>
    <phoneticPr fontId="2"/>
  </si>
  <si>
    <t>検収印</t>
    <rPh sb="0" eb="2">
      <t>ケンシュウ</t>
    </rPh>
    <rPh sb="2" eb="3">
      <t>イン</t>
    </rPh>
    <phoneticPr fontId="2"/>
  </si>
  <si>
    <t>利用
時間</t>
    <rPh sb="0" eb="2">
      <t>リヨウ</t>
    </rPh>
    <rPh sb="3" eb="5">
      <t>ジカン</t>
    </rPh>
    <phoneticPr fontId="2"/>
  </si>
  <si>
    <t>算定
回数</t>
    <rPh sb="0" eb="2">
      <t>サンテイ</t>
    </rPh>
    <rPh sb="3" eb="5">
      <t>カイスウ</t>
    </rPh>
    <phoneticPr fontId="2"/>
  </si>
  <si>
    <t>算定回数表</t>
    <rPh sb="0" eb="2">
      <t>サンテイ</t>
    </rPh>
    <rPh sb="2" eb="4">
      <t>カイスウ</t>
    </rPh>
    <rPh sb="4" eb="5">
      <t>ヒョウ</t>
    </rPh>
    <phoneticPr fontId="2"/>
  </si>
  <si>
    <t>44分</t>
    <rPh sb="2" eb="3">
      <t>フン</t>
    </rPh>
    <phoneticPr fontId="2"/>
  </si>
  <si>
    <t>2人派遣</t>
    <rPh sb="1" eb="2">
      <t>ニン</t>
    </rPh>
    <rPh sb="2" eb="4">
      <t>ハケン</t>
    </rPh>
    <phoneticPr fontId="2"/>
  </si>
  <si>
    <t>移動支援提供実績記録票</t>
    <rPh sb="0" eb="2">
      <t>イドウ</t>
    </rPh>
    <rPh sb="2" eb="4">
      <t>シエン</t>
    </rPh>
    <rPh sb="4" eb="6">
      <t>テイキョウ</t>
    </rPh>
    <rPh sb="6" eb="8">
      <t>ジッセキ</t>
    </rPh>
    <rPh sb="8" eb="10">
      <t>キロク</t>
    </rPh>
    <rPh sb="10" eb="11">
      <t>ヒョウ</t>
    </rPh>
    <phoneticPr fontId="2"/>
  </si>
  <si>
    <t>算定
時間数</t>
    <rPh sb="0" eb="2">
      <t>サンテイ</t>
    </rPh>
    <rPh sb="3" eb="5">
      <t>ジカン</t>
    </rPh>
    <rPh sb="5" eb="6">
      <t>スウ</t>
    </rPh>
    <phoneticPr fontId="2"/>
  </si>
  <si>
    <t>同一日
チェック</t>
    <rPh sb="0" eb="2">
      <t>ドウイツ</t>
    </rPh>
    <rPh sb="2" eb="3">
      <t>ビ</t>
    </rPh>
    <phoneticPr fontId="2"/>
  </si>
  <si>
    <t>年</t>
    <phoneticPr fontId="2"/>
  </si>
  <si>
    <t>①</t>
    <phoneticPr fontId="2"/>
  </si>
  <si>
    <t>②</t>
    <phoneticPr fontId="2"/>
  </si>
  <si>
    <t>①－②</t>
    <phoneticPr fontId="2"/>
  </si>
  <si>
    <t>20分未満</t>
    <rPh sb="2" eb="3">
      <t>フン</t>
    </rPh>
    <rPh sb="3" eb="5">
      <t>ミマン</t>
    </rPh>
    <phoneticPr fontId="2"/>
  </si>
  <si>
    <r>
      <t xml:space="preserve">地域生活支援給付費明細書
</t>
    </r>
    <r>
      <rPr>
        <b/>
        <sz val="12"/>
        <rFont val="游明朝"/>
        <family val="1"/>
        <charset val="128"/>
      </rPr>
      <t>（移動支援）</t>
    </r>
    <rPh sb="0" eb="2">
      <t>チイキ</t>
    </rPh>
    <rPh sb="2" eb="4">
      <t>セイカツ</t>
    </rPh>
    <rPh sb="4" eb="6">
      <t>シエン</t>
    </rPh>
    <rPh sb="6" eb="9">
      <t>キュウフヒ</t>
    </rPh>
    <rPh sb="9" eb="11">
      <t>メイサイ</t>
    </rPh>
    <rPh sb="11" eb="12">
      <t>ショ</t>
    </rPh>
    <rPh sb="14" eb="16">
      <t>イドウ</t>
    </rPh>
    <rPh sb="16" eb="18">
      <t>シエン</t>
    </rPh>
    <phoneticPr fontId="2"/>
  </si>
  <si>
    <t>終了</t>
    <rPh sb="0" eb="2">
      <t>シュウリョウ</t>
    </rPh>
    <phoneticPr fontId="2"/>
  </si>
  <si>
    <t>乗降</t>
    <rPh sb="0" eb="2">
      <t>ジョウコウ</t>
    </rPh>
    <phoneticPr fontId="2"/>
  </si>
  <si>
    <t>算定</t>
    <rPh sb="0" eb="2">
      <t>サンテイ</t>
    </rPh>
    <phoneticPr fontId="2"/>
  </si>
  <si>
    <t>時間計</t>
    <rPh sb="0" eb="2">
      <t>ジカン</t>
    </rPh>
    <rPh sb="2" eb="3">
      <t>ケイ</t>
    </rPh>
    <phoneticPr fontId="2"/>
  </si>
  <si>
    <t>2人</t>
    <rPh sb="1" eb="2">
      <t>ニン</t>
    </rPh>
    <phoneticPr fontId="2"/>
  </si>
  <si>
    <t>派遣</t>
    <rPh sb="0" eb="2">
      <t>ハケン</t>
    </rPh>
    <phoneticPr fontId="2"/>
  </si>
  <si>
    <t xml:space="preserve">     移動支援提供実績記録票</t>
    <phoneticPr fontId="2"/>
  </si>
  <si>
    <t>時間数</t>
    <rPh sb="0" eb="2">
      <t>ジカン</t>
    </rPh>
    <rPh sb="2" eb="3">
      <t>スウ</t>
    </rPh>
    <phoneticPr fontId="2"/>
  </si>
  <si>
    <t>◆自動算定なし</t>
    <rPh sb="1" eb="3">
      <t>ジドウ</t>
    </rPh>
    <rPh sb="3" eb="5">
      <t>サンテイ</t>
    </rPh>
    <phoneticPr fontId="2"/>
  </si>
  <si>
    <r>
      <t xml:space="preserve">地域生活支援給付費請求書
</t>
    </r>
    <r>
      <rPr>
        <b/>
        <sz val="12"/>
        <rFont val="游明朝"/>
        <family val="1"/>
        <charset val="128"/>
      </rPr>
      <t>（移動支援）</t>
    </r>
    <rPh sb="0" eb="2">
      <t>チイキ</t>
    </rPh>
    <rPh sb="2" eb="4">
      <t>セイカツ</t>
    </rPh>
    <rPh sb="4" eb="6">
      <t>シエン</t>
    </rPh>
    <rPh sb="6" eb="9">
      <t>キュウフヒ</t>
    </rPh>
    <rPh sb="9" eb="11">
      <t>セイキュウ</t>
    </rPh>
    <rPh sb="11" eb="12">
      <t>ショ</t>
    </rPh>
    <rPh sb="14" eb="16">
      <t>イドウ</t>
    </rPh>
    <rPh sb="16" eb="18">
      <t>シエン</t>
    </rPh>
    <phoneticPr fontId="2"/>
  </si>
  <si>
    <t>◆自動算定</t>
    <rPh sb="1" eb="3">
      <t>ジドウ</t>
    </rPh>
    <rPh sb="3" eb="5">
      <t>サンテイ</t>
    </rPh>
    <phoneticPr fontId="2"/>
  </si>
  <si>
    <t>◆一部自動算定</t>
    <rPh sb="1" eb="3">
      <t>イチブ</t>
    </rPh>
    <rPh sb="3" eb="5">
      <t>ジドウ</t>
    </rPh>
    <rPh sb="5" eb="7">
      <t>サンテイ</t>
    </rPh>
    <phoneticPr fontId="2"/>
  </si>
  <si>
    <t>移動支援</t>
    <rPh sb="0" eb="2">
      <t>イドウ</t>
    </rPh>
    <rPh sb="2" eb="4">
      <t>シエン</t>
    </rPh>
    <phoneticPr fontId="2"/>
  </si>
  <si>
    <t>サービス
提供者
確認欄</t>
    <rPh sb="5" eb="7">
      <t>テイキョウ</t>
    </rPh>
    <rPh sb="7" eb="8">
      <t>シャ</t>
    </rPh>
    <rPh sb="9" eb="11">
      <t>カクニン</t>
    </rPh>
    <rPh sb="11" eb="12">
      <t>ラン</t>
    </rPh>
    <phoneticPr fontId="2"/>
  </si>
  <si>
    <t>提供時間
※参考</t>
    <rPh sb="0" eb="2">
      <t>テイキョウ</t>
    </rPh>
    <rPh sb="2" eb="4">
      <t>ジカン</t>
    </rPh>
    <rPh sb="6" eb="8">
      <t>サンコウ</t>
    </rPh>
    <phoneticPr fontId="2"/>
  </si>
  <si>
    <t>事業所名称</t>
    <rPh sb="0" eb="3">
      <t>ジギョウショ</t>
    </rPh>
    <rPh sb="3" eb="4">
      <t>メイ</t>
    </rPh>
    <rPh sb="4" eb="5">
      <t>ショウ</t>
    </rPh>
    <phoneticPr fontId="2"/>
  </si>
  <si>
    <t xml:space="preserve">  利用者の署名</t>
    <rPh sb="2" eb="5">
      <t>リヨウシャ</t>
    </rPh>
    <rPh sb="6" eb="8">
      <t>ショメイ</t>
    </rPh>
    <phoneticPr fontId="2"/>
  </si>
  <si>
    <t>障害児
氏名</t>
    <rPh sb="0" eb="2">
      <t>ショウガイ</t>
    </rPh>
    <rPh sb="2" eb="3">
      <t>ジ</t>
    </rPh>
    <rPh sb="4" eb="6">
      <t>シメイ</t>
    </rPh>
    <phoneticPr fontId="2"/>
  </si>
  <si>
    <t>支給決定
障害者等氏名</t>
    <rPh sb="0" eb="2">
      <t>シキュウ</t>
    </rPh>
    <rPh sb="2" eb="4">
      <t>ケッテイ</t>
    </rPh>
    <rPh sb="5" eb="8">
      <t>ショウガイシャ</t>
    </rPh>
    <rPh sb="7" eb="8">
      <t>シャ</t>
    </rPh>
    <rPh sb="8" eb="9">
      <t>トウ</t>
    </rPh>
    <rPh sb="9" eb="11">
      <t>シメイ</t>
    </rPh>
    <phoneticPr fontId="2"/>
  </si>
  <si>
    <t>回数</t>
    <rPh sb="0" eb="2">
      <t>カイスウ</t>
    </rPh>
    <phoneticPr fontId="2"/>
  </si>
  <si>
    <t>サービス内容</t>
    <rPh sb="4" eb="6">
      <t>ナイヨウ</t>
    </rPh>
    <phoneticPr fontId="2"/>
  </si>
  <si>
    <t>利用</t>
    <rPh sb="0" eb="2">
      <t>リヨウ</t>
    </rPh>
    <phoneticPr fontId="2"/>
  </si>
  <si>
    <t>時間</t>
    <rPh sb="0" eb="2">
      <t>ジカン</t>
    </rPh>
    <phoneticPr fontId="2"/>
  </si>
  <si>
    <t>費用額計算欄</t>
    <phoneticPr fontId="2"/>
  </si>
  <si>
    <t>算定単位</t>
    <rPh sb="0" eb="2">
      <t>サンテイ</t>
    </rPh>
    <rPh sb="2" eb="4">
      <t>タンイ</t>
    </rPh>
    <phoneticPr fontId="2"/>
  </si>
  <si>
    <t>開始</t>
    <rPh sb="0" eb="2">
      <t>カイシ</t>
    </rPh>
    <phoneticPr fontId="2"/>
  </si>
  <si>
    <t>【シート１について】</t>
    <phoneticPr fontId="2"/>
  </si>
  <si>
    <t>② 個別支援とグループ支援が１枚の明細書に混在する場合</t>
    <rPh sb="2" eb="4">
      <t>コベツ</t>
    </rPh>
    <rPh sb="4" eb="6">
      <t>シエン</t>
    </rPh>
    <rPh sb="11" eb="13">
      <t>シエン</t>
    </rPh>
    <rPh sb="15" eb="16">
      <t>マイ</t>
    </rPh>
    <rPh sb="17" eb="19">
      <t>メイサイ</t>
    </rPh>
    <rPh sb="19" eb="20">
      <t>ショ</t>
    </rPh>
    <rPh sb="21" eb="23">
      <t>コンザイ</t>
    </rPh>
    <rPh sb="25" eb="27">
      <t>バアイ</t>
    </rPh>
    <phoneticPr fontId="2"/>
  </si>
  <si>
    <t>③ 実績記録票が２枚にわたる場合</t>
    <rPh sb="2" eb="4">
      <t>ジッセキ</t>
    </rPh>
    <rPh sb="4" eb="6">
      <t>キロク</t>
    </rPh>
    <rPh sb="6" eb="7">
      <t>ヒョウ</t>
    </rPh>
    <rPh sb="9" eb="10">
      <t>マイ</t>
    </rPh>
    <rPh sb="14" eb="16">
      <t>バアイ</t>
    </rPh>
    <phoneticPr fontId="2"/>
  </si>
  <si>
    <t>※以下の場合、シート１は使用できません</t>
    <rPh sb="1" eb="3">
      <t>イカ</t>
    </rPh>
    <rPh sb="4" eb="6">
      <t>バアイ</t>
    </rPh>
    <rPh sb="12" eb="14">
      <t>シヨウ</t>
    </rPh>
    <phoneticPr fontId="2"/>
  </si>
  <si>
    <t>入力か所について</t>
    <rPh sb="0" eb="2">
      <t>ニュウリョク</t>
    </rPh>
    <rPh sb="3" eb="4">
      <t>ショ</t>
    </rPh>
    <phoneticPr fontId="2"/>
  </si>
  <si>
    <t>…　支給決定者氏名（障害児氏名）、受給者証番号、契約支給量、身体介護有／無、利用者負担額</t>
    <rPh sb="2" eb="4">
      <t>シキュウ</t>
    </rPh>
    <rPh sb="4" eb="6">
      <t>ケッテイ</t>
    </rPh>
    <rPh sb="6" eb="7">
      <t>シャ</t>
    </rPh>
    <rPh sb="7" eb="9">
      <t>シメイ</t>
    </rPh>
    <rPh sb="10" eb="12">
      <t>ショウガイ</t>
    </rPh>
    <rPh sb="12" eb="13">
      <t>ジ</t>
    </rPh>
    <rPh sb="13" eb="15">
      <t>シメイ</t>
    </rPh>
    <rPh sb="17" eb="20">
      <t>ジュキュウシャ</t>
    </rPh>
    <rPh sb="20" eb="21">
      <t>ショウ</t>
    </rPh>
    <rPh sb="21" eb="23">
      <t>バンゴウ</t>
    </rPh>
    <rPh sb="24" eb="26">
      <t>ケイヤク</t>
    </rPh>
    <rPh sb="26" eb="28">
      <t>シキュウ</t>
    </rPh>
    <rPh sb="28" eb="29">
      <t>リョウ</t>
    </rPh>
    <rPh sb="30" eb="32">
      <t>シンタイ</t>
    </rPh>
    <rPh sb="32" eb="34">
      <t>カイゴ</t>
    </rPh>
    <rPh sb="34" eb="35">
      <t>アリ</t>
    </rPh>
    <rPh sb="36" eb="37">
      <t>ナシ</t>
    </rPh>
    <rPh sb="38" eb="41">
      <t>リヨウシャ</t>
    </rPh>
    <rPh sb="41" eb="43">
      <t>フタン</t>
    </rPh>
    <rPh sb="43" eb="44">
      <t>ガク</t>
    </rPh>
    <phoneticPr fontId="2"/>
  </si>
  <si>
    <t>…　日付、曜日、計画（開始時間・終了時間・乗降時間）、提供時間（開始時間・終了時間・乗降時間）</t>
    <rPh sb="2" eb="4">
      <t>ヒヅケ</t>
    </rPh>
    <rPh sb="5" eb="7">
      <t>ヨウビ</t>
    </rPh>
    <rPh sb="8" eb="10">
      <t>ケイカク</t>
    </rPh>
    <rPh sb="11" eb="13">
      <t>カイシ</t>
    </rPh>
    <rPh sb="13" eb="15">
      <t>ジカン</t>
    </rPh>
    <rPh sb="16" eb="18">
      <t>シュウリョウ</t>
    </rPh>
    <rPh sb="18" eb="20">
      <t>ジカン</t>
    </rPh>
    <rPh sb="21" eb="23">
      <t>ジョウコウ</t>
    </rPh>
    <rPh sb="23" eb="25">
      <t>ジカン</t>
    </rPh>
    <rPh sb="27" eb="29">
      <t>テイキョウ</t>
    </rPh>
    <rPh sb="29" eb="31">
      <t>ジカン</t>
    </rPh>
    <rPh sb="32" eb="34">
      <t>カイシ</t>
    </rPh>
    <rPh sb="34" eb="36">
      <t>ジカン</t>
    </rPh>
    <rPh sb="37" eb="39">
      <t>シュウリョウ</t>
    </rPh>
    <rPh sb="39" eb="41">
      <t>ジカン</t>
    </rPh>
    <rPh sb="42" eb="44">
      <t>ジョウコウ</t>
    </rPh>
    <rPh sb="44" eb="46">
      <t>ジカン</t>
    </rPh>
    <phoneticPr fontId="2"/>
  </si>
  <si>
    <t>　　＊乗降時間とは、自動車による移送を行う場合で、運転に係る時間（支援不要の時間帯）をいいます。</t>
    <phoneticPr fontId="2"/>
  </si>
  <si>
    <t>…　派遣人数が2人の場合は、「２」と入力してください。</t>
    <rPh sb="2" eb="4">
      <t>ハケン</t>
    </rPh>
    <rPh sb="4" eb="6">
      <t>ニンズウ</t>
    </rPh>
    <rPh sb="8" eb="9">
      <t>ニン</t>
    </rPh>
    <rPh sb="10" eb="12">
      <t>バアイ</t>
    </rPh>
    <rPh sb="18" eb="20">
      <t>ニュウリョク</t>
    </rPh>
    <phoneticPr fontId="2"/>
  </si>
  <si>
    <t>…　➀、②に入力すると、③の表に算定回数が入ります。</t>
    <rPh sb="6" eb="8">
      <t>ニュウリョク</t>
    </rPh>
    <rPh sb="14" eb="15">
      <t>ヒョウ</t>
    </rPh>
    <rPh sb="16" eb="18">
      <t>サンテイ</t>
    </rPh>
    <rPh sb="18" eb="20">
      <t>カイスウ</t>
    </rPh>
    <rPh sb="21" eb="22">
      <t>ハイ</t>
    </rPh>
    <phoneticPr fontId="2"/>
  </si>
  <si>
    <t>…　個別支援かグループ支援かを選択します。</t>
    <rPh sb="2" eb="4">
      <t>コベツ</t>
    </rPh>
    <rPh sb="4" eb="6">
      <t>シエン</t>
    </rPh>
    <rPh sb="11" eb="13">
      <t>シエン</t>
    </rPh>
    <rPh sb="15" eb="17">
      <t>センタク</t>
    </rPh>
    <phoneticPr fontId="2"/>
  </si>
  <si>
    <t>…　算定回数表の算定回数が１以上の利用時間を選択します。</t>
    <rPh sb="2" eb="4">
      <t>サンテイ</t>
    </rPh>
    <rPh sb="4" eb="6">
      <t>カイスウ</t>
    </rPh>
    <rPh sb="6" eb="7">
      <t>ヒョウ</t>
    </rPh>
    <rPh sb="8" eb="10">
      <t>サンテイ</t>
    </rPh>
    <rPh sb="10" eb="12">
      <t>カイスウ</t>
    </rPh>
    <rPh sb="14" eb="16">
      <t>イジョウ</t>
    </rPh>
    <rPh sb="17" eb="19">
      <t>リヨウ</t>
    </rPh>
    <rPh sb="19" eb="21">
      <t>ジカン</t>
    </rPh>
    <rPh sb="22" eb="24">
      <t>センタク</t>
    </rPh>
    <phoneticPr fontId="2"/>
  </si>
  <si>
    <t>…　自己負担分がある場合、入力します。</t>
    <rPh sb="2" eb="4">
      <t>ジコ</t>
    </rPh>
    <rPh sb="4" eb="6">
      <t>フタン</t>
    </rPh>
    <rPh sb="6" eb="7">
      <t>ブン</t>
    </rPh>
    <rPh sb="10" eb="12">
      <t>バアイ</t>
    </rPh>
    <rPh sb="13" eb="15">
      <t>ニュウリョク</t>
    </rPh>
    <phoneticPr fontId="2"/>
  </si>
  <si>
    <t>実績記録票の内容により、使用するシートが異なります。以下を参照にご使用ください。</t>
    <rPh sb="0" eb="2">
      <t>ジッセキ</t>
    </rPh>
    <rPh sb="2" eb="4">
      <t>キロク</t>
    </rPh>
    <rPh sb="4" eb="5">
      <t>ヒョウ</t>
    </rPh>
    <rPh sb="6" eb="8">
      <t>ナイヨウ</t>
    </rPh>
    <rPh sb="12" eb="14">
      <t>シヨウ</t>
    </rPh>
    <rPh sb="20" eb="21">
      <t>コト</t>
    </rPh>
    <rPh sb="26" eb="28">
      <t>イカ</t>
    </rPh>
    <rPh sb="29" eb="31">
      <t>サンショウ</t>
    </rPh>
    <rPh sb="33" eb="35">
      <t>シヨウ</t>
    </rPh>
    <phoneticPr fontId="2"/>
  </si>
  <si>
    <t>【シート２について】</t>
    <phoneticPr fontId="2"/>
  </si>
  <si>
    <t>① 2時間ルールを適用する利用がある場合</t>
    <rPh sb="3" eb="5">
      <t>ジカン</t>
    </rPh>
    <rPh sb="9" eb="11">
      <t>テキヨウ</t>
    </rPh>
    <rPh sb="13" eb="15">
      <t>リヨウ</t>
    </rPh>
    <rPh sb="18" eb="20">
      <t>バアイ</t>
    </rPh>
    <phoneticPr fontId="2"/>
  </si>
  <si>
    <t>※以下の場合、シート２を使用してください</t>
    <rPh sb="1" eb="3">
      <t>イカ</t>
    </rPh>
    <rPh sb="4" eb="6">
      <t>バアイ</t>
    </rPh>
    <rPh sb="12" eb="14">
      <t>シヨウ</t>
    </rPh>
    <phoneticPr fontId="2"/>
  </si>
  <si>
    <t>…　日付、曜日、計画（開始時間・終了時間・乗降時間）、提供時間（開始時間・終了時間・乗降時間）を入力してください</t>
    <rPh sb="2" eb="4">
      <t>ヒヅケ</t>
    </rPh>
    <rPh sb="5" eb="7">
      <t>ヨウビ</t>
    </rPh>
    <rPh sb="8" eb="10">
      <t>ケイカク</t>
    </rPh>
    <rPh sb="11" eb="13">
      <t>カイシ</t>
    </rPh>
    <rPh sb="13" eb="15">
      <t>ジカン</t>
    </rPh>
    <rPh sb="16" eb="18">
      <t>シュウリョウ</t>
    </rPh>
    <rPh sb="18" eb="20">
      <t>ジカン</t>
    </rPh>
    <rPh sb="21" eb="23">
      <t>ジョウコウ</t>
    </rPh>
    <rPh sb="23" eb="25">
      <t>ジカン</t>
    </rPh>
    <rPh sb="27" eb="29">
      <t>テイキョウ</t>
    </rPh>
    <rPh sb="29" eb="31">
      <t>ジカン</t>
    </rPh>
    <rPh sb="32" eb="34">
      <t>カイシ</t>
    </rPh>
    <rPh sb="34" eb="36">
      <t>ジカン</t>
    </rPh>
    <rPh sb="37" eb="39">
      <t>シュウリョウ</t>
    </rPh>
    <rPh sb="39" eb="41">
      <t>ジカン</t>
    </rPh>
    <rPh sb="42" eb="44">
      <t>ジョウコウ</t>
    </rPh>
    <rPh sb="44" eb="46">
      <t>ジカン</t>
    </rPh>
    <rPh sb="48" eb="50">
      <t>ニュウリョク</t>
    </rPh>
    <phoneticPr fontId="2"/>
  </si>
  <si>
    <t>…　➀で計算された提供時間を参考に、算定時間数を入力します。</t>
    <rPh sb="4" eb="6">
      <t>ケイサン</t>
    </rPh>
    <rPh sb="9" eb="11">
      <t>テイキョウ</t>
    </rPh>
    <rPh sb="11" eb="13">
      <t>ジカン</t>
    </rPh>
    <rPh sb="14" eb="16">
      <t>サンコウ</t>
    </rPh>
    <rPh sb="18" eb="20">
      <t>サンテイ</t>
    </rPh>
    <rPh sb="20" eb="23">
      <t>ジカンスウ</t>
    </rPh>
    <rPh sb="24" eb="26">
      <t>ニュウリョク</t>
    </rPh>
    <phoneticPr fontId="2"/>
  </si>
  <si>
    <t>　　例）提供時間：40分　→　算定時間：0.5（30分の単位）</t>
    <rPh sb="2" eb="3">
      <t>レイ</t>
    </rPh>
    <rPh sb="4" eb="6">
      <t>テイキョウ</t>
    </rPh>
    <rPh sb="6" eb="8">
      <t>ジカン</t>
    </rPh>
    <rPh sb="11" eb="12">
      <t>フン</t>
    </rPh>
    <rPh sb="15" eb="17">
      <t>サンテイ</t>
    </rPh>
    <rPh sb="17" eb="19">
      <t>ジカン</t>
    </rPh>
    <rPh sb="26" eb="27">
      <t>フン</t>
    </rPh>
    <rPh sb="28" eb="30">
      <t>タンイ</t>
    </rPh>
    <phoneticPr fontId="2"/>
  </si>
  <si>
    <t>…　➀、②及び③に入力すると、④の表に算定回数が入ります。</t>
    <rPh sb="5" eb="6">
      <t>オヨ</t>
    </rPh>
    <rPh sb="9" eb="11">
      <t>ニュウリョク</t>
    </rPh>
    <rPh sb="17" eb="18">
      <t>ヒョウ</t>
    </rPh>
    <rPh sb="19" eb="21">
      <t>サンテイ</t>
    </rPh>
    <rPh sb="21" eb="23">
      <t>カイスウ</t>
    </rPh>
    <rPh sb="24" eb="25">
      <t>ハイ</t>
    </rPh>
    <phoneticPr fontId="2"/>
  </si>
  <si>
    <t>【シート３について】</t>
    <phoneticPr fontId="2"/>
  </si>
  <si>
    <t>※以下の場合、シート３を使用してください</t>
    <rPh sb="1" eb="3">
      <t>イカ</t>
    </rPh>
    <rPh sb="4" eb="6">
      <t>バアイ</t>
    </rPh>
    <rPh sb="12" eb="14">
      <t>シヨウ</t>
    </rPh>
    <phoneticPr fontId="2"/>
  </si>
  <si>
    <t>① 請求書が２枚にわたる場合</t>
    <rPh sb="2" eb="5">
      <t>セイキュウショ</t>
    </rPh>
    <rPh sb="7" eb="8">
      <t>マイ</t>
    </rPh>
    <rPh sb="12" eb="14">
      <t>バアイ</t>
    </rPh>
    <phoneticPr fontId="2"/>
  </si>
  <si>
    <t>② 個別支援とグループ支援が１つの明細書に混在する場合</t>
    <rPh sb="2" eb="4">
      <t>コベツ</t>
    </rPh>
    <rPh sb="4" eb="6">
      <t>シエン</t>
    </rPh>
    <rPh sb="11" eb="13">
      <t>シエン</t>
    </rPh>
    <rPh sb="17" eb="20">
      <t>メイサイショ</t>
    </rPh>
    <rPh sb="21" eb="23">
      <t>コンザイ</t>
    </rPh>
    <rPh sb="25" eb="27">
      <t>バアイ</t>
    </rPh>
    <phoneticPr fontId="2"/>
  </si>
  <si>
    <t>このシートの使用方法</t>
    <rPh sb="6" eb="8">
      <t>シヨウ</t>
    </rPh>
    <rPh sb="8" eb="10">
      <t>ホウホウ</t>
    </rPh>
    <phoneticPr fontId="2"/>
  </si>
  <si>
    <t>請求書の入力をします</t>
    <rPh sb="0" eb="3">
      <t>セイキュウショ</t>
    </rPh>
    <rPh sb="4" eb="6">
      <t>ニュウリョク</t>
    </rPh>
    <phoneticPr fontId="2"/>
  </si>
  <si>
    <t>…　サービス提供年月、請求事業所情報、振込口座</t>
    <rPh sb="6" eb="8">
      <t>テイキョウ</t>
    </rPh>
    <rPh sb="8" eb="9">
      <t>ネン</t>
    </rPh>
    <rPh sb="9" eb="10">
      <t>ツキ</t>
    </rPh>
    <rPh sb="11" eb="13">
      <t>セイキュウ</t>
    </rPh>
    <rPh sb="13" eb="16">
      <t>ジギョウショ</t>
    </rPh>
    <rPh sb="16" eb="18">
      <t>ジョウホウ</t>
    </rPh>
    <rPh sb="19" eb="21">
      <t>フリコミ</t>
    </rPh>
    <rPh sb="21" eb="23">
      <t>コウザ</t>
    </rPh>
    <phoneticPr fontId="2"/>
  </si>
  <si>
    <t>　　　給付費請求額が計算されます。</t>
    <rPh sb="3" eb="5">
      <t>キュウフ</t>
    </rPh>
    <rPh sb="5" eb="6">
      <t>ヒ</t>
    </rPh>
    <rPh sb="6" eb="8">
      <t>セイキュウ</t>
    </rPh>
    <rPh sb="8" eb="9">
      <t>ガク</t>
    </rPh>
    <rPh sb="10" eb="12">
      <t>ケイサン</t>
    </rPh>
    <phoneticPr fontId="2"/>
  </si>
  <si>
    <t>請求書を提出するときは、実績記録票に利用者及びサービス提供者の署名（又は押印）が必要です。</t>
    <rPh sb="0" eb="3">
      <t>セイキュウショ</t>
    </rPh>
    <rPh sb="4" eb="6">
      <t>テイシュツ</t>
    </rPh>
    <rPh sb="12" eb="14">
      <t>ジッセキ</t>
    </rPh>
    <rPh sb="14" eb="16">
      <t>キロク</t>
    </rPh>
    <rPh sb="16" eb="17">
      <t>ヒョウ</t>
    </rPh>
    <rPh sb="18" eb="21">
      <t>リヨウシャ</t>
    </rPh>
    <rPh sb="21" eb="22">
      <t>オヨ</t>
    </rPh>
    <rPh sb="27" eb="29">
      <t>テイキョウ</t>
    </rPh>
    <rPh sb="29" eb="30">
      <t>シャ</t>
    </rPh>
    <rPh sb="31" eb="33">
      <t>ショメイ</t>
    </rPh>
    <rPh sb="34" eb="35">
      <t>マタ</t>
    </rPh>
    <rPh sb="36" eb="38">
      <t>オウイン</t>
    </rPh>
    <rPh sb="40" eb="42">
      <t>ヒツヨウ</t>
    </rPh>
    <phoneticPr fontId="2"/>
  </si>
  <si>
    <t>明細書及び実績記録票に入力をします</t>
    <rPh sb="0" eb="2">
      <t>メイサイ</t>
    </rPh>
    <rPh sb="2" eb="3">
      <t>ショ</t>
    </rPh>
    <rPh sb="3" eb="4">
      <t>オヨ</t>
    </rPh>
    <rPh sb="5" eb="7">
      <t>ジッセキ</t>
    </rPh>
    <rPh sb="7" eb="9">
      <t>キロク</t>
    </rPh>
    <rPh sb="9" eb="10">
      <t>ヒョウ</t>
    </rPh>
    <rPh sb="11" eb="13">
      <t>ニュウリョク</t>
    </rPh>
    <phoneticPr fontId="2"/>
  </si>
  <si>
    <r>
      <t>…　請求金額、明細書の件数と金額は、</t>
    </r>
    <r>
      <rPr>
        <sz val="11"/>
        <color rgb="FFFF0000"/>
        <rFont val="游ゴシック"/>
        <family val="3"/>
        <charset val="128"/>
      </rPr>
      <t>明細書と実績記録票作成後</t>
    </r>
    <r>
      <rPr>
        <sz val="11"/>
        <rFont val="游ゴシック"/>
        <family val="3"/>
        <charset val="128"/>
      </rPr>
      <t>入力してください。</t>
    </r>
    <rPh sb="2" eb="4">
      <t>セイキュウ</t>
    </rPh>
    <rPh sb="4" eb="6">
      <t>キンガク</t>
    </rPh>
    <rPh sb="7" eb="10">
      <t>メイサイショ</t>
    </rPh>
    <rPh sb="11" eb="13">
      <t>ケンスウ</t>
    </rPh>
    <rPh sb="14" eb="16">
      <t>キンガク</t>
    </rPh>
    <rPh sb="18" eb="21">
      <t>メイサイショ</t>
    </rPh>
    <rPh sb="22" eb="24">
      <t>ジッセキ</t>
    </rPh>
    <rPh sb="24" eb="26">
      <t>キロク</t>
    </rPh>
    <rPh sb="26" eb="27">
      <t>ヒョウ</t>
    </rPh>
    <rPh sb="27" eb="29">
      <t>サクセイ</t>
    </rPh>
    <rPh sb="29" eb="30">
      <t>ゴ</t>
    </rPh>
    <rPh sb="30" eb="32">
      <t>ニュウリョク</t>
    </rPh>
    <phoneticPr fontId="2"/>
  </si>
  <si>
    <t>預金種目</t>
    <rPh sb="0" eb="2">
      <t>ヨキン</t>
    </rPh>
    <rPh sb="2" eb="4">
      <t>シュモク</t>
    </rPh>
    <phoneticPr fontId="2"/>
  </si>
  <si>
    <t>㊞</t>
    <phoneticPr fontId="2"/>
  </si>
  <si>
    <t>〒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</si>
</sst>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_ "/>
    <numFmt numFmtId="177" formatCode="0.00_ "/>
    <numFmt numFmtId="178" formatCode="#,##0_ "/>
    <numFmt numFmtId="179" formatCode="0.0_ "/>
    <numFmt numFmtId="180" formatCode="0_);[Red]\(0\)"/>
    <numFmt numFmtId="181" formatCode="#,##0_);[Red]\(#,##0\)"/>
    <numFmt numFmtId="182" formatCode="000000000"/>
    <numFmt numFmtId="183" formatCode="0.00_);[Red]\(0.00\)"/>
    <numFmt numFmtId="184" formatCode="#,##0.0_ "/>
    <numFmt numFmtId="185" formatCode="h:mm;@"/>
    <numFmt numFmtId="186" formatCode="0.0_);[Red]\(0.0\)"/>
    <numFmt numFmtId="187" formatCode="aaa"/>
  </numFmts>
  <fonts count="55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ＦＡ 丸ゴシックＭ"/>
      <family val="3"/>
      <charset val="128"/>
    </font>
    <font>
      <sz val="9"/>
      <name val="ＦＡ 丸ゴシックＭ"/>
      <family val="3"/>
      <charset val="128"/>
    </font>
    <font>
      <sz val="11"/>
      <name val="ＦＡ 丸ゴシックＭ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</font>
    <font>
      <b/>
      <sz val="11"/>
      <color indexed="9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color theme="4"/>
      <name val="游ゴシック"/>
      <family val="3"/>
      <charset val="128"/>
    </font>
    <font>
      <b/>
      <sz val="11"/>
      <color theme="4"/>
      <name val="游ゴシック"/>
      <family val="3"/>
      <charset val="128"/>
    </font>
    <font>
      <sz val="12"/>
      <name val="游明朝"/>
      <family val="1"/>
      <charset val="128"/>
    </font>
    <font>
      <sz val="11"/>
      <name val="游明朝"/>
      <family val="1"/>
      <charset val="128"/>
    </font>
    <font>
      <sz val="9"/>
      <name val="游明朝"/>
      <family val="1"/>
      <charset val="128"/>
    </font>
    <font>
      <sz val="10"/>
      <color indexed="9"/>
      <name val="游明朝"/>
      <family val="1"/>
      <charset val="128"/>
    </font>
    <font>
      <sz val="10"/>
      <name val="游明朝"/>
      <family val="1"/>
      <charset val="128"/>
    </font>
    <font>
      <b/>
      <sz val="14"/>
      <name val="游明朝"/>
      <family val="1"/>
      <charset val="128"/>
    </font>
    <font>
      <b/>
      <sz val="16"/>
      <name val="游明朝"/>
      <family val="1"/>
      <charset val="128"/>
    </font>
    <font>
      <b/>
      <sz val="12"/>
      <name val="游明朝"/>
      <family val="1"/>
      <charset val="128"/>
    </font>
    <font>
      <sz val="8"/>
      <name val="游明朝"/>
      <family val="1"/>
      <charset val="128"/>
    </font>
    <font>
      <sz val="6"/>
      <name val="游明朝"/>
      <family val="1"/>
      <charset val="128"/>
    </font>
    <font>
      <sz val="14"/>
      <name val="游明朝"/>
      <family val="1"/>
      <charset val="128"/>
    </font>
    <font>
      <b/>
      <sz val="9"/>
      <name val="游明朝"/>
      <family val="1"/>
      <charset val="128"/>
    </font>
    <font>
      <b/>
      <sz val="9"/>
      <color rgb="FFFF0000"/>
      <name val="游ゴシック"/>
      <family val="3"/>
      <charset val="128"/>
    </font>
    <font>
      <b/>
      <sz val="12"/>
      <color rgb="FFFF0000"/>
      <name val="游ゴシック"/>
      <family val="3"/>
      <charset val="128"/>
    </font>
    <font>
      <sz val="11"/>
      <name val="游ゴシック"/>
      <family val="3"/>
      <charset val="128"/>
    </font>
    <font>
      <b/>
      <sz val="11"/>
      <name val="游ゴシック"/>
      <family val="3"/>
      <charset val="128"/>
    </font>
    <font>
      <sz val="9"/>
      <color theme="3" tint="-0.249977111117893"/>
      <name val="游ゴシック"/>
      <family val="3"/>
      <charset val="128"/>
    </font>
    <font>
      <b/>
      <sz val="9"/>
      <name val="游ゴシック"/>
      <family val="3"/>
      <charset val="128"/>
    </font>
    <font>
      <sz val="10"/>
      <name val="@游明朝"/>
      <family val="1"/>
      <charset val="128"/>
    </font>
    <font>
      <b/>
      <sz val="11"/>
      <color rgb="FFFF0000"/>
      <name val="游ゴシック"/>
      <family val="3"/>
      <charset val="128"/>
    </font>
    <font>
      <b/>
      <sz val="11"/>
      <name val="游明朝"/>
      <family val="1"/>
      <charset val="128"/>
    </font>
    <font>
      <b/>
      <sz val="14"/>
      <name val="游ゴシック"/>
      <family val="3"/>
      <charset val="128"/>
    </font>
    <font>
      <b/>
      <sz val="14"/>
      <color rgb="FF00B0F0"/>
      <name val="游ゴシック"/>
      <family val="3"/>
      <charset val="128"/>
    </font>
    <font>
      <sz val="14"/>
      <color rgb="FFFF0000"/>
      <name val="游ゴシック"/>
      <family val="3"/>
      <charset val="128"/>
    </font>
    <font>
      <b/>
      <sz val="14"/>
      <color theme="9"/>
      <name val="游ゴシック"/>
      <family val="3"/>
      <charset val="128"/>
    </font>
    <font>
      <sz val="11"/>
      <name val="游ゴシック Light"/>
      <family val="3"/>
      <charset val="128"/>
    </font>
    <font>
      <sz val="11"/>
      <color rgb="FFFF0000"/>
      <name val="游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</fills>
  <borders count="1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Up="1">
      <left style="thin">
        <color indexed="64"/>
      </left>
      <right/>
      <top style="double">
        <color indexed="64"/>
      </top>
      <bottom/>
      <diagonal style="thin">
        <color indexed="64"/>
      </diagonal>
    </border>
    <border diagonalUp="1">
      <left/>
      <right/>
      <top style="double">
        <color indexed="64"/>
      </top>
      <bottom/>
      <diagonal style="thin">
        <color indexed="64"/>
      </diagonal>
    </border>
    <border diagonalUp="1">
      <left/>
      <right style="medium">
        <color indexed="64"/>
      </right>
      <top style="double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hair">
        <color indexed="64"/>
      </left>
      <right/>
      <top/>
      <bottom/>
      <diagonal/>
    </border>
  </borders>
  <cellStyleXfs count="44">
    <xf numFmtId="0" fontId="0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29" borderId="89" applyNumberForma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" fillId="2" borderId="90" applyNumberFormat="0" applyFont="0" applyAlignment="0" applyProtection="0">
      <alignment vertical="center"/>
    </xf>
    <xf numFmtId="0" fontId="14" fillId="0" borderId="91" applyNumberFormat="0" applyFill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6" fillId="32" borderId="92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8" fillId="0" borderId="93" applyNumberFormat="0" applyFill="0" applyAlignment="0" applyProtection="0">
      <alignment vertical="center"/>
    </xf>
    <xf numFmtId="0" fontId="19" fillId="0" borderId="94" applyNumberFormat="0" applyFill="0" applyAlignment="0" applyProtection="0">
      <alignment vertical="center"/>
    </xf>
    <xf numFmtId="0" fontId="20" fillId="0" borderId="9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6" applyNumberFormat="0" applyFill="0" applyAlignment="0" applyProtection="0">
      <alignment vertical="center"/>
    </xf>
    <xf numFmtId="0" fontId="22" fillId="32" borderId="97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92" applyNumberFormat="0" applyAlignment="0" applyProtection="0">
      <alignment vertical="center"/>
    </xf>
    <xf numFmtId="0" fontId="1" fillId="0" borderId="0"/>
    <xf numFmtId="0" fontId="25" fillId="33" borderId="0" applyNumberFormat="0" applyBorder="0" applyAlignment="0" applyProtection="0">
      <alignment vertical="center"/>
    </xf>
  </cellStyleXfs>
  <cellXfs count="794">
    <xf numFmtId="0" fontId="0" fillId="0" borderId="0" xfId="0" applyAlignment="1">
      <alignment vertical="center"/>
    </xf>
    <xf numFmtId="0" fontId="1" fillId="0" borderId="0" xfId="42" applyFill="1" applyBorder="1" applyAlignment="1">
      <alignment vertical="center"/>
    </xf>
    <xf numFmtId="0" fontId="1" fillId="0" borderId="0" xfId="42" applyFill="1" applyAlignment="1">
      <alignment vertical="center"/>
    </xf>
    <xf numFmtId="0" fontId="6" fillId="0" borderId="27" xfId="42" applyFont="1" applyFill="1" applyBorder="1" applyAlignment="1">
      <alignment horizontal="center" vertical="center"/>
    </xf>
    <xf numFmtId="0" fontId="7" fillId="0" borderId="27" xfId="42" applyFont="1" applyFill="1" applyBorder="1" applyAlignment="1">
      <alignment horizontal="center" vertical="center"/>
    </xf>
    <xf numFmtId="3" fontId="7" fillId="0" borderId="27" xfId="42" applyNumberFormat="1" applyFont="1" applyFill="1" applyBorder="1" applyAlignment="1">
      <alignment vertical="center"/>
    </xf>
    <xf numFmtId="0" fontId="1" fillId="0" borderId="0" xfId="42" applyAlignment="1">
      <alignment vertical="center"/>
    </xf>
    <xf numFmtId="0" fontId="8" fillId="0" borderId="27" xfId="0" applyFont="1" applyFill="1" applyBorder="1" applyAlignment="1">
      <alignment vertical="center"/>
    </xf>
    <xf numFmtId="0" fontId="6" fillId="0" borderId="27" xfId="42" applyFont="1" applyFill="1" applyBorder="1" applyAlignment="1">
      <alignment vertical="center"/>
    </xf>
    <xf numFmtId="0" fontId="1" fillId="0" borderId="27" xfId="42" applyFill="1" applyBorder="1" applyAlignment="1">
      <alignment vertical="center"/>
    </xf>
    <xf numFmtId="176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0" fontId="0" fillId="0" borderId="0" xfId="0" applyFill="1" applyAlignment="1">
      <alignment vertical="center"/>
    </xf>
    <xf numFmtId="179" fontId="0" fillId="0" borderId="0" xfId="0" applyNumberFormat="1" applyFill="1" applyAlignment="1">
      <alignment vertical="center"/>
    </xf>
    <xf numFmtId="0" fontId="0" fillId="0" borderId="7" xfId="0" applyBorder="1" applyAlignment="1">
      <alignment vertical="center"/>
    </xf>
    <xf numFmtId="179" fontId="0" fillId="0" borderId="7" xfId="0" applyNumberFormat="1" applyBorder="1" applyAlignment="1">
      <alignment vertical="center"/>
    </xf>
    <xf numFmtId="179" fontId="0" fillId="0" borderId="7" xfId="0" applyNumberFormat="1" applyFill="1" applyBorder="1" applyAlignment="1">
      <alignment vertical="center"/>
    </xf>
    <xf numFmtId="0" fontId="0" fillId="0" borderId="0" xfId="0" applyBorder="1" applyAlignment="1">
      <alignment vertical="center"/>
    </xf>
    <xf numFmtId="179" fontId="0" fillId="0" borderId="0" xfId="0" applyNumberFormat="1" applyBorder="1" applyAlignment="1">
      <alignment vertical="center"/>
    </xf>
    <xf numFmtId="0" fontId="28" fillId="4" borderId="7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28" fillId="4" borderId="1" xfId="0" applyFont="1" applyFill="1" applyBorder="1" applyAlignment="1">
      <alignment vertical="center"/>
    </xf>
    <xf numFmtId="0" fontId="28" fillId="4" borderId="2" xfId="0" applyFont="1" applyFill="1" applyBorder="1" applyAlignment="1">
      <alignment vertical="center"/>
    </xf>
    <xf numFmtId="0" fontId="28" fillId="4" borderId="4" xfId="0" applyFont="1" applyFill="1" applyBorder="1" applyAlignment="1">
      <alignment vertical="center"/>
    </xf>
    <xf numFmtId="0" fontId="28" fillId="4" borderId="5" xfId="0" applyFont="1" applyFill="1" applyBorder="1" applyAlignment="1">
      <alignment vertical="center"/>
    </xf>
    <xf numFmtId="0" fontId="28" fillId="4" borderId="0" xfId="0" applyFont="1" applyFill="1" applyBorder="1" applyAlignment="1">
      <alignment vertical="center"/>
    </xf>
    <xf numFmtId="0" fontId="28" fillId="4" borderId="0" xfId="0" applyFont="1" applyFill="1" applyBorder="1" applyAlignment="1">
      <alignment horizontal="center" vertical="top"/>
    </xf>
    <xf numFmtId="38" fontId="28" fillId="4" borderId="5" xfId="33" applyFont="1" applyFill="1" applyBorder="1" applyAlignment="1">
      <alignment vertical="center"/>
    </xf>
    <xf numFmtId="0" fontId="28" fillId="4" borderId="0" xfId="0" applyFont="1" applyFill="1" applyBorder="1" applyAlignment="1">
      <alignment horizontal="left" vertical="center"/>
    </xf>
    <xf numFmtId="0" fontId="28" fillId="4" borderId="6" xfId="0" applyFont="1" applyFill="1" applyBorder="1" applyAlignment="1">
      <alignment vertical="center"/>
    </xf>
    <xf numFmtId="0" fontId="28" fillId="4" borderId="8" xfId="0" applyFont="1" applyFill="1" applyBorder="1" applyAlignment="1">
      <alignment vertical="center"/>
    </xf>
    <xf numFmtId="0" fontId="28" fillId="4" borderId="3" xfId="0" applyFont="1" applyFill="1" applyBorder="1" applyAlignment="1">
      <alignment vertical="center"/>
    </xf>
    <xf numFmtId="0" fontId="34" fillId="4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vertical="center"/>
    </xf>
    <xf numFmtId="0" fontId="36" fillId="4" borderId="11" xfId="0" applyFont="1" applyFill="1" applyBorder="1" applyAlignment="1">
      <alignment horizontal="center" vertical="top"/>
    </xf>
    <xf numFmtId="0" fontId="28" fillId="4" borderId="0" xfId="0" applyFont="1" applyFill="1" applyBorder="1" applyAlignment="1">
      <alignment horizontal="center" vertical="center" wrapText="1"/>
    </xf>
    <xf numFmtId="38" fontId="28" fillId="4" borderId="12" xfId="33" applyFont="1" applyFill="1" applyBorder="1" applyAlignment="1">
      <alignment vertical="center"/>
    </xf>
    <xf numFmtId="182" fontId="28" fillId="4" borderId="0" xfId="0" applyNumberFormat="1" applyFont="1" applyFill="1" applyAlignment="1">
      <alignment vertical="center"/>
    </xf>
    <xf numFmtId="0" fontId="32" fillId="4" borderId="0" xfId="0" applyFont="1" applyFill="1" applyBorder="1" applyAlignment="1">
      <alignment horizontal="center" vertical="center"/>
    </xf>
    <xf numFmtId="0" fontId="28" fillId="4" borderId="12" xfId="0" applyFont="1" applyFill="1" applyBorder="1" applyAlignment="1">
      <alignment horizontal="left" vertical="center"/>
    </xf>
    <xf numFmtId="0" fontId="28" fillId="4" borderId="13" xfId="0" applyFont="1" applyFill="1" applyBorder="1" applyAlignment="1">
      <alignment horizontal="left" vertical="center"/>
    </xf>
    <xf numFmtId="0" fontId="28" fillId="4" borderId="36" xfId="0" applyFont="1" applyFill="1" applyBorder="1" applyAlignment="1">
      <alignment horizontal="left" vertical="center"/>
    </xf>
    <xf numFmtId="0" fontId="28" fillId="4" borderId="11" xfId="0" applyFont="1" applyFill="1" applyBorder="1" applyAlignment="1">
      <alignment horizontal="left" vertical="center"/>
    </xf>
    <xf numFmtId="0" fontId="28" fillId="4" borderId="14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/>
    </xf>
    <xf numFmtId="0" fontId="28" fillId="4" borderId="32" xfId="0" applyFont="1" applyFill="1" applyBorder="1" applyAlignment="1" applyProtection="1">
      <alignment vertical="center"/>
    </xf>
    <xf numFmtId="0" fontId="28" fillId="4" borderId="43" xfId="0" applyFont="1" applyFill="1" applyBorder="1" applyAlignment="1" applyProtection="1">
      <alignment vertical="center"/>
    </xf>
    <xf numFmtId="0" fontId="28" fillId="4" borderId="11" xfId="0" applyFont="1" applyFill="1" applyBorder="1" applyAlignment="1" applyProtection="1">
      <alignment vertical="center"/>
    </xf>
    <xf numFmtId="0" fontId="28" fillId="4" borderId="14" xfId="0" applyFont="1" applyFill="1" applyBorder="1" applyAlignment="1" applyProtection="1">
      <alignment vertical="center"/>
    </xf>
    <xf numFmtId="0" fontId="28" fillId="4" borderId="1" xfId="0" applyFont="1" applyFill="1" applyBorder="1" applyAlignment="1" applyProtection="1">
      <alignment vertical="center"/>
    </xf>
    <xf numFmtId="0" fontId="28" fillId="4" borderId="2" xfId="0" applyFont="1" applyFill="1" applyBorder="1" applyAlignment="1" applyProtection="1">
      <alignment vertical="center"/>
    </xf>
    <xf numFmtId="176" fontId="31" fillId="4" borderId="2" xfId="0" applyNumberFormat="1" applyFont="1" applyFill="1" applyBorder="1" applyAlignment="1" applyProtection="1">
      <alignment horizontal="center" vertical="center"/>
    </xf>
    <xf numFmtId="0" fontId="32" fillId="4" borderId="2" xfId="0" applyFont="1" applyFill="1" applyBorder="1" applyAlignment="1" applyProtection="1">
      <alignment horizontal="left" vertical="center"/>
    </xf>
    <xf numFmtId="0" fontId="28" fillId="4" borderId="4" xfId="0" applyFont="1" applyFill="1" applyBorder="1" applyAlignment="1" applyProtection="1">
      <alignment vertical="center"/>
    </xf>
    <xf numFmtId="0" fontId="28" fillId="4" borderId="0" xfId="0" applyFont="1" applyFill="1" applyAlignment="1" applyProtection="1">
      <alignment vertical="center"/>
    </xf>
    <xf numFmtId="0" fontId="28" fillId="4" borderId="0" xfId="0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horizontal="center" vertical="center" textRotation="255" wrapText="1"/>
    </xf>
    <xf numFmtId="0" fontId="28" fillId="4" borderId="0" xfId="0" applyFont="1" applyFill="1" applyBorder="1" applyAlignment="1">
      <alignment horizontal="center" vertical="center"/>
    </xf>
    <xf numFmtId="0" fontId="28" fillId="4" borderId="11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8" fillId="4" borderId="7" xfId="0" applyFont="1" applyFill="1" applyBorder="1" applyAlignment="1" applyProtection="1">
      <alignment vertical="center"/>
    </xf>
    <xf numFmtId="0" fontId="3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32" fillId="4" borderId="2" xfId="0" applyFont="1" applyFill="1" applyBorder="1" applyAlignment="1" applyProtection="1">
      <alignment vertical="center"/>
    </xf>
    <xf numFmtId="0" fontId="32" fillId="4" borderId="3" xfId="0" applyFont="1" applyFill="1" applyBorder="1" applyAlignment="1" applyProtection="1">
      <alignment vertical="center"/>
    </xf>
    <xf numFmtId="0" fontId="6" fillId="4" borderId="0" xfId="0" applyFont="1" applyFill="1" applyBorder="1" applyAlignment="1" applyProtection="1">
      <alignment vertical="center"/>
    </xf>
    <xf numFmtId="0" fontId="30" fillId="0" borderId="0" xfId="0" applyFont="1" applyBorder="1" applyAlignment="1" applyProtection="1">
      <alignment vertical="center"/>
    </xf>
    <xf numFmtId="0" fontId="28" fillId="4" borderId="5" xfId="0" applyFont="1" applyFill="1" applyBorder="1" applyAlignment="1" applyProtection="1">
      <alignment vertical="center"/>
    </xf>
    <xf numFmtId="0" fontId="3" fillId="4" borderId="0" xfId="0" applyFont="1" applyFill="1" applyBorder="1" applyAlignment="1" applyProtection="1">
      <alignment vertical="center"/>
    </xf>
    <xf numFmtId="0" fontId="30" fillId="0" borderId="11" xfId="0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alignment vertical="center"/>
    </xf>
    <xf numFmtId="0" fontId="30" fillId="0" borderId="0" xfId="0" applyFont="1" applyFill="1" applyBorder="1" applyAlignment="1" applyProtection="1"/>
    <xf numFmtId="0" fontId="30" fillId="0" borderId="18" xfId="0" applyFont="1" applyFill="1" applyBorder="1" applyAlignment="1" applyProtection="1">
      <alignment horizontal="center" vertical="center"/>
    </xf>
    <xf numFmtId="0" fontId="30" fillId="0" borderId="19" xfId="0" applyFont="1" applyFill="1" applyBorder="1" applyAlignment="1" applyProtection="1">
      <alignment horizontal="center" vertical="center"/>
    </xf>
    <xf numFmtId="0" fontId="30" fillId="0" borderId="20" xfId="0" applyFont="1" applyFill="1" applyBorder="1" applyAlignment="1" applyProtection="1">
      <alignment horizontal="center" vertical="center"/>
    </xf>
    <xf numFmtId="0" fontId="40" fillId="0" borderId="23" xfId="0" applyFont="1" applyFill="1" applyBorder="1" applyAlignment="1" applyProtection="1">
      <alignment vertical="center"/>
    </xf>
    <xf numFmtId="0" fontId="30" fillId="0" borderId="32" xfId="0" applyFont="1" applyBorder="1" applyAlignment="1" applyProtection="1">
      <alignment vertical="center"/>
    </xf>
    <xf numFmtId="0" fontId="30" fillId="0" borderId="43" xfId="0" applyFont="1" applyBorder="1" applyAlignment="1" applyProtection="1">
      <alignment vertical="center"/>
    </xf>
    <xf numFmtId="0" fontId="30" fillId="0" borderId="13" xfId="0" applyFont="1" applyBorder="1" applyAlignment="1" applyProtection="1">
      <alignment vertical="center"/>
    </xf>
    <xf numFmtId="0" fontId="30" fillId="0" borderId="11" xfId="0" applyFont="1" applyBorder="1" applyAlignment="1" applyProtection="1">
      <alignment vertical="center"/>
    </xf>
    <xf numFmtId="0" fontId="30" fillId="0" borderId="14" xfId="0" applyFont="1" applyBorder="1" applyAlignment="1" applyProtection="1">
      <alignment vertical="center"/>
    </xf>
    <xf numFmtId="183" fontId="4" fillId="0" borderId="0" xfId="0" applyNumberFormat="1" applyFont="1" applyAlignment="1" applyProtection="1">
      <alignment vertical="center"/>
    </xf>
    <xf numFmtId="0" fontId="28" fillId="4" borderId="0" xfId="0" applyFont="1" applyFill="1" applyBorder="1" applyAlignment="1" applyProtection="1">
      <alignment horizontal="center" vertical="top"/>
    </xf>
    <xf numFmtId="179" fontId="36" fillId="4" borderId="0" xfId="0" applyNumberFormat="1" applyFont="1" applyFill="1" applyAlignment="1" applyProtection="1">
      <alignment vertical="center"/>
    </xf>
    <xf numFmtId="38" fontId="28" fillId="4" borderId="0" xfId="33" applyFont="1" applyFill="1" applyBorder="1" applyAlignment="1" applyProtection="1">
      <alignment vertical="center"/>
    </xf>
    <xf numFmtId="38" fontId="28" fillId="4" borderId="5" xfId="33" applyFont="1" applyFill="1" applyBorder="1" applyAlignment="1" applyProtection="1">
      <alignment vertical="center"/>
    </xf>
    <xf numFmtId="38" fontId="3" fillId="4" borderId="0" xfId="33" applyFont="1" applyFill="1" applyBorder="1" applyAlignment="1" applyProtection="1">
      <alignment vertical="center"/>
    </xf>
    <xf numFmtId="178" fontId="35" fillId="0" borderId="0" xfId="0" applyNumberFormat="1" applyFont="1" applyFill="1" applyBorder="1" applyAlignment="1" applyProtection="1">
      <alignment horizontal="center" vertical="center"/>
    </xf>
    <xf numFmtId="0" fontId="28" fillId="4" borderId="0" xfId="0" applyFont="1" applyFill="1" applyBorder="1" applyAlignment="1" applyProtection="1">
      <alignment horizontal="center" vertical="center"/>
    </xf>
    <xf numFmtId="0" fontId="28" fillId="4" borderId="0" xfId="0" applyFont="1" applyFill="1" applyBorder="1" applyAlignment="1" applyProtection="1">
      <alignment horizontal="left" vertical="center"/>
    </xf>
    <xf numFmtId="0" fontId="28" fillId="4" borderId="6" xfId="0" applyFont="1" applyFill="1" applyBorder="1" applyAlignment="1" applyProtection="1">
      <alignment vertical="center"/>
    </xf>
    <xf numFmtId="0" fontId="28" fillId="4" borderId="8" xfId="0" applyFont="1" applyFill="1" applyBorder="1" applyAlignment="1" applyProtection="1">
      <alignment vertical="center"/>
    </xf>
    <xf numFmtId="177" fontId="28" fillId="4" borderId="0" xfId="0" applyNumberFormat="1" applyFont="1" applyFill="1" applyAlignment="1" applyProtection="1">
      <alignment vertical="center"/>
    </xf>
    <xf numFmtId="0" fontId="5" fillId="4" borderId="0" xfId="0" applyFont="1" applyFill="1" applyAlignment="1" applyProtection="1">
      <alignment vertical="center"/>
    </xf>
    <xf numFmtId="186" fontId="4" fillId="0" borderId="0" xfId="0" applyNumberFormat="1" applyFont="1" applyAlignment="1" applyProtection="1">
      <alignment vertical="center"/>
    </xf>
    <xf numFmtId="177" fontId="4" fillId="0" borderId="0" xfId="0" applyNumberFormat="1" applyFont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0" fillId="4" borderId="0" xfId="0" applyFont="1" applyFill="1" applyBorder="1" applyAlignment="1" applyProtection="1">
      <alignment vertical="center"/>
    </xf>
    <xf numFmtId="0" fontId="5" fillId="4" borderId="0" xfId="0" applyFont="1" applyFill="1" applyBorder="1" applyAlignment="1" applyProtection="1">
      <alignment vertical="center"/>
    </xf>
    <xf numFmtId="0" fontId="30" fillId="0" borderId="128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vertical="center" wrapText="1"/>
    </xf>
    <xf numFmtId="183" fontId="4" fillId="0" borderId="40" xfId="0" applyNumberFormat="1" applyFont="1" applyBorder="1" applyAlignment="1" applyProtection="1">
      <alignment vertical="center"/>
    </xf>
    <xf numFmtId="186" fontId="4" fillId="0" borderId="27" xfId="0" applyNumberFormat="1" applyFont="1" applyBorder="1" applyAlignment="1" applyProtection="1">
      <alignment vertical="center"/>
    </xf>
    <xf numFmtId="177" fontId="4" fillId="0" borderId="27" xfId="0" applyNumberFormat="1" applyFont="1" applyBorder="1" applyAlignment="1" applyProtection="1">
      <alignment vertical="center"/>
    </xf>
    <xf numFmtId="183" fontId="4" fillId="0" borderId="27" xfId="0" applyNumberFormat="1" applyFont="1" applyBorder="1" applyAlignment="1" applyProtection="1">
      <alignment vertical="center"/>
    </xf>
    <xf numFmtId="183" fontId="4" fillId="0" borderId="0" xfId="0" applyNumberFormat="1" applyFont="1" applyBorder="1" applyAlignment="1" applyProtection="1">
      <alignment vertical="center"/>
    </xf>
    <xf numFmtId="0" fontId="42" fillId="4" borderId="0" xfId="0" applyFont="1" applyFill="1" applyBorder="1" applyAlignment="1" applyProtection="1">
      <alignment vertical="center"/>
    </xf>
    <xf numFmtId="179" fontId="43" fillId="4" borderId="79" xfId="0" applyNumberFormat="1" applyFont="1" applyFill="1" applyBorder="1" applyAlignment="1" applyProtection="1">
      <alignment vertical="center"/>
    </xf>
    <xf numFmtId="180" fontId="42" fillId="4" borderId="27" xfId="0" applyNumberFormat="1" applyFont="1" applyFill="1" applyBorder="1" applyAlignment="1" applyProtection="1">
      <alignment vertical="center"/>
    </xf>
    <xf numFmtId="179" fontId="43" fillId="4" borderId="27" xfId="0" applyNumberFormat="1" applyFont="1" applyFill="1" applyBorder="1" applyAlignment="1" applyProtection="1">
      <alignment vertical="center"/>
    </xf>
    <xf numFmtId="180" fontId="42" fillId="4" borderId="100" xfId="0" applyNumberFormat="1" applyFont="1" applyFill="1" applyBorder="1" applyAlignment="1" applyProtection="1">
      <alignment vertical="center"/>
    </xf>
    <xf numFmtId="179" fontId="43" fillId="4" borderId="59" xfId="0" applyNumberFormat="1" applyFont="1" applyFill="1" applyBorder="1" applyAlignment="1" applyProtection="1">
      <alignment vertical="center"/>
    </xf>
    <xf numFmtId="180" fontId="42" fillId="4" borderId="56" xfId="0" applyNumberFormat="1" applyFont="1" applyFill="1" applyBorder="1" applyAlignment="1" applyProtection="1">
      <alignment vertical="center"/>
    </xf>
    <xf numFmtId="179" fontId="43" fillId="4" borderId="56" xfId="0" applyNumberFormat="1" applyFont="1" applyFill="1" applyBorder="1" applyAlignment="1" applyProtection="1">
      <alignment vertical="center"/>
    </xf>
    <xf numFmtId="180" fontId="42" fillId="4" borderId="57" xfId="0" applyNumberFormat="1" applyFont="1" applyFill="1" applyBorder="1" applyAlignment="1" applyProtection="1">
      <alignment vertical="center"/>
    </xf>
    <xf numFmtId="0" fontId="29" fillId="4" borderId="0" xfId="0" applyFont="1" applyFill="1" applyAlignment="1" applyProtection="1">
      <alignment vertical="center"/>
    </xf>
    <xf numFmtId="183" fontId="30" fillId="0" borderId="0" xfId="0" applyNumberFormat="1" applyFont="1" applyAlignment="1" applyProtection="1">
      <alignment vertical="center"/>
    </xf>
    <xf numFmtId="186" fontId="30" fillId="0" borderId="0" xfId="0" applyNumberFormat="1" applyFont="1" applyAlignment="1" applyProtection="1">
      <alignment vertical="center"/>
    </xf>
    <xf numFmtId="177" fontId="30" fillId="0" borderId="0" xfId="0" applyNumberFormat="1" applyFont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2" fillId="4" borderId="0" xfId="0" applyFont="1" applyFill="1" applyBorder="1" applyAlignment="1" applyProtection="1">
      <alignment vertical="center"/>
    </xf>
    <xf numFmtId="0" fontId="29" fillId="4" borderId="0" xfId="0" applyFont="1" applyFill="1" applyBorder="1" applyAlignment="1" applyProtection="1">
      <alignment vertical="center"/>
    </xf>
    <xf numFmtId="0" fontId="30" fillId="0" borderId="47" xfId="0" applyFont="1" applyBorder="1" applyAlignment="1" applyProtection="1">
      <alignment vertical="center"/>
    </xf>
    <xf numFmtId="183" fontId="30" fillId="0" borderId="27" xfId="0" applyNumberFormat="1" applyFont="1" applyBorder="1" applyAlignment="1" applyProtection="1">
      <alignment vertical="center"/>
    </xf>
    <xf numFmtId="186" fontId="30" fillId="0" borderId="27" xfId="0" applyNumberFormat="1" applyFont="1" applyBorder="1" applyAlignment="1" applyProtection="1">
      <alignment vertical="center"/>
    </xf>
    <xf numFmtId="177" fontId="30" fillId="0" borderId="27" xfId="0" applyNumberFormat="1" applyFont="1" applyBorder="1" applyAlignment="1" applyProtection="1">
      <alignment vertical="center"/>
    </xf>
    <xf numFmtId="183" fontId="30" fillId="0" borderId="0" xfId="0" applyNumberFormat="1" applyFont="1" applyBorder="1" applyAlignment="1" applyProtection="1">
      <alignment vertical="center"/>
    </xf>
    <xf numFmtId="181" fontId="29" fillId="4" borderId="0" xfId="0" applyNumberFormat="1" applyFont="1" applyFill="1" applyBorder="1" applyAlignment="1" applyProtection="1">
      <alignment horizontal="center" vertical="center"/>
    </xf>
    <xf numFmtId="181" fontId="29" fillId="4" borderId="5" xfId="0" applyNumberFormat="1" applyFont="1" applyFill="1" applyBorder="1" applyAlignment="1" applyProtection="1">
      <alignment horizontal="center" vertical="center"/>
    </xf>
    <xf numFmtId="181" fontId="48" fillId="4" borderId="4" xfId="0" applyNumberFormat="1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</xf>
    <xf numFmtId="0" fontId="34" fillId="4" borderId="0" xfId="0" applyFont="1" applyFill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center" vertical="center"/>
    </xf>
    <xf numFmtId="0" fontId="42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3" fillId="0" borderId="0" xfId="0" applyFont="1" applyBorder="1" applyAlignment="1">
      <alignment vertical="center"/>
    </xf>
    <xf numFmtId="0" fontId="30" fillId="0" borderId="0" xfId="0" applyFont="1" applyFill="1" applyBorder="1" applyAlignment="1" applyProtection="1">
      <alignment horizontal="center" vertical="center"/>
    </xf>
    <xf numFmtId="0" fontId="34" fillId="4" borderId="0" xfId="0" applyFont="1" applyFill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center" vertical="center"/>
    </xf>
    <xf numFmtId="0" fontId="28" fillId="4" borderId="9" xfId="0" applyFont="1" applyFill="1" applyBorder="1" applyAlignment="1" applyProtection="1">
      <alignment vertical="center"/>
    </xf>
    <xf numFmtId="0" fontId="28" fillId="4" borderId="10" xfId="0" applyFont="1" applyFill="1" applyBorder="1" applyAlignment="1" applyProtection="1">
      <alignment vertical="center"/>
    </xf>
    <xf numFmtId="0" fontId="28" fillId="36" borderId="106" xfId="0" applyFont="1" applyFill="1" applyBorder="1" applyAlignment="1" applyProtection="1">
      <alignment vertical="center"/>
      <protection locked="0"/>
    </xf>
    <xf numFmtId="0" fontId="28" fillId="36" borderId="104" xfId="0" applyFont="1" applyFill="1" applyBorder="1" applyAlignment="1" applyProtection="1">
      <alignment vertical="center"/>
      <protection locked="0"/>
    </xf>
    <xf numFmtId="0" fontId="28" fillId="36" borderId="107" xfId="0" applyFont="1" applyFill="1" applyBorder="1" applyAlignment="1" applyProtection="1">
      <alignment vertical="center"/>
      <protection locked="0"/>
    </xf>
    <xf numFmtId="0" fontId="28" fillId="36" borderId="111" xfId="0" applyFont="1" applyFill="1" applyBorder="1" applyAlignment="1" applyProtection="1">
      <alignment horizontal="left" vertical="center"/>
      <protection locked="0"/>
    </xf>
    <xf numFmtId="0" fontId="28" fillId="36" borderId="109" xfId="0" applyFont="1" applyFill="1" applyBorder="1" applyAlignment="1" applyProtection="1">
      <alignment horizontal="left" vertical="center"/>
      <protection locked="0"/>
    </xf>
    <xf numFmtId="0" fontId="28" fillId="36" borderId="112" xfId="0" applyFont="1" applyFill="1" applyBorder="1" applyAlignment="1" applyProtection="1">
      <alignment horizontal="left" vertical="center"/>
      <protection locked="0"/>
    </xf>
    <xf numFmtId="0" fontId="28" fillId="36" borderId="17" xfId="0" applyFont="1" applyFill="1" applyBorder="1" applyAlignment="1" applyProtection="1">
      <alignment horizontal="left" vertical="center"/>
      <protection locked="0"/>
    </xf>
    <xf numFmtId="0" fontId="28" fillId="36" borderId="11" xfId="0" applyFont="1" applyFill="1" applyBorder="1" applyAlignment="1" applyProtection="1">
      <alignment horizontal="left" vertical="center"/>
      <protection locked="0"/>
    </xf>
    <xf numFmtId="0" fontId="28" fillId="36" borderId="14" xfId="0" applyFont="1" applyFill="1" applyBorder="1" applyAlignment="1" applyProtection="1">
      <alignment horizontal="left" vertical="center"/>
      <protection locked="0"/>
    </xf>
    <xf numFmtId="0" fontId="28" fillId="4" borderId="35" xfId="0" applyFont="1" applyFill="1" applyBorder="1" applyAlignment="1">
      <alignment horizontal="center" vertical="center"/>
    </xf>
    <xf numFmtId="0" fontId="28" fillId="4" borderId="32" xfId="0" applyFont="1" applyFill="1" applyBorder="1" applyAlignment="1">
      <alignment horizontal="center" vertical="center"/>
    </xf>
    <xf numFmtId="0" fontId="28" fillId="4" borderId="43" xfId="0" applyFont="1" applyFill="1" applyBorder="1" applyAlignment="1">
      <alignment horizontal="center" vertical="center"/>
    </xf>
    <xf numFmtId="0" fontId="28" fillId="36" borderId="21" xfId="0" applyFont="1" applyFill="1" applyBorder="1" applyAlignment="1" applyProtection="1">
      <alignment horizontal="center" vertical="center"/>
      <protection locked="0"/>
    </xf>
    <xf numFmtId="0" fontId="28" fillId="36" borderId="32" xfId="0" applyFont="1" applyFill="1" applyBorder="1" applyAlignment="1" applyProtection="1">
      <alignment horizontal="center" vertical="center"/>
      <protection locked="0"/>
    </xf>
    <xf numFmtId="0" fontId="28" fillId="36" borderId="33" xfId="0" applyFont="1" applyFill="1" applyBorder="1" applyAlignment="1" applyProtection="1">
      <alignment horizontal="center" vertical="center"/>
      <protection locked="0"/>
    </xf>
    <xf numFmtId="0" fontId="28" fillId="36" borderId="6" xfId="0" applyFont="1" applyFill="1" applyBorder="1" applyAlignment="1" applyProtection="1">
      <alignment horizontal="center" vertical="center"/>
      <protection locked="0"/>
    </xf>
    <xf numFmtId="0" fontId="28" fillId="36" borderId="7" xfId="0" applyFont="1" applyFill="1" applyBorder="1" applyAlignment="1" applyProtection="1">
      <alignment horizontal="center" vertical="center"/>
      <protection locked="0"/>
    </xf>
    <xf numFmtId="0" fontId="28" fillId="36" borderId="8" xfId="0" applyFont="1" applyFill="1" applyBorder="1" applyAlignment="1" applyProtection="1">
      <alignment horizontal="center" vertical="center"/>
      <protection locked="0"/>
    </xf>
    <xf numFmtId="0" fontId="28" fillId="4" borderId="21" xfId="0" applyFont="1" applyFill="1" applyBorder="1" applyAlignment="1">
      <alignment horizontal="center" vertical="center"/>
    </xf>
    <xf numFmtId="0" fontId="28" fillId="4" borderId="33" xfId="0" applyFont="1" applyFill="1" applyBorder="1" applyAlignment="1">
      <alignment horizontal="center" vertical="center"/>
    </xf>
    <xf numFmtId="0" fontId="28" fillId="4" borderId="6" xfId="0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horizontal="center" vertical="center"/>
    </xf>
    <xf numFmtId="0" fontId="28" fillId="4" borderId="8" xfId="0" applyFont="1" applyFill="1" applyBorder="1" applyAlignment="1">
      <alignment horizontal="center" vertical="center"/>
    </xf>
    <xf numFmtId="0" fontId="28" fillId="36" borderId="43" xfId="0" applyFont="1" applyFill="1" applyBorder="1" applyAlignment="1" applyProtection="1">
      <alignment horizontal="center" vertical="center"/>
      <protection locked="0"/>
    </xf>
    <xf numFmtId="0" fontId="28" fillId="36" borderId="15" xfId="0" applyFont="1" applyFill="1" applyBorder="1" applyAlignment="1" applyProtection="1">
      <alignment horizontal="center" vertical="center"/>
      <protection locked="0"/>
    </xf>
    <xf numFmtId="0" fontId="28" fillId="36" borderId="1" xfId="0" applyFont="1" applyFill="1" applyBorder="1" applyAlignment="1" applyProtection="1">
      <alignment horizontal="left" vertical="center"/>
      <protection locked="0"/>
    </xf>
    <xf numFmtId="0" fontId="28" fillId="36" borderId="2" xfId="0" applyFont="1" applyFill="1" applyBorder="1" applyAlignment="1" applyProtection="1">
      <alignment horizontal="left" vertical="center"/>
      <protection locked="0"/>
    </xf>
    <xf numFmtId="0" fontId="28" fillId="36" borderId="3" xfId="0" applyFont="1" applyFill="1" applyBorder="1" applyAlignment="1" applyProtection="1">
      <alignment horizontal="left" vertical="center"/>
      <protection locked="0"/>
    </xf>
    <xf numFmtId="0" fontId="28" fillId="36" borderId="6" xfId="0" applyFont="1" applyFill="1" applyBorder="1" applyAlignment="1" applyProtection="1">
      <alignment horizontal="left" vertical="center"/>
      <protection locked="0"/>
    </xf>
    <xf numFmtId="0" fontId="28" fillId="36" borderId="7" xfId="0" applyFont="1" applyFill="1" applyBorder="1" applyAlignment="1" applyProtection="1">
      <alignment horizontal="left" vertical="center"/>
      <protection locked="0"/>
    </xf>
    <xf numFmtId="0" fontId="28" fillId="36" borderId="8" xfId="0" applyFont="1" applyFill="1" applyBorder="1" applyAlignment="1" applyProtection="1">
      <alignment horizontal="left" vertical="center"/>
      <protection locked="0"/>
    </xf>
    <xf numFmtId="0" fontId="28" fillId="4" borderId="1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8" fillId="36" borderId="1" xfId="0" applyFont="1" applyFill="1" applyBorder="1" applyAlignment="1" applyProtection="1">
      <alignment horizontal="center" vertical="center"/>
      <protection locked="0"/>
    </xf>
    <xf numFmtId="0" fontId="28" fillId="36" borderId="2" xfId="0" applyFont="1" applyFill="1" applyBorder="1" applyAlignment="1" applyProtection="1">
      <alignment horizontal="center" vertical="center"/>
      <protection locked="0"/>
    </xf>
    <xf numFmtId="0" fontId="28" fillId="36" borderId="34" xfId="0" applyFont="1" applyFill="1" applyBorder="1" applyAlignment="1" applyProtection="1">
      <alignment horizontal="center" vertical="center"/>
      <protection locked="0"/>
    </xf>
    <xf numFmtId="0" fontId="28" fillId="4" borderId="4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horizontal="center" vertical="center"/>
    </xf>
    <xf numFmtId="0" fontId="29" fillId="0" borderId="22" xfId="0" applyFont="1" applyFill="1" applyBorder="1" applyAlignment="1">
      <alignment horizontal="center" vertical="center" textRotation="255"/>
    </xf>
    <xf numFmtId="0" fontId="29" fillId="0" borderId="23" xfId="0" applyFont="1" applyFill="1" applyBorder="1" applyAlignment="1">
      <alignment horizontal="center" vertical="center" textRotation="255"/>
    </xf>
    <xf numFmtId="0" fontId="29" fillId="0" borderId="26" xfId="0" applyFont="1" applyFill="1" applyBorder="1" applyAlignment="1">
      <alignment horizontal="center" vertical="center" textRotation="255"/>
    </xf>
    <xf numFmtId="0" fontId="28" fillId="36" borderId="44" xfId="0" applyFont="1" applyFill="1" applyBorder="1" applyAlignment="1" applyProtection="1">
      <alignment horizontal="center" vertical="center" wrapText="1"/>
      <protection locked="0"/>
    </xf>
    <xf numFmtId="0" fontId="28" fillId="36" borderId="45" xfId="0" applyFont="1" applyFill="1" applyBorder="1" applyAlignment="1" applyProtection="1">
      <alignment horizontal="center" vertical="center" wrapText="1"/>
      <protection locked="0"/>
    </xf>
    <xf numFmtId="0" fontId="28" fillId="4" borderId="36" xfId="0" applyFont="1" applyFill="1" applyBorder="1" applyAlignment="1">
      <alignment horizontal="center" vertical="center"/>
    </xf>
    <xf numFmtId="0" fontId="28" fillId="4" borderId="11" xfId="0" applyFont="1" applyFill="1" applyBorder="1" applyAlignment="1">
      <alignment horizontal="center" vertical="center"/>
    </xf>
    <xf numFmtId="0" fontId="28" fillId="4" borderId="41" xfId="0" applyFont="1" applyFill="1" applyBorder="1" applyAlignment="1">
      <alignment horizontal="center" vertical="center"/>
    </xf>
    <xf numFmtId="0" fontId="28" fillId="4" borderId="21" xfId="0" applyFont="1" applyFill="1" applyBorder="1" applyAlignment="1">
      <alignment horizontal="center" vertical="center" wrapText="1"/>
    </xf>
    <xf numFmtId="0" fontId="28" fillId="4" borderId="52" xfId="0" applyFont="1" applyFill="1" applyBorder="1" applyAlignment="1">
      <alignment horizontal="center" vertical="center" wrapText="1"/>
    </xf>
    <xf numFmtId="0" fontId="28" fillId="36" borderId="17" xfId="0" applyFont="1" applyFill="1" applyBorder="1" applyAlignment="1" applyProtection="1">
      <alignment horizontal="center" vertical="center" wrapText="1"/>
      <protection locked="0"/>
    </xf>
    <xf numFmtId="0" fontId="28" fillId="4" borderId="35" xfId="0" applyFont="1" applyFill="1" applyBorder="1" applyAlignment="1">
      <alignment horizontal="center" vertical="center" textRotation="255"/>
    </xf>
    <xf numFmtId="0" fontId="28" fillId="4" borderId="33" xfId="0" applyFont="1" applyFill="1" applyBorder="1" applyAlignment="1">
      <alignment horizontal="center" vertical="center" textRotation="255"/>
    </xf>
    <xf numFmtId="0" fontId="28" fillId="4" borderId="12" xfId="0" applyFont="1" applyFill="1" applyBorder="1" applyAlignment="1">
      <alignment horizontal="center" vertical="center" textRotation="255"/>
    </xf>
    <xf numFmtId="0" fontId="28" fillId="4" borderId="5" xfId="0" applyFont="1" applyFill="1" applyBorder="1" applyAlignment="1">
      <alignment horizontal="center" vertical="center" textRotation="255"/>
    </xf>
    <xf numFmtId="0" fontId="28" fillId="4" borderId="36" xfId="0" applyFont="1" applyFill="1" applyBorder="1" applyAlignment="1">
      <alignment horizontal="center" vertical="center" textRotation="255"/>
    </xf>
    <xf numFmtId="0" fontId="28" fillId="4" borderId="41" xfId="0" applyFont="1" applyFill="1" applyBorder="1" applyAlignment="1">
      <alignment horizontal="center" vertical="center" textRotation="255"/>
    </xf>
    <xf numFmtId="0" fontId="28" fillId="4" borderId="49" xfId="0" applyFont="1" applyFill="1" applyBorder="1" applyAlignment="1">
      <alignment horizontal="center" vertical="center"/>
    </xf>
    <xf numFmtId="0" fontId="28" fillId="4" borderId="47" xfId="0" applyFont="1" applyFill="1" applyBorder="1" applyAlignment="1">
      <alignment horizontal="center" vertical="center"/>
    </xf>
    <xf numFmtId="0" fontId="28" fillId="4" borderId="50" xfId="0" applyFont="1" applyFill="1" applyBorder="1" applyAlignment="1">
      <alignment horizontal="center" vertical="center"/>
    </xf>
    <xf numFmtId="0" fontId="29" fillId="0" borderId="37" xfId="0" applyFont="1" applyFill="1" applyBorder="1" applyAlignment="1">
      <alignment horizontal="center" vertical="center"/>
    </xf>
    <xf numFmtId="0" fontId="29" fillId="0" borderId="38" xfId="0" applyFont="1" applyFill="1" applyBorder="1" applyAlignment="1">
      <alignment horizontal="center" vertical="center"/>
    </xf>
    <xf numFmtId="0" fontId="29" fillId="0" borderId="39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 textRotation="255"/>
    </xf>
    <xf numFmtId="0" fontId="29" fillId="0" borderId="10" xfId="0" applyFont="1" applyFill="1" applyBorder="1" applyAlignment="1">
      <alignment horizontal="center" vertical="center" textRotation="255"/>
    </xf>
    <xf numFmtId="0" fontId="29" fillId="0" borderId="40" xfId="0" applyFont="1" applyFill="1" applyBorder="1" applyAlignment="1">
      <alignment horizontal="center" vertical="center" textRotation="255"/>
    </xf>
    <xf numFmtId="0" fontId="28" fillId="36" borderId="17" xfId="0" applyFont="1" applyFill="1" applyBorder="1" applyAlignment="1" applyProtection="1">
      <alignment horizontal="center" vertical="center"/>
      <protection locked="0"/>
    </xf>
    <xf numFmtId="0" fontId="28" fillId="36" borderId="41" xfId="0" applyFont="1" applyFill="1" applyBorder="1" applyAlignment="1" applyProtection="1">
      <alignment horizontal="center" vertical="center"/>
      <protection locked="0"/>
    </xf>
    <xf numFmtId="0" fontId="34" fillId="4" borderId="0" xfId="0" applyFont="1" applyFill="1" applyBorder="1" applyAlignment="1">
      <alignment horizontal="center" vertical="center" wrapText="1"/>
    </xf>
    <xf numFmtId="0" fontId="36" fillId="4" borderId="51" xfId="0" applyFont="1" applyFill="1" applyBorder="1" applyAlignment="1">
      <alignment horizontal="right" vertical="top" wrapText="1"/>
    </xf>
    <xf numFmtId="0" fontId="36" fillId="4" borderId="52" xfId="0" applyFont="1" applyFill="1" applyBorder="1" applyAlignment="1">
      <alignment horizontal="right" vertical="top" wrapText="1"/>
    </xf>
    <xf numFmtId="0" fontId="28" fillId="4" borderId="51" xfId="0" applyFont="1" applyFill="1" applyBorder="1" applyAlignment="1">
      <alignment horizontal="right" vertical="center" wrapText="1"/>
    </xf>
    <xf numFmtId="0" fontId="28" fillId="4" borderId="52" xfId="0" applyFont="1" applyFill="1" applyBorder="1" applyAlignment="1">
      <alignment horizontal="right" vertical="center" wrapText="1"/>
    </xf>
    <xf numFmtId="0" fontId="28" fillId="4" borderId="54" xfId="0" applyFont="1" applyFill="1" applyBorder="1" applyAlignment="1">
      <alignment horizontal="center" vertical="center"/>
    </xf>
    <xf numFmtId="0" fontId="28" fillId="4" borderId="55" xfId="0" applyFont="1" applyFill="1" applyBorder="1" applyAlignment="1">
      <alignment horizontal="center" vertical="center"/>
    </xf>
    <xf numFmtId="0" fontId="28" fillId="4" borderId="56" xfId="0" applyFont="1" applyFill="1" applyBorder="1" applyAlignment="1">
      <alignment horizontal="center" vertical="center"/>
    </xf>
    <xf numFmtId="0" fontId="28" fillId="4" borderId="57" xfId="0" applyFont="1" applyFill="1" applyBorder="1" applyAlignment="1">
      <alignment horizontal="center" vertical="center"/>
    </xf>
    <xf numFmtId="0" fontId="28" fillId="4" borderId="51" xfId="0" applyFont="1" applyFill="1" applyBorder="1" applyAlignment="1">
      <alignment horizontal="center" vertical="center" wrapText="1"/>
    </xf>
    <xf numFmtId="0" fontId="28" fillId="4" borderId="58" xfId="0" applyFont="1" applyFill="1" applyBorder="1" applyAlignment="1">
      <alignment horizontal="center" vertical="center"/>
    </xf>
    <xf numFmtId="0" fontId="28" fillId="4" borderId="59" xfId="0" applyFont="1" applyFill="1" applyBorder="1" applyAlignment="1">
      <alignment horizontal="center" vertical="center"/>
    </xf>
    <xf numFmtId="0" fontId="28" fillId="36" borderId="14" xfId="0" applyFont="1" applyFill="1" applyBorder="1" applyAlignment="1" applyProtection="1">
      <alignment horizontal="center" vertical="center" wrapText="1"/>
      <protection locked="0"/>
    </xf>
    <xf numFmtId="0" fontId="28" fillId="4" borderId="103" xfId="0" applyFont="1" applyFill="1" applyBorder="1" applyAlignment="1">
      <alignment horizontal="center" vertical="center"/>
    </xf>
    <xf numFmtId="0" fontId="28" fillId="4" borderId="104" xfId="0" applyFont="1" applyFill="1" applyBorder="1" applyAlignment="1">
      <alignment horizontal="center" vertical="center"/>
    </xf>
    <xf numFmtId="0" fontId="28" fillId="4" borderId="105" xfId="0" applyFont="1" applyFill="1" applyBorder="1" applyAlignment="1">
      <alignment horizontal="center" vertical="center"/>
    </xf>
    <xf numFmtId="0" fontId="28" fillId="4" borderId="108" xfId="0" applyFont="1" applyFill="1" applyBorder="1" applyAlignment="1">
      <alignment horizontal="center" vertical="center"/>
    </xf>
    <xf numFmtId="0" fontId="28" fillId="4" borderId="109" xfId="0" applyFont="1" applyFill="1" applyBorder="1" applyAlignment="1">
      <alignment horizontal="center" vertical="center"/>
    </xf>
    <xf numFmtId="0" fontId="28" fillId="4" borderId="110" xfId="0" applyFont="1" applyFill="1" applyBorder="1" applyAlignment="1">
      <alignment horizontal="center" vertical="center"/>
    </xf>
    <xf numFmtId="0" fontId="28" fillId="4" borderId="12" xfId="0" applyFont="1" applyFill="1" applyBorder="1" applyAlignment="1">
      <alignment horizontal="center" vertical="center"/>
    </xf>
    <xf numFmtId="0" fontId="28" fillId="4" borderId="42" xfId="0" applyFont="1" applyFill="1" applyBorder="1" applyAlignment="1">
      <alignment horizontal="center" vertical="center"/>
    </xf>
    <xf numFmtId="0" fontId="36" fillId="4" borderId="43" xfId="0" applyFont="1" applyFill="1" applyBorder="1" applyAlignment="1">
      <alignment horizontal="right" vertical="top" wrapText="1"/>
    </xf>
    <xf numFmtId="178" fontId="28" fillId="36" borderId="9" xfId="0" applyNumberFormat="1" applyFont="1" applyFill="1" applyBorder="1" applyAlignment="1" applyProtection="1">
      <alignment vertical="center"/>
      <protection locked="0"/>
    </xf>
    <xf numFmtId="178" fontId="28" fillId="36" borderId="10" xfId="0" applyNumberFormat="1" applyFont="1" applyFill="1" applyBorder="1" applyAlignment="1" applyProtection="1">
      <alignment vertical="center"/>
      <protection locked="0"/>
    </xf>
    <xf numFmtId="178" fontId="28" fillId="36" borderId="16" xfId="0" applyNumberFormat="1" applyFont="1" applyFill="1" applyBorder="1" applyAlignment="1" applyProtection="1">
      <alignment vertical="center"/>
      <protection locked="0"/>
    </xf>
    <xf numFmtId="0" fontId="28" fillId="36" borderId="37" xfId="0" applyFont="1" applyFill="1" applyBorder="1" applyAlignment="1" applyProtection="1">
      <alignment horizontal="center" vertical="center"/>
      <protection locked="0"/>
    </xf>
    <xf numFmtId="0" fontId="28" fillId="36" borderId="38" xfId="0" applyFont="1" applyFill="1" applyBorder="1" applyAlignment="1" applyProtection="1">
      <alignment horizontal="center" vertical="center"/>
      <protection locked="0"/>
    </xf>
    <xf numFmtId="0" fontId="28" fillId="36" borderId="39" xfId="0" applyFont="1" applyFill="1" applyBorder="1" applyAlignment="1" applyProtection="1">
      <alignment horizontal="center" vertical="center"/>
      <protection locked="0"/>
    </xf>
    <xf numFmtId="0" fontId="28" fillId="4" borderId="46" xfId="0" applyFont="1" applyFill="1" applyBorder="1" applyAlignment="1">
      <alignment horizontal="center" vertical="center"/>
    </xf>
    <xf numFmtId="0" fontId="28" fillId="4" borderId="46" xfId="0" applyFont="1" applyFill="1" applyBorder="1" applyAlignment="1">
      <alignment horizontal="center" vertical="center" wrapText="1"/>
    </xf>
    <xf numFmtId="0" fontId="28" fillId="4" borderId="47" xfId="0" applyFont="1" applyFill="1" applyBorder="1" applyAlignment="1">
      <alignment horizontal="center" vertical="center" wrapText="1"/>
    </xf>
    <xf numFmtId="0" fontId="28" fillId="4" borderId="48" xfId="0" applyFont="1" applyFill="1" applyBorder="1" applyAlignment="1">
      <alignment horizontal="center" vertical="center" wrapText="1"/>
    </xf>
    <xf numFmtId="178" fontId="28" fillId="36" borderId="37" xfId="0" applyNumberFormat="1" applyFont="1" applyFill="1" applyBorder="1" applyAlignment="1" applyProtection="1">
      <alignment vertical="center"/>
      <protection locked="0"/>
    </xf>
    <xf numFmtId="178" fontId="28" fillId="36" borderId="38" xfId="0" applyNumberFormat="1" applyFont="1" applyFill="1" applyBorder="1" applyAlignment="1" applyProtection="1">
      <alignment vertical="center"/>
      <protection locked="0"/>
    </xf>
    <xf numFmtId="178" fontId="28" fillId="36" borderId="53" xfId="0" applyNumberFormat="1" applyFont="1" applyFill="1" applyBorder="1" applyAlignment="1" applyProtection="1">
      <alignment vertical="center"/>
      <protection locked="0"/>
    </xf>
    <xf numFmtId="0" fontId="28" fillId="36" borderId="9" xfId="0" applyFont="1" applyFill="1" applyBorder="1" applyAlignment="1" applyProtection="1">
      <alignment horizontal="center" vertical="center"/>
      <protection locked="0"/>
    </xf>
    <xf numFmtId="0" fontId="28" fillId="36" borderId="10" xfId="0" applyFont="1" applyFill="1" applyBorder="1" applyAlignment="1" applyProtection="1">
      <alignment horizontal="center" vertical="center"/>
      <protection locked="0"/>
    </xf>
    <xf numFmtId="0" fontId="28" fillId="36" borderId="40" xfId="0" applyFont="1" applyFill="1" applyBorder="1" applyAlignment="1" applyProtection="1">
      <alignment horizontal="center" vertical="center"/>
      <protection locked="0"/>
    </xf>
    <xf numFmtId="178" fontId="28" fillId="36" borderId="22" xfId="0" applyNumberFormat="1" applyFont="1" applyFill="1" applyBorder="1" applyAlignment="1" applyProtection="1">
      <alignment vertical="center"/>
      <protection locked="0"/>
    </xf>
    <xf numFmtId="178" fontId="28" fillId="36" borderId="23" xfId="0" applyNumberFormat="1" applyFont="1" applyFill="1" applyBorder="1" applyAlignment="1" applyProtection="1">
      <alignment vertical="center"/>
      <protection locked="0"/>
    </xf>
    <xf numFmtId="178" fontId="28" fillId="36" borderId="24" xfId="0" applyNumberFormat="1" applyFont="1" applyFill="1" applyBorder="1" applyAlignment="1" applyProtection="1">
      <alignment vertical="center"/>
      <protection locked="0"/>
    </xf>
    <xf numFmtId="38" fontId="28" fillId="4" borderId="46" xfId="33" applyFont="1" applyFill="1" applyBorder="1" applyAlignment="1">
      <alignment vertical="center"/>
    </xf>
    <xf numFmtId="38" fontId="28" fillId="4" borderId="47" xfId="33" applyFont="1" applyFill="1" applyBorder="1" applyAlignment="1">
      <alignment vertical="center"/>
    </xf>
    <xf numFmtId="38" fontId="28" fillId="4" borderId="48" xfId="33" applyFont="1" applyFill="1" applyBorder="1" applyAlignment="1">
      <alignment vertical="center"/>
    </xf>
    <xf numFmtId="0" fontId="28" fillId="36" borderId="22" xfId="0" applyFont="1" applyFill="1" applyBorder="1" applyAlignment="1" applyProtection="1">
      <alignment horizontal="center" vertical="center"/>
      <protection locked="0"/>
    </xf>
    <xf numFmtId="0" fontId="28" fillId="36" borderId="23" xfId="0" applyFont="1" applyFill="1" applyBorder="1" applyAlignment="1" applyProtection="1">
      <alignment horizontal="center" vertical="center"/>
      <protection locked="0"/>
    </xf>
    <xf numFmtId="0" fontId="28" fillId="36" borderId="26" xfId="0" applyFont="1" applyFill="1" applyBorder="1" applyAlignment="1" applyProtection="1">
      <alignment horizontal="center" vertical="center"/>
      <protection locked="0"/>
    </xf>
    <xf numFmtId="178" fontId="35" fillId="0" borderId="0" xfId="0" applyNumberFormat="1" applyFont="1" applyFill="1" applyBorder="1" applyAlignment="1">
      <alignment vertical="center"/>
    </xf>
    <xf numFmtId="0" fontId="32" fillId="4" borderId="9" xfId="0" applyFont="1" applyFill="1" applyBorder="1" applyAlignment="1">
      <alignment horizontal="center" vertical="center" wrapText="1"/>
    </xf>
    <xf numFmtId="0" fontId="32" fillId="4" borderId="10" xfId="0" applyFont="1" applyFill="1" applyBorder="1" applyAlignment="1">
      <alignment horizontal="center" vertical="center" wrapText="1"/>
    </xf>
    <xf numFmtId="0" fontId="32" fillId="4" borderId="4" xfId="0" applyFont="1" applyFill="1" applyBorder="1" applyAlignment="1">
      <alignment horizontal="center" vertical="center" wrapText="1"/>
    </xf>
    <xf numFmtId="0" fontId="32" fillId="4" borderId="0" xfId="0" applyFont="1" applyFill="1" applyBorder="1" applyAlignment="1">
      <alignment horizontal="center" vertical="center" wrapText="1"/>
    </xf>
    <xf numFmtId="0" fontId="32" fillId="4" borderId="6" xfId="0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 wrapText="1"/>
    </xf>
    <xf numFmtId="0" fontId="32" fillId="4" borderId="17" xfId="0" applyFont="1" applyFill="1" applyBorder="1" applyAlignment="1">
      <alignment horizontal="center" vertical="center" wrapText="1"/>
    </xf>
    <xf numFmtId="0" fontId="32" fillId="4" borderId="11" xfId="0" applyFont="1" applyFill="1" applyBorder="1" applyAlignment="1">
      <alignment horizontal="center" vertical="center" wrapText="1"/>
    </xf>
    <xf numFmtId="0" fontId="28" fillId="4" borderId="35" xfId="0" applyFont="1" applyFill="1" applyBorder="1" applyAlignment="1">
      <alignment horizontal="center" vertical="center" textRotation="255" wrapText="1"/>
    </xf>
    <xf numFmtId="0" fontId="28" fillId="4" borderId="32" xfId="0" applyFont="1" applyFill="1" applyBorder="1" applyAlignment="1">
      <alignment horizontal="center" vertical="center" textRotation="255" wrapText="1"/>
    </xf>
    <xf numFmtId="0" fontId="28" fillId="4" borderId="12" xfId="0" applyFont="1" applyFill="1" applyBorder="1" applyAlignment="1">
      <alignment horizontal="center" vertical="center" textRotation="255" wrapText="1"/>
    </xf>
    <xf numFmtId="0" fontId="28" fillId="4" borderId="0" xfId="0" applyFont="1" applyFill="1" applyBorder="1" applyAlignment="1">
      <alignment horizontal="center" vertical="center" textRotation="255" wrapText="1"/>
    </xf>
    <xf numFmtId="0" fontId="28" fillId="4" borderId="36" xfId="0" applyFont="1" applyFill="1" applyBorder="1" applyAlignment="1">
      <alignment horizontal="center" vertical="center" textRotation="255" wrapText="1"/>
    </xf>
    <xf numFmtId="0" fontId="28" fillId="4" borderId="11" xfId="0" applyFont="1" applyFill="1" applyBorder="1" applyAlignment="1">
      <alignment horizontal="center" vertical="center" textRotation="255" wrapText="1"/>
    </xf>
    <xf numFmtId="38" fontId="28" fillId="4" borderId="60" xfId="33" applyFont="1" applyFill="1" applyBorder="1" applyAlignment="1">
      <alignment horizontal="center" vertical="center"/>
    </xf>
    <xf numFmtId="0" fontId="32" fillId="4" borderId="21" xfId="0" applyFont="1" applyFill="1" applyBorder="1" applyAlignment="1">
      <alignment horizontal="center" vertical="center" shrinkToFit="1"/>
    </xf>
    <xf numFmtId="0" fontId="32" fillId="4" borderId="32" xfId="0" applyFont="1" applyFill="1" applyBorder="1" applyAlignment="1">
      <alignment horizontal="center" vertical="center" shrinkToFit="1"/>
    </xf>
    <xf numFmtId="0" fontId="32" fillId="4" borderId="33" xfId="0" applyFont="1" applyFill="1" applyBorder="1" applyAlignment="1">
      <alignment horizontal="center" vertical="center" shrinkToFit="1"/>
    </xf>
    <xf numFmtId="0" fontId="32" fillId="4" borderId="6" xfId="0" applyFont="1" applyFill="1" applyBorder="1" applyAlignment="1">
      <alignment horizontal="center" vertical="center" shrinkToFit="1"/>
    </xf>
    <xf numFmtId="0" fontId="32" fillId="4" borderId="7" xfId="0" applyFont="1" applyFill="1" applyBorder="1" applyAlignment="1">
      <alignment horizontal="center" vertical="center" shrinkToFit="1"/>
    </xf>
    <xf numFmtId="0" fontId="32" fillId="4" borderId="8" xfId="0" applyFont="1" applyFill="1" applyBorder="1" applyAlignment="1">
      <alignment horizontal="center" vertical="center" shrinkToFit="1"/>
    </xf>
    <xf numFmtId="0" fontId="28" fillId="36" borderId="29" xfId="0" applyFont="1" applyFill="1" applyBorder="1" applyAlignment="1" applyProtection="1">
      <alignment horizontal="center" vertical="center"/>
      <protection locked="0"/>
    </xf>
    <xf numFmtId="0" fontId="28" fillId="36" borderId="76" xfId="0" applyFont="1" applyFill="1" applyBorder="1" applyAlignment="1" applyProtection="1">
      <alignment horizontal="center" vertical="center"/>
      <protection locked="0"/>
    </xf>
    <xf numFmtId="0" fontId="28" fillId="36" borderId="30" xfId="0" applyFont="1" applyFill="1" applyBorder="1" applyAlignment="1" applyProtection="1">
      <alignment horizontal="center" vertical="center" wrapText="1"/>
      <protection locked="0"/>
    </xf>
    <xf numFmtId="0" fontId="28" fillId="36" borderId="75" xfId="0" applyFont="1" applyFill="1" applyBorder="1" applyAlignment="1" applyProtection="1">
      <alignment horizontal="center" vertical="center" wrapText="1"/>
      <protection locked="0"/>
    </xf>
    <xf numFmtId="0" fontId="28" fillId="36" borderId="1" xfId="0" applyFont="1" applyFill="1" applyBorder="1" applyAlignment="1" applyProtection="1">
      <alignment horizontal="left" vertical="center" wrapText="1"/>
      <protection locked="0"/>
    </xf>
    <xf numFmtId="0" fontId="28" fillId="36" borderId="34" xfId="0" applyFont="1" applyFill="1" applyBorder="1" applyAlignment="1" applyProtection="1">
      <alignment horizontal="left" vertical="center"/>
      <protection locked="0"/>
    </xf>
    <xf numFmtId="0" fontId="28" fillId="36" borderId="4" xfId="0" applyFont="1" applyFill="1" applyBorder="1" applyAlignment="1" applyProtection="1">
      <alignment horizontal="left" vertical="center"/>
      <protection locked="0"/>
    </xf>
    <xf numFmtId="0" fontId="28" fillId="36" borderId="0" xfId="0" applyFont="1" applyFill="1" applyBorder="1" applyAlignment="1" applyProtection="1">
      <alignment horizontal="left" vertical="center"/>
      <protection locked="0"/>
    </xf>
    <xf numFmtId="0" fontId="28" fillId="36" borderId="13" xfId="0" applyFont="1" applyFill="1" applyBorder="1" applyAlignment="1" applyProtection="1">
      <alignment horizontal="left" vertical="center"/>
      <protection locked="0"/>
    </xf>
    <xf numFmtId="0" fontId="28" fillId="36" borderId="31" xfId="0" applyFont="1" applyFill="1" applyBorder="1" applyAlignment="1" applyProtection="1">
      <alignment horizontal="center" vertical="center" wrapText="1"/>
      <protection locked="0"/>
    </xf>
    <xf numFmtId="0" fontId="28" fillId="36" borderId="77" xfId="0" applyFont="1" applyFill="1" applyBorder="1" applyAlignment="1" applyProtection="1">
      <alignment horizontal="center" vertical="center" wrapText="1"/>
      <protection locked="0"/>
    </xf>
    <xf numFmtId="0" fontId="28" fillId="36" borderId="1" xfId="0" applyFont="1" applyFill="1" applyBorder="1" applyAlignment="1" applyProtection="1">
      <alignment horizontal="left" vertical="top" wrapText="1"/>
      <protection locked="0"/>
    </xf>
    <xf numFmtId="0" fontId="28" fillId="36" borderId="2" xfId="0" applyFont="1" applyFill="1" applyBorder="1" applyAlignment="1" applyProtection="1">
      <alignment horizontal="left" vertical="top"/>
      <protection locked="0"/>
    </xf>
    <xf numFmtId="0" fontId="28" fillId="36" borderId="34" xfId="0" applyFont="1" applyFill="1" applyBorder="1" applyAlignment="1" applyProtection="1">
      <alignment horizontal="left" vertical="top"/>
      <protection locked="0"/>
    </xf>
    <xf numFmtId="0" fontId="28" fillId="36" borderId="6" xfId="0" applyFont="1" applyFill="1" applyBorder="1" applyAlignment="1" applyProtection="1">
      <alignment horizontal="left" vertical="top"/>
      <protection locked="0"/>
    </xf>
    <xf numFmtId="0" fontId="28" fillId="36" borderId="7" xfId="0" applyFont="1" applyFill="1" applyBorder="1" applyAlignment="1" applyProtection="1">
      <alignment horizontal="left" vertical="top"/>
      <protection locked="0"/>
    </xf>
    <xf numFmtId="0" fontId="28" fillId="36" borderId="15" xfId="0" applyFont="1" applyFill="1" applyBorder="1" applyAlignment="1" applyProtection="1">
      <alignment horizontal="left" vertical="top"/>
      <protection locked="0"/>
    </xf>
    <xf numFmtId="0" fontId="28" fillId="36" borderId="1" xfId="0" applyFont="1" applyFill="1" applyBorder="1" applyAlignment="1" applyProtection="1">
      <alignment horizontal="center" vertical="center" wrapText="1"/>
      <protection locked="0"/>
    </xf>
    <xf numFmtId="0" fontId="28" fillId="36" borderId="2" xfId="0" applyFont="1" applyFill="1" applyBorder="1" applyAlignment="1" applyProtection="1">
      <alignment horizontal="center" vertical="center" wrapText="1"/>
      <protection locked="0"/>
    </xf>
    <xf numFmtId="0" fontId="28" fillId="36" borderId="6" xfId="0" applyFont="1" applyFill="1" applyBorder="1" applyAlignment="1" applyProtection="1">
      <alignment horizontal="center" vertical="center" wrapText="1"/>
      <protection locked="0"/>
    </xf>
    <xf numFmtId="0" fontId="28" fillId="36" borderId="7" xfId="0" applyFont="1" applyFill="1" applyBorder="1" applyAlignment="1" applyProtection="1">
      <alignment horizontal="center" vertical="center" wrapText="1"/>
      <protection locked="0"/>
    </xf>
    <xf numFmtId="0" fontId="28" fillId="36" borderId="9" xfId="0" applyFont="1" applyFill="1" applyBorder="1" applyAlignment="1" applyProtection="1">
      <alignment horizontal="center" vertical="top"/>
      <protection locked="0"/>
    </xf>
    <xf numFmtId="0" fontId="28" fillId="36" borderId="10" xfId="0" applyFont="1" applyFill="1" applyBorder="1" applyAlignment="1" applyProtection="1">
      <alignment horizontal="center" vertical="top"/>
      <protection locked="0"/>
    </xf>
    <xf numFmtId="0" fontId="28" fillId="36" borderId="16" xfId="0" applyFont="1" applyFill="1" applyBorder="1" applyAlignment="1" applyProtection="1">
      <alignment horizontal="center" vertical="top"/>
      <protection locked="0"/>
    </xf>
    <xf numFmtId="0" fontId="29" fillId="0" borderId="78" xfId="0" applyFont="1" applyBorder="1" applyAlignment="1" applyProtection="1">
      <alignment horizontal="center" vertical="center"/>
    </xf>
    <xf numFmtId="0" fontId="29" fillId="0" borderId="10" xfId="0" applyFont="1" applyBorder="1" applyAlignment="1" applyProtection="1">
      <alignment horizontal="center" vertical="center"/>
    </xf>
    <xf numFmtId="0" fontId="29" fillId="0" borderId="16" xfId="0" applyFont="1" applyBorder="1" applyAlignment="1" applyProtection="1">
      <alignment horizontal="center" vertical="center"/>
    </xf>
    <xf numFmtId="0" fontId="32" fillId="4" borderId="21" xfId="0" applyFont="1" applyFill="1" applyBorder="1" applyAlignment="1" applyProtection="1">
      <alignment horizontal="center" wrapText="1"/>
    </xf>
    <xf numFmtId="0" fontId="32" fillId="4" borderId="33" xfId="0" applyFont="1" applyFill="1" applyBorder="1" applyAlignment="1" applyProtection="1">
      <alignment horizontal="center" wrapText="1"/>
    </xf>
    <xf numFmtId="0" fontId="32" fillId="4" borderId="6" xfId="0" applyFont="1" applyFill="1" applyBorder="1" applyAlignment="1" applyProtection="1">
      <alignment horizontal="center" vertical="top" wrapText="1"/>
    </xf>
    <xf numFmtId="0" fontId="32" fillId="4" borderId="8" xfId="0" applyFont="1" applyFill="1" applyBorder="1" applyAlignment="1" applyProtection="1">
      <alignment horizontal="center" vertical="top" wrapText="1"/>
    </xf>
    <xf numFmtId="0" fontId="32" fillId="4" borderId="6" xfId="0" applyFont="1" applyFill="1" applyBorder="1" applyAlignment="1" applyProtection="1">
      <alignment horizontal="center" vertical="top"/>
    </xf>
    <xf numFmtId="0" fontId="32" fillId="4" borderId="8" xfId="0" applyFont="1" applyFill="1" applyBorder="1" applyAlignment="1" applyProtection="1">
      <alignment horizontal="center" vertical="top"/>
    </xf>
    <xf numFmtId="0" fontId="29" fillId="4" borderId="9" xfId="0" applyFont="1" applyFill="1" applyBorder="1" applyAlignment="1" applyProtection="1">
      <alignment horizontal="left" vertical="center"/>
    </xf>
    <xf numFmtId="0" fontId="29" fillId="4" borderId="10" xfId="0" applyFont="1" applyFill="1" applyBorder="1" applyAlignment="1" applyProtection="1">
      <alignment horizontal="left" vertical="center"/>
    </xf>
    <xf numFmtId="0" fontId="30" fillId="36" borderId="80" xfId="0" applyFont="1" applyFill="1" applyBorder="1" applyAlignment="1" applyProtection="1">
      <alignment horizontal="center" vertical="center"/>
      <protection locked="0"/>
    </xf>
    <xf numFmtId="0" fontId="30" fillId="36" borderId="8" xfId="0" applyFont="1" applyFill="1" applyBorder="1" applyAlignment="1" applyProtection="1">
      <alignment horizontal="center" vertical="center"/>
      <protection locked="0"/>
    </xf>
    <xf numFmtId="187" fontId="30" fillId="0" borderId="81" xfId="0" applyNumberFormat="1" applyFont="1" applyFill="1" applyBorder="1" applyAlignment="1" applyProtection="1">
      <alignment horizontal="center" vertical="center"/>
    </xf>
    <xf numFmtId="187" fontId="30" fillId="0" borderId="6" xfId="0" applyNumberFormat="1" applyFont="1" applyFill="1" applyBorder="1" applyAlignment="1" applyProtection="1">
      <alignment horizontal="center" vertical="center"/>
    </xf>
    <xf numFmtId="185" fontId="30" fillId="36" borderId="27" xfId="0" applyNumberFormat="1" applyFont="1" applyFill="1" applyBorder="1" applyAlignment="1" applyProtection="1">
      <alignment horizontal="center" vertical="center"/>
      <protection locked="0"/>
    </xf>
    <xf numFmtId="0" fontId="28" fillId="0" borderId="30" xfId="0" applyFont="1" applyFill="1" applyBorder="1" applyAlignment="1" applyProtection="1">
      <alignment horizontal="center" vertical="center" wrapText="1"/>
    </xf>
    <xf numFmtId="0" fontId="28" fillId="0" borderId="75" xfId="0" applyFont="1" applyFill="1" applyBorder="1" applyAlignment="1" applyProtection="1">
      <alignment horizontal="center" vertical="center" wrapText="1"/>
    </xf>
    <xf numFmtId="0" fontId="28" fillId="0" borderId="31" xfId="0" applyFont="1" applyFill="1" applyBorder="1" applyAlignment="1" applyProtection="1">
      <alignment horizontal="center" vertical="center" wrapText="1"/>
    </xf>
    <xf numFmtId="0" fontId="28" fillId="0" borderId="77" xfId="0" applyFont="1" applyFill="1" applyBorder="1" applyAlignment="1" applyProtection="1">
      <alignment horizontal="center" vertical="center" wrapText="1"/>
    </xf>
    <xf numFmtId="186" fontId="30" fillId="0" borderId="10" xfId="0" applyNumberFormat="1" applyFont="1" applyBorder="1" applyAlignment="1" applyProtection="1">
      <alignment horizontal="center" vertical="center" shrinkToFit="1"/>
    </xf>
    <xf numFmtId="186" fontId="30" fillId="0" borderId="16" xfId="0" applyNumberFormat="1" applyFont="1" applyBorder="1" applyAlignment="1" applyProtection="1">
      <alignment horizontal="center" vertical="center" shrinkToFit="1"/>
    </xf>
    <xf numFmtId="0" fontId="30" fillId="36" borderId="78" xfId="0" applyFont="1" applyFill="1" applyBorder="1" applyAlignment="1" applyProtection="1">
      <alignment horizontal="center" vertical="center"/>
      <protection locked="0"/>
    </xf>
    <xf numFmtId="0" fontId="30" fillId="36" borderId="10" xfId="0" applyFont="1" applyFill="1" applyBorder="1" applyAlignment="1" applyProtection="1">
      <alignment horizontal="center" vertical="center"/>
      <protection locked="0"/>
    </xf>
    <xf numFmtId="0" fontId="30" fillId="36" borderId="16" xfId="0" applyFont="1" applyFill="1" applyBorder="1" applyAlignment="1" applyProtection="1">
      <alignment horizontal="center" vertical="center"/>
      <protection locked="0"/>
    </xf>
    <xf numFmtId="185" fontId="30" fillId="36" borderId="54" xfId="0" applyNumberFormat="1" applyFont="1" applyFill="1" applyBorder="1" applyAlignment="1" applyProtection="1">
      <alignment horizontal="center" vertical="center"/>
      <protection locked="0"/>
    </xf>
    <xf numFmtId="0" fontId="29" fillId="0" borderId="82" xfId="0" applyFont="1" applyBorder="1" applyAlignment="1" applyProtection="1">
      <alignment horizontal="center" vertical="center"/>
    </xf>
    <xf numFmtId="0" fontId="29" fillId="0" borderId="38" xfId="0" applyFont="1" applyBorder="1" applyAlignment="1" applyProtection="1">
      <alignment horizontal="center" vertical="center"/>
    </xf>
    <xf numFmtId="0" fontId="29" fillId="0" borderId="53" xfId="0" applyFont="1" applyBorder="1" applyAlignment="1" applyProtection="1">
      <alignment horizontal="center" vertical="center"/>
    </xf>
    <xf numFmtId="0" fontId="30" fillId="4" borderId="74" xfId="0" applyFont="1" applyFill="1" applyBorder="1" applyAlignment="1" applyProtection="1">
      <alignment horizontal="center" vertical="center" wrapText="1"/>
    </xf>
    <xf numFmtId="0" fontId="30" fillId="4" borderId="2" xfId="0" applyFont="1" applyFill="1" applyBorder="1" applyAlignment="1" applyProtection="1">
      <alignment horizontal="center" vertical="center" wrapText="1"/>
    </xf>
    <xf numFmtId="0" fontId="30" fillId="4" borderId="3" xfId="0" applyFont="1" applyFill="1" applyBorder="1" applyAlignment="1" applyProtection="1">
      <alignment horizontal="center" vertical="center" wrapText="1"/>
    </xf>
    <xf numFmtId="0" fontId="30" fillId="4" borderId="42" xfId="0" applyFont="1" applyFill="1" applyBorder="1" applyAlignment="1" applyProtection="1">
      <alignment horizontal="center" vertical="center" wrapText="1"/>
    </xf>
    <xf numFmtId="0" fontId="30" fillId="4" borderId="7" xfId="0" applyFont="1" applyFill="1" applyBorder="1" applyAlignment="1" applyProtection="1">
      <alignment horizontal="center" vertical="center" wrapText="1"/>
    </xf>
    <xf numFmtId="0" fontId="30" fillId="4" borderId="8" xfId="0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/>
    </xf>
    <xf numFmtId="0" fontId="28" fillId="0" borderId="2" xfId="0" applyFont="1" applyFill="1" applyBorder="1" applyAlignment="1" applyProtection="1">
      <alignment horizontal="center" vertical="center"/>
    </xf>
    <xf numFmtId="0" fontId="28" fillId="0" borderId="34" xfId="0" applyFont="1" applyFill="1" applyBorder="1" applyAlignment="1" applyProtection="1">
      <alignment horizontal="center" vertical="center"/>
    </xf>
    <xf numFmtId="0" fontId="28" fillId="0" borderId="4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</xf>
    <xf numFmtId="0" fontId="28" fillId="0" borderId="13" xfId="0" applyFont="1" applyFill="1" applyBorder="1" applyAlignment="1" applyProtection="1">
      <alignment horizontal="center" vertical="center"/>
    </xf>
    <xf numFmtId="0" fontId="28" fillId="0" borderId="6" xfId="0" applyFont="1" applyFill="1" applyBorder="1" applyAlignment="1" applyProtection="1">
      <alignment horizontal="center" vertical="center"/>
    </xf>
    <xf numFmtId="0" fontId="28" fillId="0" borderId="7" xfId="0" applyFont="1" applyFill="1" applyBorder="1" applyAlignment="1" applyProtection="1">
      <alignment horizontal="center" vertical="center"/>
    </xf>
    <xf numFmtId="0" fontId="28" fillId="0" borderId="15" xfId="0" applyFont="1" applyFill="1" applyBorder="1" applyAlignment="1" applyProtection="1">
      <alignment horizontal="center" vertical="center"/>
    </xf>
    <xf numFmtId="0" fontId="30" fillId="4" borderId="74" xfId="0" applyFont="1" applyFill="1" applyBorder="1" applyAlignment="1" applyProtection="1">
      <alignment horizontal="center" vertical="center"/>
    </xf>
    <xf numFmtId="0" fontId="30" fillId="4" borderId="2" xfId="0" applyFont="1" applyFill="1" applyBorder="1" applyAlignment="1" applyProtection="1">
      <alignment horizontal="center" vertical="center"/>
    </xf>
    <xf numFmtId="0" fontId="30" fillId="4" borderId="3" xfId="0" applyFont="1" applyFill="1" applyBorder="1" applyAlignment="1" applyProtection="1">
      <alignment horizontal="center" vertical="center"/>
    </xf>
    <xf numFmtId="0" fontId="30" fillId="4" borderId="36" xfId="0" applyFont="1" applyFill="1" applyBorder="1" applyAlignment="1" applyProtection="1">
      <alignment horizontal="center" vertical="center"/>
    </xf>
    <xf numFmtId="0" fontId="30" fillId="4" borderId="11" xfId="0" applyFont="1" applyFill="1" applyBorder="1" applyAlignment="1" applyProtection="1">
      <alignment horizontal="center" vertical="center"/>
    </xf>
    <xf numFmtId="0" fontId="30" fillId="4" borderId="41" xfId="0" applyFont="1" applyFill="1" applyBorder="1" applyAlignment="1" applyProtection="1">
      <alignment horizontal="center" vertical="center"/>
    </xf>
    <xf numFmtId="0" fontId="28" fillId="0" borderId="17" xfId="0" applyFont="1" applyFill="1" applyBorder="1" applyAlignment="1" applyProtection="1">
      <alignment horizontal="center" vertical="center"/>
    </xf>
    <xf numFmtId="0" fontId="28" fillId="0" borderId="11" xfId="0" applyFont="1" applyFill="1" applyBorder="1" applyAlignment="1" applyProtection="1">
      <alignment horizontal="center" vertical="center"/>
    </xf>
    <xf numFmtId="0" fontId="28" fillId="0" borderId="14" xfId="0" applyFont="1" applyFill="1" applyBorder="1" applyAlignment="1" applyProtection="1">
      <alignment horizontal="center" vertical="center"/>
    </xf>
    <xf numFmtId="0" fontId="36" fillId="0" borderId="17" xfId="0" applyFont="1" applyBorder="1" applyAlignment="1" applyProtection="1">
      <alignment horizontal="center" vertical="top" wrapText="1"/>
    </xf>
    <xf numFmtId="0" fontId="36" fillId="0" borderId="11" xfId="0" applyFont="1" applyBorder="1" applyAlignment="1" applyProtection="1">
      <alignment horizontal="center" vertical="top" wrapText="1"/>
    </xf>
    <xf numFmtId="0" fontId="36" fillId="0" borderId="41" xfId="0" applyFont="1" applyBorder="1" applyAlignment="1" applyProtection="1">
      <alignment horizontal="center" vertical="top" wrapText="1"/>
    </xf>
    <xf numFmtId="185" fontId="30" fillId="36" borderId="40" xfId="0" applyNumberFormat="1" applyFont="1" applyFill="1" applyBorder="1" applyAlignment="1" applyProtection="1">
      <alignment horizontal="center" vertical="center"/>
      <protection locked="0"/>
    </xf>
    <xf numFmtId="185" fontId="30" fillId="36" borderId="55" xfId="0" applyNumberFormat="1" applyFont="1" applyFill="1" applyBorder="1" applyAlignment="1" applyProtection="1">
      <alignment horizontal="center" vertical="center"/>
      <protection locked="0"/>
    </xf>
    <xf numFmtId="185" fontId="30" fillId="36" borderId="39" xfId="0" applyNumberFormat="1" applyFont="1" applyFill="1" applyBorder="1" applyAlignment="1" applyProtection="1">
      <alignment horizontal="center" vertical="center"/>
      <protection locked="0"/>
    </xf>
    <xf numFmtId="185" fontId="30" fillId="36" borderId="100" xfId="0" applyNumberFormat="1" applyFont="1" applyFill="1" applyBorder="1" applyAlignment="1" applyProtection="1">
      <alignment horizontal="center" vertical="center"/>
      <protection locked="0"/>
    </xf>
    <xf numFmtId="185" fontId="30" fillId="36" borderId="79" xfId="0" applyNumberFormat="1" applyFont="1" applyFill="1" applyBorder="1" applyAlignment="1" applyProtection="1">
      <alignment horizontal="center" vertical="center"/>
      <protection locked="0"/>
    </xf>
    <xf numFmtId="0" fontId="30" fillId="4" borderId="12" xfId="0" applyFont="1" applyFill="1" applyBorder="1" applyAlignment="1" applyProtection="1">
      <alignment horizontal="center" vertical="center" wrapText="1"/>
    </xf>
    <xf numFmtId="0" fontId="30" fillId="4" borderId="0" xfId="0" applyFont="1" applyFill="1" applyBorder="1" applyAlignment="1" applyProtection="1">
      <alignment horizontal="center" vertical="center" wrapText="1"/>
    </xf>
    <xf numFmtId="0" fontId="30" fillId="4" borderId="5" xfId="0" applyFont="1" applyFill="1" applyBorder="1" applyAlignment="1" applyProtection="1">
      <alignment horizontal="center" vertical="center" wrapText="1"/>
    </xf>
    <xf numFmtId="0" fontId="30" fillId="4" borderId="36" xfId="0" applyFont="1" applyFill="1" applyBorder="1" applyAlignment="1" applyProtection="1">
      <alignment horizontal="center" vertical="center" wrapText="1"/>
    </xf>
    <xf numFmtId="0" fontId="30" fillId="4" borderId="11" xfId="0" applyFont="1" applyFill="1" applyBorder="1" applyAlignment="1" applyProtection="1">
      <alignment horizontal="center" vertical="center" wrapText="1"/>
    </xf>
    <xf numFmtId="0" fontId="30" fillId="4" borderId="41" xfId="0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 wrapText="1"/>
    </xf>
    <xf numFmtId="0" fontId="28" fillId="0" borderId="2" xfId="0" applyFont="1" applyFill="1" applyBorder="1" applyAlignment="1" applyProtection="1">
      <alignment horizontal="center" vertical="center" wrapText="1"/>
    </xf>
    <xf numFmtId="0" fontId="28" fillId="0" borderId="34" xfId="0" applyFont="1" applyFill="1" applyBorder="1" applyAlignment="1" applyProtection="1">
      <alignment horizontal="center" vertical="center" wrapText="1"/>
    </xf>
    <xf numFmtId="0" fontId="28" fillId="0" borderId="4" xfId="0" applyFont="1" applyFill="1" applyBorder="1" applyAlignment="1" applyProtection="1">
      <alignment horizontal="center" vertical="center" wrapText="1"/>
    </xf>
    <xf numFmtId="0" fontId="28" fillId="0" borderId="0" xfId="0" applyFont="1" applyFill="1" applyBorder="1" applyAlignment="1" applyProtection="1">
      <alignment horizontal="center" vertical="center" wrapText="1"/>
    </xf>
    <xf numFmtId="0" fontId="28" fillId="0" borderId="13" xfId="0" applyFont="1" applyFill="1" applyBorder="1" applyAlignment="1" applyProtection="1">
      <alignment horizontal="center" vertical="center" wrapText="1"/>
    </xf>
    <xf numFmtId="0" fontId="28" fillId="0" borderId="17" xfId="0" applyFont="1" applyFill="1" applyBorder="1" applyAlignment="1" applyProtection="1">
      <alignment horizontal="center" vertical="center" wrapText="1"/>
    </xf>
    <xf numFmtId="0" fontId="28" fillId="0" borderId="11" xfId="0" applyFont="1" applyFill="1" applyBorder="1" applyAlignment="1" applyProtection="1">
      <alignment horizontal="center" vertical="center" wrapText="1"/>
    </xf>
    <xf numFmtId="0" fontId="28" fillId="0" borderId="14" xfId="0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 applyProtection="1">
      <alignment horizontal="center" vertical="center"/>
    </xf>
    <xf numFmtId="0" fontId="30" fillId="0" borderId="11" xfId="0" applyFont="1" applyFill="1" applyBorder="1" applyAlignment="1" applyProtection="1">
      <alignment horizontal="center" vertical="center"/>
    </xf>
    <xf numFmtId="0" fontId="29" fillId="0" borderId="0" xfId="0" applyFont="1" applyAlignment="1" applyProtection="1">
      <alignment horizontal="center" vertical="center"/>
    </xf>
    <xf numFmtId="0" fontId="29" fillId="0" borderId="11" xfId="0" applyFont="1" applyBorder="1" applyAlignment="1" applyProtection="1">
      <alignment horizontal="center" vertical="center"/>
    </xf>
    <xf numFmtId="0" fontId="30" fillId="0" borderId="23" xfId="0" applyFont="1" applyFill="1" applyBorder="1" applyAlignment="1" applyProtection="1">
      <alignment horizontal="center" vertical="center"/>
    </xf>
    <xf numFmtId="0" fontId="28" fillId="4" borderId="35" xfId="0" applyFont="1" applyFill="1" applyBorder="1" applyAlignment="1" applyProtection="1">
      <alignment horizontal="center" vertical="center"/>
    </xf>
    <xf numFmtId="0" fontId="28" fillId="4" borderId="32" xfId="0" applyFont="1" applyFill="1" applyBorder="1" applyAlignment="1" applyProtection="1">
      <alignment horizontal="center" vertical="center"/>
    </xf>
    <xf numFmtId="0" fontId="28" fillId="4" borderId="33" xfId="0" applyFont="1" applyFill="1" applyBorder="1" applyAlignment="1" applyProtection="1">
      <alignment horizontal="center" vertical="center"/>
    </xf>
    <xf numFmtId="0" fontId="28" fillId="4" borderId="36" xfId="0" applyFont="1" applyFill="1" applyBorder="1" applyAlignment="1" applyProtection="1">
      <alignment horizontal="center" vertical="center"/>
    </xf>
    <xf numFmtId="0" fontId="28" fillId="4" borderId="11" xfId="0" applyFont="1" applyFill="1" applyBorder="1" applyAlignment="1" applyProtection="1">
      <alignment horizontal="center" vertical="center"/>
    </xf>
    <xf numFmtId="0" fontId="28" fillId="4" borderId="4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 applyProtection="1">
      <alignment horizontal="center" vertical="center"/>
    </xf>
    <xf numFmtId="0" fontId="28" fillId="0" borderId="33" xfId="0" applyFont="1" applyFill="1" applyBorder="1" applyAlignment="1" applyProtection="1">
      <alignment horizontal="center" vertical="center"/>
    </xf>
    <xf numFmtId="0" fontId="28" fillId="0" borderId="41" xfId="0" applyFont="1" applyFill="1" applyBorder="1" applyAlignment="1" applyProtection="1">
      <alignment horizontal="center" vertical="center"/>
    </xf>
    <xf numFmtId="0" fontId="28" fillId="0" borderId="32" xfId="0" applyFont="1" applyFill="1" applyBorder="1" applyAlignment="1" applyProtection="1">
      <alignment horizontal="center" vertical="center"/>
    </xf>
    <xf numFmtId="0" fontId="28" fillId="4" borderId="21" xfId="0" applyFont="1" applyFill="1" applyBorder="1" applyAlignment="1" applyProtection="1">
      <alignment horizontal="center" vertical="center"/>
    </xf>
    <xf numFmtId="0" fontId="28" fillId="4" borderId="43" xfId="0" applyFont="1" applyFill="1" applyBorder="1" applyAlignment="1" applyProtection="1">
      <alignment horizontal="center" vertical="center"/>
    </xf>
    <xf numFmtId="0" fontId="28" fillId="4" borderId="17" xfId="0" applyFont="1" applyFill="1" applyBorder="1" applyAlignment="1" applyProtection="1">
      <alignment horizontal="center" vertical="center"/>
    </xf>
    <xf numFmtId="0" fontId="28" fillId="4" borderId="14" xfId="0" applyFont="1" applyFill="1" applyBorder="1" applyAlignment="1" applyProtection="1">
      <alignment horizontal="center" vertical="center"/>
    </xf>
    <xf numFmtId="0" fontId="30" fillId="0" borderId="78" xfId="0" applyFont="1" applyBorder="1" applyAlignment="1" applyProtection="1">
      <alignment horizontal="center" vertical="center" shrinkToFit="1"/>
    </xf>
    <xf numFmtId="0" fontId="30" fillId="0" borderId="10" xfId="0" applyFont="1" applyBorder="1" applyAlignment="1" applyProtection="1">
      <alignment horizontal="center" vertical="center" shrinkToFit="1"/>
    </xf>
    <xf numFmtId="0" fontId="30" fillId="0" borderId="117" xfId="0" applyFont="1" applyBorder="1" applyAlignment="1" applyProtection="1">
      <alignment horizontal="center" vertical="center"/>
    </xf>
    <xf numFmtId="0" fontId="30" fillId="0" borderId="81" xfId="0" applyFont="1" applyBorder="1" applyAlignment="1" applyProtection="1">
      <alignment horizontal="center" vertical="center" shrinkToFit="1"/>
    </xf>
    <xf numFmtId="0" fontId="36" fillId="0" borderId="30" xfId="0" applyFont="1" applyBorder="1" applyAlignment="1" applyProtection="1">
      <alignment horizontal="center" vertical="center"/>
    </xf>
    <xf numFmtId="0" fontId="36" fillId="0" borderId="75" xfId="0" applyFont="1" applyBorder="1" applyAlignment="1" applyProtection="1">
      <alignment horizontal="center" vertical="center"/>
    </xf>
    <xf numFmtId="0" fontId="36" fillId="36" borderId="30" xfId="0" applyFont="1" applyFill="1" applyBorder="1" applyAlignment="1" applyProtection="1">
      <alignment horizontal="center" vertical="center"/>
      <protection locked="0"/>
    </xf>
    <xf numFmtId="0" fontId="36" fillId="36" borderId="75" xfId="0" applyFont="1" applyFill="1" applyBorder="1" applyAlignment="1" applyProtection="1">
      <alignment horizontal="center" vertical="center"/>
      <protection locked="0"/>
    </xf>
    <xf numFmtId="0" fontId="36" fillId="36" borderId="101" xfId="0" applyFont="1" applyFill="1" applyBorder="1" applyAlignment="1" applyProtection="1">
      <alignment horizontal="center" vertical="center"/>
      <protection locked="0"/>
    </xf>
    <xf numFmtId="0" fontId="36" fillId="36" borderId="102" xfId="0" applyFont="1" applyFill="1" applyBorder="1" applyAlignment="1" applyProtection="1">
      <alignment horizontal="center" vertical="center"/>
      <protection locked="0"/>
    </xf>
    <xf numFmtId="0" fontId="34" fillId="4" borderId="0" xfId="0" applyFont="1" applyFill="1" applyBorder="1" applyAlignment="1" applyProtection="1">
      <alignment horizontal="center" vertical="center" wrapText="1"/>
    </xf>
    <xf numFmtId="0" fontId="30" fillId="0" borderId="35" xfId="0" applyFont="1" applyBorder="1" applyAlignment="1" applyProtection="1">
      <alignment horizontal="center" vertical="center" wrapText="1"/>
    </xf>
    <xf numFmtId="0" fontId="30" fillId="0" borderId="32" xfId="0" applyFont="1" applyBorder="1" applyAlignment="1" applyProtection="1">
      <alignment horizontal="center" vertical="center" wrapText="1"/>
    </xf>
    <xf numFmtId="0" fontId="30" fillId="0" borderId="42" xfId="0" applyFont="1" applyBorder="1" applyAlignment="1" applyProtection="1">
      <alignment horizontal="center" vertical="center" wrapText="1"/>
    </xf>
    <xf numFmtId="0" fontId="30" fillId="0" borderId="7" xfId="0" applyFont="1" applyBorder="1" applyAlignment="1" applyProtection="1">
      <alignment horizontal="center" vertical="center" wrapText="1"/>
    </xf>
    <xf numFmtId="0" fontId="36" fillId="0" borderId="29" xfId="0" applyFont="1" applyBorder="1" applyAlignment="1" applyProtection="1">
      <alignment horizontal="center" vertical="center"/>
    </xf>
    <xf numFmtId="0" fontId="36" fillId="0" borderId="76" xfId="0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0" fontId="29" fillId="0" borderId="11" xfId="0" applyFont="1" applyFill="1" applyBorder="1" applyAlignment="1" applyProtection="1">
      <alignment horizontal="center" vertical="center"/>
    </xf>
    <xf numFmtId="0" fontId="30" fillId="36" borderId="9" xfId="0" applyFont="1" applyFill="1" applyBorder="1" applyAlignment="1" applyProtection="1">
      <alignment horizontal="center" vertical="center"/>
      <protection locked="0"/>
    </xf>
    <xf numFmtId="0" fontId="36" fillId="0" borderId="74" xfId="0" applyFont="1" applyBorder="1" applyAlignment="1" applyProtection="1">
      <alignment horizontal="center" wrapText="1"/>
    </xf>
    <xf numFmtId="0" fontId="36" fillId="0" borderId="2" xfId="0" applyFont="1" applyBorder="1" applyAlignment="1" applyProtection="1">
      <alignment horizontal="center" wrapText="1"/>
    </xf>
    <xf numFmtId="0" fontId="36" fillId="0" borderId="3" xfId="0" applyFont="1" applyBorder="1" applyAlignment="1" applyProtection="1">
      <alignment horizontal="center" wrapText="1"/>
    </xf>
    <xf numFmtId="0" fontId="36" fillId="0" borderId="36" xfId="0" applyFont="1" applyBorder="1" applyAlignment="1" applyProtection="1">
      <alignment horizontal="center" vertical="top" wrapText="1"/>
    </xf>
    <xf numFmtId="0" fontId="30" fillId="4" borderId="35" xfId="0" applyFont="1" applyFill="1" applyBorder="1" applyAlignment="1" applyProtection="1">
      <alignment horizontal="center" vertical="center"/>
    </xf>
    <xf numFmtId="0" fontId="30" fillId="4" borderId="32" xfId="0" applyFont="1" applyFill="1" applyBorder="1" applyAlignment="1" applyProtection="1">
      <alignment horizontal="center" vertical="center"/>
    </xf>
    <xf numFmtId="0" fontId="30" fillId="4" borderId="33" xfId="0" applyFont="1" applyFill="1" applyBorder="1" applyAlignment="1" applyProtection="1">
      <alignment horizontal="center" vertical="center"/>
    </xf>
    <xf numFmtId="0" fontId="30" fillId="4" borderId="42" xfId="0" applyFont="1" applyFill="1" applyBorder="1" applyAlignment="1" applyProtection="1">
      <alignment horizontal="center" vertical="center"/>
    </xf>
    <xf numFmtId="0" fontId="30" fillId="4" borderId="7" xfId="0" applyFont="1" applyFill="1" applyBorder="1" applyAlignment="1" applyProtection="1">
      <alignment horizontal="center" vertical="center"/>
    </xf>
    <xf numFmtId="0" fontId="30" fillId="4" borderId="8" xfId="0" applyFont="1" applyFill="1" applyBorder="1" applyAlignment="1" applyProtection="1">
      <alignment horizontal="center" vertical="center"/>
    </xf>
    <xf numFmtId="0" fontId="28" fillId="0" borderId="29" xfId="0" applyFont="1" applyFill="1" applyBorder="1" applyAlignment="1" applyProtection="1">
      <alignment horizontal="center" vertical="center"/>
    </xf>
    <xf numFmtId="0" fontId="28" fillId="0" borderId="76" xfId="0" applyFont="1" applyFill="1" applyBorder="1" applyAlignment="1" applyProtection="1">
      <alignment horizontal="center" vertical="center"/>
    </xf>
    <xf numFmtId="0" fontId="30" fillId="0" borderId="58" xfId="0" applyFont="1" applyBorder="1" applyAlignment="1" applyProtection="1">
      <alignment horizontal="center" vertical="center" textRotation="255"/>
    </xf>
    <xf numFmtId="0" fontId="30" fillId="0" borderId="39" xfId="0" applyFont="1" applyBorder="1" applyAlignment="1" applyProtection="1">
      <alignment horizontal="center" vertical="center" textRotation="255"/>
    </xf>
    <xf numFmtId="0" fontId="30" fillId="0" borderId="79" xfId="0" applyFont="1" applyBorder="1" applyAlignment="1" applyProtection="1">
      <alignment horizontal="center" vertical="center" textRotation="255"/>
    </xf>
    <xf numFmtId="0" fontId="30" fillId="0" borderId="40" xfId="0" applyFont="1" applyBorder="1" applyAlignment="1" applyProtection="1">
      <alignment horizontal="center" vertical="center" textRotation="255"/>
    </xf>
    <xf numFmtId="0" fontId="30" fillId="0" borderId="59" xfId="0" applyFont="1" applyBorder="1" applyAlignment="1" applyProtection="1">
      <alignment horizontal="center" vertical="center" textRotation="255"/>
    </xf>
    <xf numFmtId="0" fontId="30" fillId="0" borderId="26" xfId="0" applyFont="1" applyBorder="1" applyAlignment="1" applyProtection="1">
      <alignment horizontal="center" vertical="center" textRotation="255"/>
    </xf>
    <xf numFmtId="0" fontId="30" fillId="0" borderId="54" xfId="0" applyFont="1" applyBorder="1" applyAlignment="1" applyProtection="1">
      <alignment horizontal="center" vertical="center" textRotation="255"/>
    </xf>
    <xf numFmtId="0" fontId="30" fillId="0" borderId="37" xfId="0" applyFont="1" applyBorder="1" applyAlignment="1" applyProtection="1">
      <alignment horizontal="center" vertical="center" textRotation="255"/>
    </xf>
    <xf numFmtId="0" fontId="30" fillId="0" borderId="27" xfId="0" applyFont="1" applyBorder="1" applyAlignment="1" applyProtection="1">
      <alignment horizontal="center" vertical="center" textRotation="255"/>
    </xf>
    <xf numFmtId="0" fontId="30" fillId="0" borderId="9" xfId="0" applyFont="1" applyBorder="1" applyAlignment="1" applyProtection="1">
      <alignment horizontal="center" vertical="center" textRotation="255"/>
    </xf>
    <xf numFmtId="0" fontId="30" fillId="0" borderId="56" xfId="0" applyFont="1" applyBorder="1" applyAlignment="1" applyProtection="1">
      <alignment horizontal="center" vertical="center" textRotation="255"/>
    </xf>
    <xf numFmtId="0" fontId="30" fillId="0" borderId="22" xfId="0" applyFont="1" applyBorder="1" applyAlignment="1" applyProtection="1">
      <alignment horizontal="center" vertical="center" textRotation="255"/>
    </xf>
    <xf numFmtId="0" fontId="30" fillId="4" borderId="35" xfId="0" applyFont="1" applyFill="1" applyBorder="1" applyAlignment="1" applyProtection="1">
      <alignment horizontal="center" vertical="center" shrinkToFit="1"/>
    </xf>
    <xf numFmtId="0" fontId="30" fillId="4" borderId="32" xfId="0" applyFont="1" applyFill="1" applyBorder="1" applyAlignment="1" applyProtection="1">
      <alignment horizontal="center" vertical="center" shrinkToFit="1"/>
    </xf>
    <xf numFmtId="0" fontId="30" fillId="4" borderId="33" xfId="0" applyFont="1" applyFill="1" applyBorder="1" applyAlignment="1" applyProtection="1">
      <alignment horizontal="center" vertical="center" shrinkToFit="1"/>
    </xf>
    <xf numFmtId="0" fontId="30" fillId="4" borderId="42" xfId="0" applyFont="1" applyFill="1" applyBorder="1" applyAlignment="1" applyProtection="1">
      <alignment horizontal="center" vertical="center" shrinkToFit="1"/>
    </xf>
    <xf numFmtId="0" fontId="30" fillId="4" borderId="7" xfId="0" applyFont="1" applyFill="1" applyBorder="1" applyAlignment="1" applyProtection="1">
      <alignment horizontal="center" vertical="center" shrinkToFit="1"/>
    </xf>
    <xf numFmtId="0" fontId="30" fillId="4" borderId="8" xfId="0" applyFont="1" applyFill="1" applyBorder="1" applyAlignment="1" applyProtection="1">
      <alignment horizontal="center" vertical="center" shrinkToFit="1"/>
    </xf>
    <xf numFmtId="0" fontId="28" fillId="0" borderId="30" xfId="0" applyFont="1" applyFill="1" applyBorder="1" applyAlignment="1" applyProtection="1">
      <alignment horizontal="center" vertical="center"/>
    </xf>
    <xf numFmtId="0" fontId="28" fillId="0" borderId="75" xfId="0" applyFont="1" applyFill="1" applyBorder="1" applyAlignment="1" applyProtection="1">
      <alignment horizontal="center" vertical="center"/>
    </xf>
    <xf numFmtId="0" fontId="30" fillId="0" borderId="10" xfId="0" applyFont="1" applyBorder="1" applyAlignment="1" applyProtection="1">
      <alignment horizontal="center" vertical="center"/>
    </xf>
    <xf numFmtId="0" fontId="30" fillId="0" borderId="59" xfId="0" applyFont="1" applyBorder="1" applyAlignment="1" applyProtection="1">
      <alignment horizontal="center" vertical="center" shrinkToFit="1"/>
    </xf>
    <xf numFmtId="0" fontId="30" fillId="0" borderId="26" xfId="0" applyFont="1" applyBorder="1" applyAlignment="1" applyProtection="1">
      <alignment horizontal="center" vertical="center" shrinkToFit="1"/>
    </xf>
    <xf numFmtId="0" fontId="30" fillId="0" borderId="56" xfId="0" applyFont="1" applyBorder="1" applyAlignment="1" applyProtection="1">
      <alignment horizontal="center" vertical="center" shrinkToFit="1"/>
    </xf>
    <xf numFmtId="178" fontId="30" fillId="36" borderId="22" xfId="0" applyNumberFormat="1" applyFont="1" applyFill="1" applyBorder="1" applyAlignment="1" applyProtection="1">
      <alignment horizontal="center" vertical="center"/>
      <protection locked="0"/>
    </xf>
    <xf numFmtId="178" fontId="30" fillId="36" borderId="23" xfId="0" applyNumberFormat="1" applyFont="1" applyFill="1" applyBorder="1" applyAlignment="1" applyProtection="1">
      <alignment horizontal="center" vertical="center"/>
      <protection locked="0"/>
    </xf>
    <xf numFmtId="0" fontId="36" fillId="0" borderId="1" xfId="0" applyFont="1" applyBorder="1" applyAlignment="1" applyProtection="1">
      <alignment horizontal="center" wrapText="1"/>
    </xf>
    <xf numFmtId="0" fontId="36" fillId="0" borderId="34" xfId="0" applyFont="1" applyBorder="1" applyAlignment="1" applyProtection="1">
      <alignment horizontal="center" wrapText="1"/>
    </xf>
    <xf numFmtId="0" fontId="36" fillId="0" borderId="17" xfId="0" applyFont="1" applyBorder="1" applyAlignment="1" applyProtection="1">
      <alignment horizontal="center" vertical="top"/>
    </xf>
    <xf numFmtId="0" fontId="36" fillId="0" borderId="11" xfId="0" applyFont="1" applyBorder="1" applyAlignment="1" applyProtection="1">
      <alignment horizontal="center" vertical="top"/>
    </xf>
    <xf numFmtId="0" fontId="36" fillId="0" borderId="14" xfId="0" applyFont="1" applyBorder="1" applyAlignment="1" applyProtection="1">
      <alignment horizontal="center" vertical="top"/>
    </xf>
    <xf numFmtId="0" fontId="28" fillId="0" borderId="31" xfId="0" applyFont="1" applyFill="1" applyBorder="1" applyAlignment="1" applyProtection="1">
      <alignment horizontal="center" vertical="center"/>
    </xf>
    <xf numFmtId="0" fontId="28" fillId="0" borderId="77" xfId="0" applyFont="1" applyFill="1" applyBorder="1" applyAlignment="1" applyProtection="1">
      <alignment horizontal="center" vertical="center"/>
    </xf>
    <xf numFmtId="183" fontId="30" fillId="35" borderId="0" xfId="0" applyNumberFormat="1" applyFont="1" applyFill="1" applyAlignment="1" applyProtection="1">
      <alignment horizontal="center" vertical="center"/>
    </xf>
    <xf numFmtId="0" fontId="30" fillId="0" borderId="0" xfId="0" applyFont="1" applyAlignment="1" applyProtection="1">
      <alignment horizontal="center" vertical="center"/>
    </xf>
    <xf numFmtId="0" fontId="30" fillId="0" borderId="0" xfId="0" applyFont="1" applyBorder="1" applyAlignment="1" applyProtection="1">
      <alignment horizontal="center" vertical="center" wrapText="1"/>
    </xf>
    <xf numFmtId="0" fontId="30" fillId="0" borderId="0" xfId="0" applyFont="1" applyBorder="1" applyAlignment="1" applyProtection="1">
      <alignment horizontal="center" vertical="center"/>
    </xf>
    <xf numFmtId="0" fontId="37" fillId="0" borderId="35" xfId="0" applyFont="1" applyBorder="1" applyAlignment="1" applyProtection="1">
      <alignment horizontal="center" vertical="center" wrapText="1"/>
    </xf>
    <xf numFmtId="0" fontId="37" fillId="0" borderId="32" xfId="0" applyFont="1" applyBorder="1" applyAlignment="1" applyProtection="1">
      <alignment horizontal="center" vertical="center" wrapText="1"/>
    </xf>
    <xf numFmtId="0" fontId="37" fillId="0" borderId="43" xfId="0" applyFont="1" applyBorder="1" applyAlignment="1" applyProtection="1">
      <alignment horizontal="center" vertical="center" wrapText="1"/>
    </xf>
    <xf numFmtId="0" fontId="37" fillId="0" borderId="12" xfId="0" applyFont="1" applyBorder="1" applyAlignment="1" applyProtection="1">
      <alignment horizontal="center" vertical="center" wrapText="1"/>
    </xf>
    <xf numFmtId="0" fontId="37" fillId="0" borderId="0" xfId="0" applyFont="1" applyBorder="1" applyAlignment="1" applyProtection="1">
      <alignment horizontal="center" vertical="center" wrapText="1"/>
    </xf>
    <xf numFmtId="0" fontId="37" fillId="0" borderId="13" xfId="0" applyFont="1" applyBorder="1" applyAlignment="1" applyProtection="1">
      <alignment horizontal="center" vertical="center" wrapText="1"/>
    </xf>
    <xf numFmtId="0" fontId="37" fillId="0" borderId="36" xfId="0" applyFont="1" applyBorder="1" applyAlignment="1" applyProtection="1">
      <alignment horizontal="center" vertical="center" wrapText="1"/>
    </xf>
    <xf numFmtId="0" fontId="37" fillId="0" borderId="11" xfId="0" applyFont="1" applyBorder="1" applyAlignment="1" applyProtection="1">
      <alignment horizontal="center" vertical="center" wrapText="1"/>
    </xf>
    <xf numFmtId="0" fontId="37" fillId="0" borderId="14" xfId="0" applyFont="1" applyBorder="1" applyAlignment="1" applyProtection="1">
      <alignment horizontal="center" vertical="center" wrapText="1"/>
    </xf>
    <xf numFmtId="0" fontId="30" fillId="0" borderId="32" xfId="0" applyFont="1" applyBorder="1" applyAlignment="1" applyProtection="1">
      <alignment horizontal="center" vertical="center"/>
    </xf>
    <xf numFmtId="0" fontId="30" fillId="0" borderId="43" xfId="0" applyFont="1" applyBorder="1" applyAlignment="1" applyProtection="1">
      <alignment horizontal="center" vertical="center"/>
    </xf>
    <xf numFmtId="0" fontId="30" fillId="0" borderId="13" xfId="0" applyFont="1" applyBorder="1" applyAlignment="1" applyProtection="1">
      <alignment horizontal="center" vertical="center"/>
    </xf>
    <xf numFmtId="0" fontId="30" fillId="0" borderId="11" xfId="0" applyFont="1" applyBorder="1" applyAlignment="1" applyProtection="1">
      <alignment horizontal="center" vertical="center"/>
    </xf>
    <xf numFmtId="0" fontId="30" fillId="0" borderId="14" xfId="0" applyFont="1" applyBorder="1" applyAlignment="1" applyProtection="1">
      <alignment horizontal="center" vertical="center"/>
    </xf>
    <xf numFmtId="0" fontId="45" fillId="0" borderId="113" xfId="0" applyFont="1" applyFill="1" applyBorder="1" applyAlignment="1" applyProtection="1">
      <alignment horizontal="center" vertical="center"/>
    </xf>
    <xf numFmtId="0" fontId="45" fillId="0" borderId="114" xfId="0" applyFont="1" applyFill="1" applyBorder="1" applyAlignment="1" applyProtection="1">
      <alignment horizontal="center" vertical="center"/>
    </xf>
    <xf numFmtId="0" fontId="45" fillId="37" borderId="114" xfId="0" applyFont="1" applyFill="1" applyBorder="1" applyAlignment="1" applyProtection="1">
      <alignment horizontal="center" vertical="center"/>
      <protection locked="0"/>
    </xf>
    <xf numFmtId="0" fontId="45" fillId="37" borderId="115" xfId="0" applyFont="1" applyFill="1" applyBorder="1" applyAlignment="1" applyProtection="1">
      <alignment horizontal="center" vertical="center"/>
      <protection locked="0"/>
    </xf>
    <xf numFmtId="183" fontId="30" fillId="34" borderId="0" xfId="0" applyNumberFormat="1" applyFont="1" applyFill="1" applyAlignment="1" applyProtection="1">
      <alignment horizontal="center" vertical="center"/>
    </xf>
    <xf numFmtId="185" fontId="30" fillId="36" borderId="58" xfId="0" applyNumberFormat="1" applyFont="1" applyFill="1" applyBorder="1" applyAlignment="1" applyProtection="1">
      <alignment horizontal="center" vertical="center"/>
      <protection locked="0"/>
    </xf>
    <xf numFmtId="0" fontId="30" fillId="0" borderId="82" xfId="0" applyFont="1" applyBorder="1" applyAlignment="1" applyProtection="1">
      <alignment horizontal="center" vertical="center"/>
    </xf>
    <xf numFmtId="0" fontId="30" fillId="0" borderId="38" xfId="0" applyFont="1" applyBorder="1" applyAlignment="1" applyProtection="1">
      <alignment horizontal="center" vertical="center"/>
    </xf>
    <xf numFmtId="0" fontId="36" fillId="0" borderId="21" xfId="0" applyFont="1" applyBorder="1" applyAlignment="1" applyProtection="1">
      <alignment horizontal="center" vertical="center" wrapText="1"/>
    </xf>
    <xf numFmtId="0" fontId="36" fillId="0" borderId="32" xfId="0" applyFont="1" applyBorder="1" applyAlignment="1" applyProtection="1">
      <alignment horizontal="center" vertical="center"/>
    </xf>
    <xf numFmtId="0" fontId="36" fillId="0" borderId="43" xfId="0" applyFont="1" applyBorder="1" applyAlignment="1" applyProtection="1">
      <alignment horizontal="center" vertical="center"/>
    </xf>
    <xf numFmtId="0" fontId="36" fillId="0" borderId="4" xfId="0" applyFont="1" applyBorder="1" applyAlignment="1" applyProtection="1">
      <alignment horizontal="center" vertical="center"/>
    </xf>
    <xf numFmtId="0" fontId="36" fillId="0" borderId="0" xfId="0" applyFont="1" applyBorder="1" applyAlignment="1" applyProtection="1">
      <alignment horizontal="center" vertical="center"/>
    </xf>
    <xf numFmtId="0" fontId="36" fillId="0" borderId="13" xfId="0" applyFont="1" applyBorder="1" applyAlignment="1" applyProtection="1">
      <alignment horizontal="center" vertical="center"/>
    </xf>
    <xf numFmtId="0" fontId="36" fillId="0" borderId="17" xfId="0" applyFont="1" applyBorder="1" applyAlignment="1" applyProtection="1">
      <alignment horizontal="center" vertical="center"/>
    </xf>
    <xf numFmtId="0" fontId="36" fillId="0" borderId="11" xfId="0" applyFont="1" applyBorder="1" applyAlignment="1" applyProtection="1">
      <alignment horizontal="center" vertical="center"/>
    </xf>
    <xf numFmtId="0" fontId="36" fillId="0" borderId="14" xfId="0" applyFont="1" applyBorder="1" applyAlignment="1" applyProtection="1">
      <alignment horizontal="center" vertical="center"/>
    </xf>
    <xf numFmtId="0" fontId="30" fillId="0" borderId="12" xfId="0" applyFont="1" applyBorder="1" applyAlignment="1" applyProtection="1">
      <alignment horizontal="center" vertical="center"/>
    </xf>
    <xf numFmtId="0" fontId="30" fillId="0" borderId="36" xfId="0" applyFont="1" applyBorder="1" applyAlignment="1" applyProtection="1">
      <alignment horizontal="center" vertical="center"/>
    </xf>
    <xf numFmtId="0" fontId="30" fillId="36" borderId="42" xfId="0" applyFont="1" applyFill="1" applyBorder="1" applyAlignment="1" applyProtection="1">
      <alignment horizontal="center" vertical="center"/>
      <protection locked="0"/>
    </xf>
    <xf numFmtId="0" fontId="30" fillId="36" borderId="7" xfId="0" applyFont="1" applyFill="1" applyBorder="1" applyAlignment="1" applyProtection="1">
      <alignment horizontal="center" vertical="center"/>
      <protection locked="0"/>
    </xf>
    <xf numFmtId="0" fontId="30" fillId="36" borderId="15" xfId="0" applyFont="1" applyFill="1" applyBorder="1" applyAlignment="1" applyProtection="1">
      <alignment horizontal="center" vertical="center"/>
      <protection locked="0"/>
    </xf>
    <xf numFmtId="0" fontId="46" fillId="4" borderId="65" xfId="0" applyFont="1" applyFill="1" applyBorder="1" applyAlignment="1" applyProtection="1">
      <alignment horizontal="center" vertical="center" textRotation="180"/>
    </xf>
    <xf numFmtId="0" fontId="46" fillId="4" borderId="66" xfId="0" applyFont="1" applyFill="1" applyBorder="1" applyAlignment="1" applyProtection="1">
      <alignment horizontal="center" vertical="center" textRotation="180"/>
    </xf>
    <xf numFmtId="0" fontId="46" fillId="4" borderId="67" xfId="0" applyFont="1" applyFill="1" applyBorder="1" applyAlignment="1" applyProtection="1">
      <alignment horizontal="center" vertical="center" textRotation="180"/>
    </xf>
    <xf numFmtId="0" fontId="32" fillId="4" borderId="21" xfId="0" applyFont="1" applyFill="1" applyBorder="1" applyAlignment="1" applyProtection="1">
      <alignment horizontal="center" vertical="center" wrapText="1"/>
    </xf>
    <xf numFmtId="0" fontId="32" fillId="4" borderId="32" xfId="0" applyFont="1" applyFill="1" applyBorder="1" applyAlignment="1" applyProtection="1">
      <alignment horizontal="center" vertical="center" wrapText="1"/>
    </xf>
    <xf numFmtId="0" fontId="32" fillId="4" borderId="33" xfId="0" applyFont="1" applyFill="1" applyBorder="1" applyAlignment="1" applyProtection="1">
      <alignment horizontal="center" vertical="center" wrapText="1"/>
    </xf>
    <xf numFmtId="0" fontId="32" fillId="4" borderId="6" xfId="0" applyFont="1" applyFill="1" applyBorder="1" applyAlignment="1" applyProtection="1">
      <alignment horizontal="center" vertical="center" wrapText="1"/>
    </xf>
    <xf numFmtId="0" fontId="32" fillId="4" borderId="7" xfId="0" applyFont="1" applyFill="1" applyBorder="1" applyAlignment="1" applyProtection="1">
      <alignment horizontal="center" vertical="center" wrapText="1"/>
    </xf>
    <xf numFmtId="0" fontId="32" fillId="4" borderId="8" xfId="0" applyFont="1" applyFill="1" applyBorder="1" applyAlignment="1" applyProtection="1">
      <alignment horizontal="center" vertical="center" wrapText="1"/>
    </xf>
    <xf numFmtId="0" fontId="32" fillId="4" borderId="21" xfId="0" applyFont="1" applyFill="1" applyBorder="1" applyAlignment="1" applyProtection="1">
      <alignment horizontal="center" vertical="center"/>
    </xf>
    <xf numFmtId="0" fontId="32" fillId="4" borderId="32" xfId="0" applyFont="1" applyFill="1" applyBorder="1" applyAlignment="1" applyProtection="1">
      <alignment horizontal="center" vertical="center"/>
    </xf>
    <xf numFmtId="0" fontId="32" fillId="4" borderId="33" xfId="0" applyFont="1" applyFill="1" applyBorder="1" applyAlignment="1" applyProtection="1">
      <alignment horizontal="center" vertical="center"/>
    </xf>
    <xf numFmtId="0" fontId="32" fillId="4" borderId="6" xfId="0" applyFont="1" applyFill="1" applyBorder="1" applyAlignment="1" applyProtection="1">
      <alignment horizontal="center" vertical="center"/>
    </xf>
    <xf numFmtId="0" fontId="32" fillId="4" borderId="7" xfId="0" applyFont="1" applyFill="1" applyBorder="1" applyAlignment="1" applyProtection="1">
      <alignment horizontal="center" vertical="center"/>
    </xf>
    <xf numFmtId="0" fontId="32" fillId="4" borderId="8" xfId="0" applyFont="1" applyFill="1" applyBorder="1" applyAlignment="1" applyProtection="1">
      <alignment horizontal="center" vertical="center"/>
    </xf>
    <xf numFmtId="0" fontId="32" fillId="4" borderId="43" xfId="0" applyFont="1" applyFill="1" applyBorder="1" applyAlignment="1" applyProtection="1">
      <alignment horizontal="center" vertical="center"/>
    </xf>
    <xf numFmtId="0" fontId="32" fillId="4" borderId="15" xfId="0" applyFont="1" applyFill="1" applyBorder="1" applyAlignment="1" applyProtection="1">
      <alignment horizontal="center" vertical="center"/>
    </xf>
    <xf numFmtId="0" fontId="42" fillId="34" borderId="58" xfId="0" applyFont="1" applyFill="1" applyBorder="1" applyAlignment="1" applyProtection="1">
      <alignment horizontal="center" vertical="center" wrapText="1"/>
    </xf>
    <xf numFmtId="0" fontId="42" fillId="34" borderId="79" xfId="0" applyFont="1" applyFill="1" applyBorder="1" applyAlignment="1" applyProtection="1">
      <alignment horizontal="center" vertical="center"/>
    </xf>
    <xf numFmtId="0" fontId="42" fillId="34" borderId="54" xfId="0" applyFont="1" applyFill="1" applyBorder="1" applyAlignment="1" applyProtection="1">
      <alignment horizontal="center" vertical="center" wrapText="1"/>
    </xf>
    <xf numFmtId="0" fontId="42" fillId="34" borderId="27" xfId="0" applyFont="1" applyFill="1" applyBorder="1" applyAlignment="1" applyProtection="1">
      <alignment horizontal="center" vertical="center"/>
    </xf>
    <xf numFmtId="0" fontId="42" fillId="34" borderId="55" xfId="0" applyFont="1" applyFill="1" applyBorder="1" applyAlignment="1" applyProtection="1">
      <alignment horizontal="center" vertical="center" wrapText="1"/>
    </xf>
    <xf numFmtId="0" fontId="42" fillId="34" borderId="100" xfId="0" applyFont="1" applyFill="1" applyBorder="1" applyAlignment="1" applyProtection="1">
      <alignment horizontal="center" vertical="center"/>
    </xf>
    <xf numFmtId="178" fontId="29" fillId="0" borderId="9" xfId="0" applyNumberFormat="1" applyFont="1" applyFill="1" applyBorder="1" applyAlignment="1" applyProtection="1">
      <alignment vertical="center"/>
    </xf>
    <xf numFmtId="178" fontId="29" fillId="0" borderId="10" xfId="0" applyNumberFormat="1" applyFont="1" applyFill="1" applyBorder="1" applyAlignment="1" applyProtection="1">
      <alignment vertical="center"/>
    </xf>
    <xf numFmtId="178" fontId="29" fillId="0" borderId="40" xfId="0" applyNumberFormat="1" applyFont="1" applyFill="1" applyBorder="1" applyAlignment="1" applyProtection="1">
      <alignment vertical="center"/>
    </xf>
    <xf numFmtId="0" fontId="29" fillId="36" borderId="9" xfId="0" applyFont="1" applyFill="1" applyBorder="1" applyAlignment="1" applyProtection="1">
      <alignment horizontal="left" vertical="center"/>
      <protection locked="0"/>
    </xf>
    <xf numFmtId="0" fontId="29" fillId="36" borderId="10" xfId="0" applyFont="1" applyFill="1" applyBorder="1" applyAlignment="1" applyProtection="1">
      <alignment horizontal="left" vertical="center"/>
      <protection locked="0"/>
    </xf>
    <xf numFmtId="0" fontId="29" fillId="36" borderId="16" xfId="0" applyFont="1" applyFill="1" applyBorder="1" applyAlignment="1" applyProtection="1">
      <alignment horizontal="left" vertical="center"/>
      <protection locked="0"/>
    </xf>
    <xf numFmtId="0" fontId="29" fillId="36" borderId="9" xfId="0" applyFont="1" applyFill="1" applyBorder="1" applyAlignment="1" applyProtection="1">
      <alignment horizontal="center" vertical="center" shrinkToFit="1"/>
      <protection locked="0"/>
    </xf>
    <xf numFmtId="0" fontId="29" fillId="36" borderId="10" xfId="0" applyFont="1" applyFill="1" applyBorder="1" applyAlignment="1" applyProtection="1">
      <alignment horizontal="center" vertical="center" shrinkToFit="1"/>
      <protection locked="0"/>
    </xf>
    <xf numFmtId="0" fontId="29" fillId="36" borderId="40" xfId="0" applyFont="1" applyFill="1" applyBorder="1" applyAlignment="1" applyProtection="1">
      <alignment horizontal="center" vertical="center" shrinkToFit="1"/>
      <protection locked="0"/>
    </xf>
    <xf numFmtId="179" fontId="29" fillId="36" borderId="10" xfId="0" applyNumberFormat="1" applyFont="1" applyFill="1" applyBorder="1" applyAlignment="1" applyProtection="1">
      <alignment horizontal="center" vertical="center"/>
      <protection locked="0"/>
    </xf>
    <xf numFmtId="179" fontId="29" fillId="36" borderId="40" xfId="0" applyNumberFormat="1" applyFont="1" applyFill="1" applyBorder="1" applyAlignment="1" applyProtection="1">
      <alignment horizontal="center" vertical="center"/>
      <protection locked="0"/>
    </xf>
    <xf numFmtId="181" fontId="29" fillId="0" borderId="9" xfId="0" applyNumberFormat="1" applyFont="1" applyFill="1" applyBorder="1" applyAlignment="1" applyProtection="1">
      <alignment horizontal="center" vertical="center" wrapText="1" shrinkToFit="1"/>
    </xf>
    <xf numFmtId="181" fontId="29" fillId="0" borderId="10" xfId="0" applyNumberFormat="1" applyFont="1" applyFill="1" applyBorder="1" applyAlignment="1" applyProtection="1">
      <alignment horizontal="center" vertical="center" wrapText="1" shrinkToFit="1"/>
    </xf>
    <xf numFmtId="181" fontId="29" fillId="0" borderId="40" xfId="0" applyNumberFormat="1" applyFont="1" applyFill="1" applyBorder="1" applyAlignment="1" applyProtection="1">
      <alignment horizontal="center" vertical="center" wrapText="1" shrinkToFit="1"/>
    </xf>
    <xf numFmtId="180" fontId="29" fillId="0" borderId="9" xfId="0" applyNumberFormat="1" applyFont="1" applyFill="1" applyBorder="1" applyAlignment="1" applyProtection="1">
      <alignment vertical="center"/>
    </xf>
    <xf numFmtId="180" fontId="29" fillId="0" borderId="40" xfId="0" applyNumberFormat="1" applyFont="1" applyFill="1" applyBorder="1" applyAlignment="1" applyProtection="1">
      <alignment vertical="center"/>
    </xf>
    <xf numFmtId="0" fontId="32" fillId="4" borderId="98" xfId="0" applyFont="1" applyFill="1" applyBorder="1" applyAlignment="1" applyProtection="1">
      <alignment horizontal="center" vertical="center"/>
    </xf>
    <xf numFmtId="0" fontId="32" fillId="4" borderId="84" xfId="0" applyFont="1" applyFill="1" applyBorder="1" applyAlignment="1" applyProtection="1">
      <alignment horizontal="center" vertical="center"/>
    </xf>
    <xf numFmtId="0" fontId="32" fillId="4" borderId="99" xfId="0" applyFont="1" applyFill="1" applyBorder="1" applyAlignment="1" applyProtection="1">
      <alignment horizontal="center" vertical="center"/>
    </xf>
    <xf numFmtId="0" fontId="32" fillId="4" borderId="17" xfId="0" applyFont="1" applyFill="1" applyBorder="1" applyAlignment="1" applyProtection="1">
      <alignment horizontal="center" vertical="center"/>
    </xf>
    <xf numFmtId="0" fontId="32" fillId="4" borderId="11" xfId="0" applyFont="1" applyFill="1" applyBorder="1" applyAlignment="1" applyProtection="1">
      <alignment horizontal="center" vertical="center"/>
    </xf>
    <xf numFmtId="0" fontId="32" fillId="4" borderId="41" xfId="0" applyFont="1" applyFill="1" applyBorder="1" applyAlignment="1" applyProtection="1">
      <alignment horizontal="center" vertical="center"/>
    </xf>
    <xf numFmtId="0" fontId="28" fillId="4" borderId="68" xfId="0" applyFont="1" applyFill="1" applyBorder="1" applyAlignment="1" applyProtection="1">
      <alignment horizontal="left" vertical="center"/>
    </xf>
    <xf numFmtId="0" fontId="28" fillId="4" borderId="69" xfId="0" applyFont="1" applyFill="1" applyBorder="1" applyAlignment="1" applyProtection="1">
      <alignment horizontal="left" vertical="center"/>
    </xf>
    <xf numFmtId="0" fontId="28" fillId="4" borderId="70" xfId="0" applyFont="1" applyFill="1" applyBorder="1" applyAlignment="1" applyProtection="1">
      <alignment horizontal="left" vertical="center"/>
    </xf>
    <xf numFmtId="0" fontId="28" fillId="4" borderId="71" xfId="0" applyFont="1" applyFill="1" applyBorder="1" applyAlignment="1" applyProtection="1">
      <alignment horizontal="left" vertical="center"/>
    </xf>
    <xf numFmtId="0" fontId="28" fillId="4" borderId="72" xfId="0" applyFont="1" applyFill="1" applyBorder="1" applyAlignment="1" applyProtection="1">
      <alignment horizontal="left" vertical="center"/>
    </xf>
    <xf numFmtId="0" fontId="28" fillId="4" borderId="73" xfId="0" applyFont="1" applyFill="1" applyBorder="1" applyAlignment="1" applyProtection="1">
      <alignment horizontal="left" vertical="center"/>
    </xf>
    <xf numFmtId="0" fontId="29" fillId="36" borderId="1" xfId="0" applyFont="1" applyFill="1" applyBorder="1" applyAlignment="1" applyProtection="1">
      <alignment horizontal="center" vertical="center" shrinkToFit="1"/>
      <protection locked="0"/>
    </xf>
    <xf numFmtId="0" fontId="29" fillId="36" borderId="2" xfId="0" applyFont="1" applyFill="1" applyBorder="1" applyAlignment="1" applyProtection="1">
      <alignment horizontal="center" vertical="center" shrinkToFit="1"/>
      <protection locked="0"/>
    </xf>
    <xf numFmtId="0" fontId="29" fillId="36" borderId="3" xfId="0" applyFont="1" applyFill="1" applyBorder="1" applyAlignment="1" applyProtection="1">
      <alignment horizontal="center" vertical="center" shrinkToFit="1"/>
      <protection locked="0"/>
    </xf>
    <xf numFmtId="178" fontId="29" fillId="0" borderId="61" xfId="0" applyNumberFormat="1" applyFont="1" applyFill="1" applyBorder="1" applyAlignment="1" applyProtection="1">
      <alignment vertical="center"/>
    </xf>
    <xf numFmtId="178" fontId="29" fillId="0" borderId="62" xfId="0" applyNumberFormat="1" applyFont="1" applyFill="1" applyBorder="1" applyAlignment="1" applyProtection="1">
      <alignment vertical="center"/>
    </xf>
    <xf numFmtId="178" fontId="29" fillId="0" borderId="63" xfId="0" applyNumberFormat="1" applyFont="1" applyFill="1" applyBorder="1" applyAlignment="1" applyProtection="1">
      <alignment vertical="center"/>
    </xf>
    <xf numFmtId="0" fontId="29" fillId="36" borderId="61" xfId="0" applyFont="1" applyFill="1" applyBorder="1" applyAlignment="1" applyProtection="1">
      <alignment horizontal="left" vertical="center"/>
      <protection locked="0"/>
    </xf>
    <xf numFmtId="0" fontId="29" fillId="36" borderId="62" xfId="0" applyFont="1" applyFill="1" applyBorder="1" applyAlignment="1" applyProtection="1">
      <alignment horizontal="left" vertical="center"/>
      <protection locked="0"/>
    </xf>
    <xf numFmtId="0" fontId="29" fillId="36" borderId="64" xfId="0" applyFont="1" applyFill="1" applyBorder="1" applyAlignment="1" applyProtection="1">
      <alignment horizontal="left" vertical="center"/>
      <protection locked="0"/>
    </xf>
    <xf numFmtId="0" fontId="32" fillId="4" borderId="10" xfId="0" applyFont="1" applyFill="1" applyBorder="1" applyAlignment="1" applyProtection="1">
      <alignment horizontal="center" vertical="center"/>
    </xf>
    <xf numFmtId="0" fontId="32" fillId="4" borderId="40" xfId="0" applyFont="1" applyFill="1" applyBorder="1" applyAlignment="1" applyProtection="1">
      <alignment horizontal="center" vertical="center"/>
    </xf>
    <xf numFmtId="178" fontId="48" fillId="0" borderId="17" xfId="0" applyNumberFormat="1" applyFont="1" applyFill="1" applyBorder="1" applyAlignment="1" applyProtection="1">
      <alignment vertical="center"/>
    </xf>
    <xf numFmtId="178" fontId="48" fillId="0" borderId="11" xfId="0" applyNumberFormat="1" applyFont="1" applyFill="1" applyBorder="1" applyAlignment="1" applyProtection="1">
      <alignment vertical="center"/>
    </xf>
    <xf numFmtId="178" fontId="48" fillId="0" borderId="41" xfId="0" applyNumberFormat="1" applyFont="1" applyFill="1" applyBorder="1" applyAlignment="1" applyProtection="1">
      <alignment vertical="center"/>
    </xf>
    <xf numFmtId="178" fontId="35" fillId="0" borderId="17" xfId="0" applyNumberFormat="1" applyFont="1" applyFill="1" applyBorder="1" applyAlignment="1" applyProtection="1">
      <alignment vertical="center"/>
    </xf>
    <xf numFmtId="178" fontId="35" fillId="0" borderId="11" xfId="0" applyNumberFormat="1" applyFont="1" applyFill="1" applyBorder="1" applyAlignment="1" applyProtection="1">
      <alignment vertical="center"/>
    </xf>
    <xf numFmtId="178" fontId="35" fillId="0" borderId="41" xfId="0" applyNumberFormat="1" applyFont="1" applyFill="1" applyBorder="1" applyAlignment="1" applyProtection="1">
      <alignment vertical="center"/>
    </xf>
    <xf numFmtId="181" fontId="29" fillId="36" borderId="9" xfId="0" applyNumberFormat="1" applyFont="1" applyFill="1" applyBorder="1" applyAlignment="1" applyProtection="1">
      <alignment vertical="center"/>
      <protection locked="0"/>
    </xf>
    <xf numFmtId="181" fontId="29" fillId="36" borderId="10" xfId="0" applyNumberFormat="1" applyFont="1" applyFill="1" applyBorder="1" applyAlignment="1" applyProtection="1">
      <alignment vertical="center"/>
      <protection locked="0"/>
    </xf>
    <xf numFmtId="181" fontId="29" fillId="36" borderId="40" xfId="0" applyNumberFormat="1" applyFont="1" applyFill="1" applyBorder="1" applyAlignment="1" applyProtection="1">
      <alignment vertical="center"/>
      <protection locked="0"/>
    </xf>
    <xf numFmtId="0" fontId="28" fillId="4" borderId="9" xfId="0" applyFont="1" applyFill="1" applyBorder="1" applyAlignment="1" applyProtection="1">
      <alignment vertical="center"/>
    </xf>
    <xf numFmtId="0" fontId="28" fillId="4" borderId="10" xfId="0" applyFont="1" applyFill="1" applyBorder="1" applyAlignment="1" applyProtection="1">
      <alignment vertical="center"/>
    </xf>
    <xf numFmtId="0" fontId="28" fillId="4" borderId="16" xfId="0" applyFont="1" applyFill="1" applyBorder="1" applyAlignment="1" applyProtection="1">
      <alignment vertical="center"/>
    </xf>
    <xf numFmtId="0" fontId="32" fillId="4" borderId="10" xfId="0" applyFont="1" applyFill="1" applyBorder="1" applyAlignment="1" applyProtection="1">
      <alignment horizontal="right" vertical="center"/>
    </xf>
    <xf numFmtId="0" fontId="46" fillId="4" borderId="65" xfId="0" applyFont="1" applyFill="1" applyBorder="1" applyAlignment="1" applyProtection="1">
      <alignment horizontal="center" vertical="center" textRotation="180" shrinkToFit="1"/>
    </xf>
    <xf numFmtId="0" fontId="46" fillId="4" borderId="66" xfId="0" applyFont="1" applyFill="1" applyBorder="1" applyAlignment="1" applyProtection="1">
      <alignment horizontal="center" vertical="center" textRotation="180" shrinkToFit="1"/>
    </xf>
    <xf numFmtId="0" fontId="46" fillId="4" borderId="67" xfId="0" applyFont="1" applyFill="1" applyBorder="1" applyAlignment="1" applyProtection="1">
      <alignment horizontal="center" vertical="center" textRotation="180" shrinkToFit="1"/>
    </xf>
    <xf numFmtId="0" fontId="28" fillId="4" borderId="68" xfId="0" applyFont="1" applyFill="1" applyBorder="1" applyAlignment="1" applyProtection="1">
      <alignment vertical="center"/>
    </xf>
    <xf numFmtId="0" fontId="28" fillId="4" borderId="69" xfId="0" applyFont="1" applyFill="1" applyBorder="1" applyAlignment="1" applyProtection="1">
      <alignment vertical="center"/>
    </xf>
    <xf numFmtId="0" fontId="28" fillId="4" borderId="70" xfId="0" applyFont="1" applyFill="1" applyBorder="1" applyAlignment="1" applyProtection="1">
      <alignment vertical="center"/>
    </xf>
    <xf numFmtId="0" fontId="28" fillId="4" borderId="71" xfId="0" applyFont="1" applyFill="1" applyBorder="1" applyAlignment="1" applyProtection="1">
      <alignment vertical="center"/>
    </xf>
    <xf numFmtId="0" fontId="28" fillId="4" borderId="72" xfId="0" applyFont="1" applyFill="1" applyBorder="1" applyAlignment="1" applyProtection="1">
      <alignment vertical="center"/>
    </xf>
    <xf numFmtId="0" fontId="28" fillId="4" borderId="73" xfId="0" applyFont="1" applyFill="1" applyBorder="1" applyAlignment="1" applyProtection="1">
      <alignment vertical="center"/>
    </xf>
    <xf numFmtId="0" fontId="28" fillId="4" borderId="61" xfId="0" applyFont="1" applyFill="1" applyBorder="1" applyAlignment="1" applyProtection="1">
      <alignment vertical="center"/>
    </xf>
    <xf numFmtId="0" fontId="28" fillId="4" borderId="62" xfId="0" applyFont="1" applyFill="1" applyBorder="1" applyAlignment="1" applyProtection="1">
      <alignment vertical="center"/>
    </xf>
    <xf numFmtId="0" fontId="28" fillId="4" borderId="63" xfId="0" applyFont="1" applyFill="1" applyBorder="1" applyAlignment="1" applyProtection="1">
      <alignment vertical="center"/>
    </xf>
    <xf numFmtId="181" fontId="29" fillId="36" borderId="61" xfId="0" applyNumberFormat="1" applyFont="1" applyFill="1" applyBorder="1" applyAlignment="1" applyProtection="1">
      <alignment vertical="center"/>
      <protection locked="0"/>
    </xf>
    <xf numFmtId="181" fontId="29" fillId="36" borderId="62" xfId="0" applyNumberFormat="1" applyFont="1" applyFill="1" applyBorder="1" applyAlignment="1" applyProtection="1">
      <alignment vertical="center"/>
      <protection locked="0"/>
    </xf>
    <xf numFmtId="181" fontId="29" fillId="36" borderId="63" xfId="0" applyNumberFormat="1" applyFont="1" applyFill="1" applyBorder="1" applyAlignment="1" applyProtection="1">
      <alignment vertical="center"/>
      <protection locked="0"/>
    </xf>
    <xf numFmtId="0" fontId="28" fillId="4" borderId="64" xfId="0" applyFont="1" applyFill="1" applyBorder="1" applyAlignment="1" applyProtection="1">
      <alignment vertical="center"/>
    </xf>
    <xf numFmtId="0" fontId="47" fillId="4" borderId="9" xfId="0" applyFont="1" applyFill="1" applyBorder="1" applyAlignment="1" applyProtection="1">
      <alignment vertical="center"/>
    </xf>
    <xf numFmtId="0" fontId="47" fillId="4" borderId="10" xfId="0" applyFont="1" applyFill="1" applyBorder="1" applyAlignment="1" applyProtection="1">
      <alignment vertical="center"/>
    </xf>
    <xf numFmtId="0" fontId="47" fillId="4" borderId="40" xfId="0" applyFont="1" applyFill="1" applyBorder="1" applyAlignment="1" applyProtection="1">
      <alignment vertical="center"/>
    </xf>
    <xf numFmtId="178" fontId="29" fillId="4" borderId="10" xfId="0" applyNumberFormat="1" applyFont="1" applyFill="1" applyBorder="1" applyAlignment="1" applyProtection="1">
      <alignment horizontal="right" vertical="center"/>
    </xf>
    <xf numFmtId="0" fontId="28" fillId="36" borderId="35" xfId="0" applyFont="1" applyFill="1" applyBorder="1" applyAlignment="1" applyProtection="1">
      <alignment horizontal="center" vertical="center"/>
      <protection locked="0"/>
    </xf>
    <xf numFmtId="0" fontId="28" fillId="36" borderId="36" xfId="0" applyFont="1" applyFill="1" applyBorder="1" applyAlignment="1" applyProtection="1">
      <alignment horizontal="center" vertical="center"/>
      <protection locked="0"/>
    </xf>
    <xf numFmtId="0" fontId="28" fillId="36" borderId="11" xfId="0" applyFont="1" applyFill="1" applyBorder="1" applyAlignment="1" applyProtection="1">
      <alignment horizontal="center" vertical="center"/>
      <protection locked="0"/>
    </xf>
    <xf numFmtId="184" fontId="35" fillId="0" borderId="17" xfId="0" applyNumberFormat="1" applyFont="1" applyFill="1" applyBorder="1" applyAlignment="1" applyProtection="1">
      <alignment vertical="center"/>
    </xf>
    <xf numFmtId="184" fontId="35" fillId="0" borderId="11" xfId="0" applyNumberFormat="1" applyFont="1" applyFill="1" applyBorder="1" applyAlignment="1" applyProtection="1">
      <alignment vertical="center"/>
    </xf>
    <xf numFmtId="184" fontId="35" fillId="0" borderId="41" xfId="0" applyNumberFormat="1" applyFont="1" applyFill="1" applyBorder="1" applyAlignment="1" applyProtection="1">
      <alignment vertical="center"/>
    </xf>
    <xf numFmtId="0" fontId="26" fillId="0" borderId="83" xfId="0" applyFont="1" applyBorder="1" applyAlignment="1" applyProtection="1">
      <alignment horizontal="left" vertical="center"/>
    </xf>
    <xf numFmtId="0" fontId="26" fillId="0" borderId="84" xfId="0" applyFont="1" applyBorder="1" applyAlignment="1" applyProtection="1">
      <alignment horizontal="left" vertical="center"/>
    </xf>
    <xf numFmtId="0" fontId="26" fillId="0" borderId="85" xfId="0" applyFont="1" applyBorder="1" applyAlignment="1" applyProtection="1">
      <alignment horizontal="left" vertical="center"/>
    </xf>
    <xf numFmtId="0" fontId="26" fillId="0" borderId="12" xfId="0" applyFont="1" applyBorder="1" applyAlignment="1" applyProtection="1">
      <alignment horizontal="left" vertical="center"/>
    </xf>
    <xf numFmtId="0" fontId="26" fillId="0" borderId="0" xfId="0" applyFont="1" applyBorder="1" applyAlignment="1" applyProtection="1">
      <alignment horizontal="left" vertical="center"/>
    </xf>
    <xf numFmtId="0" fontId="26" fillId="0" borderId="13" xfId="0" applyFont="1" applyBorder="1" applyAlignment="1" applyProtection="1">
      <alignment horizontal="left" vertical="center"/>
    </xf>
    <xf numFmtId="0" fontId="26" fillId="0" borderId="36" xfId="0" applyFont="1" applyBorder="1" applyAlignment="1" applyProtection="1">
      <alignment horizontal="left" vertical="center"/>
    </xf>
    <xf numFmtId="0" fontId="26" fillId="0" borderId="11" xfId="0" applyFont="1" applyBorder="1" applyAlignment="1" applyProtection="1">
      <alignment horizontal="left" vertical="center"/>
    </xf>
    <xf numFmtId="0" fontId="26" fillId="0" borderId="14" xfId="0" applyFont="1" applyBorder="1" applyAlignment="1" applyProtection="1">
      <alignment horizontal="left" vertical="center"/>
    </xf>
    <xf numFmtId="0" fontId="39" fillId="0" borderId="25" xfId="0" applyFont="1" applyBorder="1" applyAlignment="1" applyProtection="1">
      <alignment horizontal="center" vertical="center"/>
    </xf>
    <xf numFmtId="0" fontId="39" fillId="0" borderId="23" xfId="0" applyFont="1" applyBorder="1" applyAlignment="1" applyProtection="1">
      <alignment horizontal="center" vertical="center"/>
    </xf>
    <xf numFmtId="0" fontId="39" fillId="0" borderId="24" xfId="0" applyFont="1" applyBorder="1" applyAlignment="1" applyProtection="1">
      <alignment horizontal="center" vertical="center"/>
    </xf>
    <xf numFmtId="185" fontId="30" fillId="36" borderId="28" xfId="0" applyNumberFormat="1" applyFont="1" applyFill="1" applyBorder="1" applyAlignment="1" applyProtection="1">
      <alignment horizontal="center" vertical="center"/>
      <protection locked="0"/>
    </xf>
    <xf numFmtId="0" fontId="36" fillId="0" borderId="83" xfId="0" applyFont="1" applyBorder="1" applyAlignment="1" applyProtection="1">
      <alignment horizontal="center" wrapText="1"/>
    </xf>
    <xf numFmtId="0" fontId="36" fillId="0" borderId="84" xfId="0" applyFont="1" applyBorder="1" applyAlignment="1" applyProtection="1">
      <alignment horizontal="center" wrapText="1"/>
    </xf>
    <xf numFmtId="0" fontId="36" fillId="0" borderId="85" xfId="0" applyFont="1" applyBorder="1" applyAlignment="1" applyProtection="1">
      <alignment horizontal="center" wrapText="1"/>
    </xf>
    <xf numFmtId="0" fontId="36" fillId="0" borderId="42" xfId="0" applyFont="1" applyBorder="1" applyAlignment="1" applyProtection="1">
      <alignment horizontal="center" vertical="top"/>
    </xf>
    <xf numFmtId="0" fontId="36" fillId="0" borderId="7" xfId="0" applyFont="1" applyBorder="1" applyAlignment="1" applyProtection="1">
      <alignment horizontal="center" vertical="top"/>
    </xf>
    <xf numFmtId="0" fontId="36" fillId="0" borderId="15" xfId="0" applyFont="1" applyBorder="1" applyAlignment="1" applyProtection="1">
      <alignment horizontal="center" vertical="top"/>
    </xf>
    <xf numFmtId="181" fontId="48" fillId="0" borderId="17" xfId="0" applyNumberFormat="1" applyFont="1" applyFill="1" applyBorder="1" applyAlignment="1" applyProtection="1">
      <alignment horizontal="right" vertical="center"/>
    </xf>
    <xf numFmtId="181" fontId="48" fillId="0" borderId="11" xfId="0" applyNumberFormat="1" applyFont="1" applyFill="1" applyBorder="1" applyAlignment="1" applyProtection="1">
      <alignment horizontal="right" vertical="center"/>
    </xf>
    <xf numFmtId="185" fontId="30" fillId="36" borderId="88" xfId="0" applyNumberFormat="1" applyFont="1" applyFill="1" applyBorder="1" applyAlignment="1" applyProtection="1">
      <alignment horizontal="center" vertical="center"/>
      <protection locked="0"/>
    </xf>
    <xf numFmtId="185" fontId="30" fillId="36" borderId="116" xfId="0" applyNumberFormat="1" applyFont="1" applyFill="1" applyBorder="1" applyAlignment="1" applyProtection="1">
      <alignment horizontal="center" vertical="center"/>
      <protection locked="0"/>
    </xf>
    <xf numFmtId="0" fontId="30" fillId="0" borderId="83" xfId="0" applyFont="1" applyBorder="1" applyAlignment="1" applyProtection="1">
      <alignment horizontal="center" vertical="center"/>
    </xf>
    <xf numFmtId="0" fontId="30" fillId="0" borderId="84" xfId="0" applyFont="1" applyBorder="1" applyAlignment="1" applyProtection="1">
      <alignment horizontal="center" vertical="center"/>
    </xf>
    <xf numFmtId="0" fontId="27" fillId="0" borderId="83" xfId="0" applyFont="1" applyBorder="1" applyAlignment="1" applyProtection="1">
      <alignment horizontal="left" vertical="center" shrinkToFit="1"/>
    </xf>
    <xf numFmtId="0" fontId="27" fillId="0" borderId="84" xfId="0" applyFont="1" applyBorder="1" applyAlignment="1" applyProtection="1">
      <alignment horizontal="left" vertical="center" shrinkToFit="1"/>
    </xf>
    <xf numFmtId="0" fontId="27" fillId="0" borderId="85" xfId="0" applyFont="1" applyBorder="1" applyAlignment="1" applyProtection="1">
      <alignment horizontal="left" vertical="center" shrinkToFit="1"/>
    </xf>
    <xf numFmtId="0" fontId="27" fillId="0" borderId="12" xfId="0" applyFont="1" applyBorder="1" applyAlignment="1" applyProtection="1">
      <alignment horizontal="left" vertical="center" shrinkToFit="1"/>
    </xf>
    <xf numFmtId="0" fontId="27" fillId="0" borderId="0" xfId="0" applyFont="1" applyBorder="1" applyAlignment="1" applyProtection="1">
      <alignment horizontal="left" vertical="center" shrinkToFit="1"/>
    </xf>
    <xf numFmtId="0" fontId="27" fillId="0" borderId="13" xfId="0" applyFont="1" applyBorder="1" applyAlignment="1" applyProtection="1">
      <alignment horizontal="left" vertical="center" shrinkToFit="1"/>
    </xf>
    <xf numFmtId="0" fontId="27" fillId="0" borderId="36" xfId="0" applyFont="1" applyBorder="1" applyAlignment="1" applyProtection="1">
      <alignment horizontal="left" vertical="center" shrinkToFit="1"/>
    </xf>
    <xf numFmtId="0" fontId="27" fillId="0" borderId="11" xfId="0" applyFont="1" applyBorder="1" applyAlignment="1" applyProtection="1">
      <alignment horizontal="left" vertical="center" shrinkToFit="1"/>
    </xf>
    <xf numFmtId="0" fontId="27" fillId="0" borderId="14" xfId="0" applyFont="1" applyBorder="1" applyAlignment="1" applyProtection="1">
      <alignment horizontal="left" vertical="center" shrinkToFit="1"/>
    </xf>
    <xf numFmtId="0" fontId="29" fillId="0" borderId="87" xfId="0" applyFont="1" applyBorder="1" applyAlignment="1" applyProtection="1">
      <alignment horizontal="center" vertical="center"/>
    </xf>
    <xf numFmtId="0" fontId="29" fillId="0" borderId="62" xfId="0" applyFont="1" applyBorder="1" applyAlignment="1" applyProtection="1">
      <alignment horizontal="center" vertical="center"/>
    </xf>
    <xf numFmtId="0" fontId="29" fillId="0" borderId="64" xfId="0" applyFont="1" applyBorder="1" applyAlignment="1" applyProtection="1">
      <alignment horizontal="center" vertical="center"/>
    </xf>
    <xf numFmtId="0" fontId="30" fillId="0" borderId="9" xfId="0" applyFont="1" applyBorder="1" applyAlignment="1" applyProtection="1">
      <alignment horizontal="center" vertical="center"/>
    </xf>
    <xf numFmtId="0" fontId="30" fillId="0" borderId="40" xfId="0" applyFont="1" applyBorder="1" applyAlignment="1" applyProtection="1">
      <alignment horizontal="center" vertical="center"/>
    </xf>
    <xf numFmtId="0" fontId="33" fillId="0" borderId="0" xfId="0" applyFont="1" applyAlignment="1" applyProtection="1">
      <alignment horizontal="left" vertical="center"/>
    </xf>
    <xf numFmtId="0" fontId="33" fillId="0" borderId="11" xfId="0" applyFont="1" applyBorder="1" applyAlignment="1" applyProtection="1">
      <alignment horizontal="left" vertical="center"/>
    </xf>
    <xf numFmtId="0" fontId="30" fillId="0" borderId="27" xfId="0" applyFont="1" applyFill="1" applyBorder="1" applyAlignment="1" applyProtection="1">
      <alignment horizontal="center" vertical="center"/>
    </xf>
    <xf numFmtId="0" fontId="30" fillId="0" borderId="113" xfId="0" applyFont="1" applyBorder="1" applyAlignment="1" applyProtection="1">
      <alignment horizontal="center" vertical="center"/>
    </xf>
    <xf numFmtId="0" fontId="30" fillId="0" borderId="114" xfId="0" applyFont="1" applyBorder="1" applyAlignment="1" applyProtection="1">
      <alignment horizontal="center" vertical="center"/>
    </xf>
    <xf numFmtId="0" fontId="30" fillId="0" borderId="115" xfId="0" applyFont="1" applyBorder="1" applyAlignment="1" applyProtection="1">
      <alignment horizontal="center" vertical="center"/>
    </xf>
    <xf numFmtId="0" fontId="32" fillId="4" borderId="35" xfId="0" applyFont="1" applyFill="1" applyBorder="1" applyAlignment="1" applyProtection="1">
      <alignment horizontal="center" vertical="center"/>
    </xf>
    <xf numFmtId="0" fontId="32" fillId="4" borderId="36" xfId="0" applyFont="1" applyFill="1" applyBorder="1" applyAlignment="1" applyProtection="1">
      <alignment horizontal="center" vertical="center"/>
    </xf>
    <xf numFmtId="0" fontId="35" fillId="0" borderId="21" xfId="0" applyFont="1" applyFill="1" applyBorder="1" applyAlignment="1" applyProtection="1">
      <alignment horizontal="left" vertical="center"/>
    </xf>
    <xf numFmtId="0" fontId="35" fillId="0" borderId="32" xfId="0" applyFont="1" applyFill="1" applyBorder="1" applyAlignment="1" applyProtection="1">
      <alignment horizontal="left" vertical="center"/>
    </xf>
    <xf numFmtId="0" fontId="30" fillId="36" borderId="118" xfId="0" applyFont="1" applyFill="1" applyBorder="1" applyAlignment="1" applyProtection="1">
      <alignment horizontal="center" vertical="center"/>
      <protection locked="0"/>
    </xf>
    <xf numFmtId="0" fontId="30" fillId="36" borderId="119" xfId="0" applyFont="1" applyFill="1" applyBorder="1" applyAlignment="1" applyProtection="1">
      <alignment horizontal="center" vertical="center"/>
      <protection locked="0"/>
    </xf>
    <xf numFmtId="0" fontId="30" fillId="36" borderId="120" xfId="0" applyFont="1" applyFill="1" applyBorder="1" applyAlignment="1" applyProtection="1">
      <alignment horizontal="center" vertical="center"/>
      <protection locked="0"/>
    </xf>
    <xf numFmtId="0" fontId="30" fillId="36" borderId="121" xfId="0" applyFont="1" applyFill="1" applyBorder="1" applyAlignment="1" applyProtection="1">
      <alignment horizontal="center" vertical="center"/>
      <protection locked="0"/>
    </xf>
    <xf numFmtId="0" fontId="30" fillId="36" borderId="122" xfId="0" applyFont="1" applyFill="1" applyBorder="1" applyAlignment="1" applyProtection="1">
      <alignment horizontal="center" vertical="center"/>
      <protection locked="0"/>
    </xf>
    <xf numFmtId="0" fontId="30" fillId="36" borderId="123" xfId="0" applyFont="1" applyFill="1" applyBorder="1" applyAlignment="1" applyProtection="1">
      <alignment horizontal="center" vertical="center"/>
      <protection locked="0"/>
    </xf>
    <xf numFmtId="0" fontId="40" fillId="0" borderId="10" xfId="0" applyFont="1" applyFill="1" applyBorder="1" applyAlignment="1" applyProtection="1">
      <alignment horizontal="center" vertical="center" shrinkToFit="1"/>
    </xf>
    <xf numFmtId="0" fontId="40" fillId="0" borderId="40" xfId="0" applyFont="1" applyFill="1" applyBorder="1" applyAlignment="1" applyProtection="1">
      <alignment horizontal="center" vertical="center" shrinkToFit="1"/>
    </xf>
    <xf numFmtId="0" fontId="30" fillId="0" borderId="21" xfId="0" applyFont="1" applyBorder="1" applyAlignment="1" applyProtection="1">
      <alignment horizontal="center" vertical="center" wrapText="1"/>
    </xf>
    <xf numFmtId="0" fontId="30" fillId="0" borderId="33" xfId="0" applyFont="1" applyBorder="1" applyAlignment="1" applyProtection="1">
      <alignment horizontal="center" vertical="center" wrapText="1"/>
    </xf>
    <xf numFmtId="0" fontId="30" fillId="0" borderId="1" xfId="0" applyFont="1" applyFill="1" applyBorder="1" applyAlignment="1" applyProtection="1">
      <alignment horizontal="center" vertical="center" wrapText="1"/>
    </xf>
    <xf numFmtId="0" fontId="30" fillId="0" borderId="2" xfId="0" applyFont="1" applyFill="1" applyBorder="1" applyAlignment="1" applyProtection="1">
      <alignment horizontal="center" vertical="center" wrapText="1"/>
    </xf>
    <xf numFmtId="0" fontId="30" fillId="0" borderId="3" xfId="0" applyFont="1" applyFill="1" applyBorder="1" applyAlignment="1" applyProtection="1">
      <alignment horizontal="center" vertical="center" wrapText="1"/>
    </xf>
    <xf numFmtId="0" fontId="30" fillId="0" borderId="4" xfId="0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 applyProtection="1">
      <alignment horizontal="center" vertical="center" wrapText="1"/>
    </xf>
    <xf numFmtId="0" fontId="30" fillId="0" borderId="5" xfId="0" applyFont="1" applyFill="1" applyBorder="1" applyAlignment="1" applyProtection="1">
      <alignment horizontal="center" vertical="center" wrapText="1"/>
    </xf>
    <xf numFmtId="0" fontId="40" fillId="0" borderId="23" xfId="0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left" vertical="center" wrapText="1" indent="1"/>
    </xf>
    <xf numFmtId="0" fontId="30" fillId="0" borderId="2" xfId="0" applyFont="1" applyFill="1" applyBorder="1" applyAlignment="1" applyProtection="1">
      <alignment horizontal="left" vertical="center" wrapText="1" indent="1"/>
    </xf>
    <xf numFmtId="0" fontId="30" fillId="0" borderId="34" xfId="0" applyFont="1" applyFill="1" applyBorder="1" applyAlignment="1" applyProtection="1">
      <alignment horizontal="left" vertical="center" wrapText="1" indent="1"/>
    </xf>
    <xf numFmtId="0" fontId="30" fillId="0" borderId="4" xfId="0" applyFont="1" applyFill="1" applyBorder="1" applyAlignment="1" applyProtection="1">
      <alignment horizontal="left" vertical="center" wrapText="1" indent="1"/>
    </xf>
    <xf numFmtId="0" fontId="30" fillId="0" borderId="0" xfId="0" applyFont="1" applyFill="1" applyBorder="1" applyAlignment="1" applyProtection="1">
      <alignment horizontal="left" vertical="center" wrapText="1" indent="1"/>
    </xf>
    <xf numFmtId="0" fontId="30" fillId="0" borderId="13" xfId="0" applyFont="1" applyFill="1" applyBorder="1" applyAlignment="1" applyProtection="1">
      <alignment horizontal="left" vertical="center" wrapText="1" indent="1"/>
    </xf>
    <xf numFmtId="0" fontId="29" fillId="36" borderId="9" xfId="0" applyFont="1" applyFill="1" applyBorder="1" applyAlignment="1" applyProtection="1">
      <alignment vertical="center"/>
      <protection locked="0"/>
    </xf>
    <xf numFmtId="0" fontId="29" fillId="36" borderId="10" xfId="0" applyFont="1" applyFill="1" applyBorder="1" applyAlignment="1" applyProtection="1">
      <alignment vertical="center"/>
      <protection locked="0"/>
    </xf>
    <xf numFmtId="0" fontId="29" fillId="36" borderId="16" xfId="0" applyFont="1" applyFill="1" applyBorder="1" applyAlignment="1" applyProtection="1">
      <alignment vertical="center"/>
      <protection locked="0"/>
    </xf>
    <xf numFmtId="0" fontId="30" fillId="0" borderId="35" xfId="0" applyFont="1" applyBorder="1" applyAlignment="1" applyProtection="1">
      <alignment horizontal="center" vertical="center"/>
    </xf>
    <xf numFmtId="186" fontId="30" fillId="36" borderId="9" xfId="0" applyNumberFormat="1" applyFont="1" applyFill="1" applyBorder="1" applyAlignment="1" applyProtection="1">
      <alignment horizontal="center" vertical="center" shrinkToFit="1"/>
      <protection locked="0"/>
    </xf>
    <xf numFmtId="186" fontId="30" fillId="36" borderId="10" xfId="0" applyNumberFormat="1" applyFont="1" applyFill="1" applyBorder="1" applyAlignment="1" applyProtection="1">
      <alignment horizontal="center" vertical="center" shrinkToFit="1"/>
      <protection locked="0"/>
    </xf>
    <xf numFmtId="186" fontId="30" fillId="36" borderId="16" xfId="0" applyNumberFormat="1" applyFont="1" applyFill="1" applyBorder="1" applyAlignment="1" applyProtection="1">
      <alignment horizontal="center" vertical="center" shrinkToFit="1"/>
      <protection locked="0"/>
    </xf>
    <xf numFmtId="185" fontId="30" fillId="0" borderId="10" xfId="0" applyNumberFormat="1" applyFont="1" applyBorder="1" applyAlignment="1" applyProtection="1">
      <alignment horizontal="center" vertical="center" shrinkToFit="1"/>
    </xf>
    <xf numFmtId="185" fontId="30" fillId="0" borderId="16" xfId="0" applyNumberFormat="1" applyFont="1" applyBorder="1" applyAlignment="1" applyProtection="1">
      <alignment horizontal="center" vertical="center" shrinkToFit="1"/>
    </xf>
    <xf numFmtId="0" fontId="30" fillId="0" borderId="85" xfId="0" applyFont="1" applyBorder="1" applyAlignment="1" applyProtection="1">
      <alignment horizontal="center" vertical="center"/>
    </xf>
    <xf numFmtId="0" fontId="30" fillId="0" borderId="27" xfId="0" applyFont="1" applyBorder="1" applyAlignment="1" applyProtection="1">
      <alignment horizontal="center" vertical="center"/>
    </xf>
    <xf numFmtId="185" fontId="30" fillId="36" borderId="63" xfId="0" applyNumberFormat="1" applyFont="1" applyFill="1" applyBorder="1" applyAlignment="1" applyProtection="1">
      <alignment horizontal="center" vertical="center"/>
      <protection locked="0"/>
    </xf>
    <xf numFmtId="183" fontId="4" fillId="35" borderId="0" xfId="0" applyNumberFormat="1" applyFont="1" applyFill="1" applyAlignment="1" applyProtection="1">
      <alignment horizontal="center" vertical="center"/>
    </xf>
    <xf numFmtId="0" fontId="30" fillId="0" borderId="124" xfId="0" applyFont="1" applyFill="1" applyBorder="1" applyAlignment="1" applyProtection="1">
      <alignment horizontal="center" vertical="center" wrapText="1"/>
    </xf>
    <xf numFmtId="0" fontId="30" fillId="0" borderId="125" xfId="0" applyFont="1" applyFill="1" applyBorder="1" applyAlignment="1" applyProtection="1">
      <alignment horizontal="center" vertical="center" wrapText="1"/>
    </xf>
    <xf numFmtId="0" fontId="30" fillId="0" borderId="126" xfId="0" applyFont="1" applyFill="1" applyBorder="1" applyAlignment="1" applyProtection="1">
      <alignment horizontal="center" vertical="center" wrapText="1"/>
    </xf>
    <xf numFmtId="0" fontId="30" fillId="0" borderId="124" xfId="0" applyFont="1" applyFill="1" applyBorder="1" applyAlignment="1" applyProtection="1">
      <alignment horizontal="left" vertical="center" wrapText="1" indent="1"/>
    </xf>
    <xf numFmtId="0" fontId="30" fillId="0" borderId="125" xfId="0" applyFont="1" applyFill="1" applyBorder="1" applyAlignment="1" applyProtection="1">
      <alignment horizontal="left" vertical="center" wrapText="1" indent="1"/>
    </xf>
    <xf numFmtId="0" fontId="30" fillId="0" borderId="127" xfId="0" applyFont="1" applyFill="1" applyBorder="1" applyAlignment="1" applyProtection="1">
      <alignment horizontal="left" vertical="center" wrapText="1" indent="1"/>
    </xf>
    <xf numFmtId="0" fontId="29" fillId="4" borderId="61" xfId="0" applyFont="1" applyFill="1" applyBorder="1" applyAlignment="1" applyProtection="1">
      <alignment vertical="center"/>
    </xf>
    <xf numFmtId="0" fontId="29" fillId="4" borderId="62" xfId="0" applyFont="1" applyFill="1" applyBorder="1" applyAlignment="1" applyProtection="1">
      <alignment vertical="center"/>
    </xf>
    <xf numFmtId="0" fontId="29" fillId="4" borderId="63" xfId="0" applyFont="1" applyFill="1" applyBorder="1" applyAlignment="1" applyProtection="1">
      <alignment vertical="center"/>
    </xf>
    <xf numFmtId="183" fontId="4" fillId="34" borderId="0" xfId="0" applyNumberFormat="1" applyFont="1" applyFill="1" applyAlignment="1" applyProtection="1">
      <alignment horizontal="center" vertical="center"/>
    </xf>
    <xf numFmtId="0" fontId="29" fillId="36" borderId="61" xfId="0" applyFont="1" applyFill="1" applyBorder="1" applyAlignment="1" applyProtection="1">
      <alignment vertical="center"/>
      <protection locked="0"/>
    </xf>
    <xf numFmtId="0" fontId="29" fillId="36" borderId="62" xfId="0" applyFont="1" applyFill="1" applyBorder="1" applyAlignment="1" applyProtection="1">
      <alignment vertical="center"/>
      <protection locked="0"/>
    </xf>
    <xf numFmtId="0" fontId="29" fillId="36" borderId="64" xfId="0" applyFont="1" applyFill="1" applyBorder="1" applyAlignment="1" applyProtection="1">
      <alignment vertical="center"/>
      <protection locked="0"/>
    </xf>
    <xf numFmtId="0" fontId="36" fillId="0" borderId="83" xfId="0" applyFont="1" applyBorder="1" applyAlignment="1" applyProtection="1">
      <alignment horizontal="center" vertical="top" wrapText="1"/>
    </xf>
    <xf numFmtId="0" fontId="36" fillId="0" borderId="84" xfId="0" applyFont="1" applyBorder="1" applyAlignment="1" applyProtection="1">
      <alignment horizontal="center" vertical="top" wrapText="1"/>
    </xf>
    <xf numFmtId="0" fontId="36" fillId="0" borderId="85" xfId="0" applyFont="1" applyBorder="1" applyAlignment="1" applyProtection="1">
      <alignment horizontal="center" vertical="top" wrapText="1"/>
    </xf>
    <xf numFmtId="0" fontId="44" fillId="0" borderId="83" xfId="0" applyFont="1" applyBorder="1" applyAlignment="1" applyProtection="1">
      <alignment horizontal="center" vertical="center"/>
    </xf>
    <xf numFmtId="0" fontId="44" fillId="0" borderId="84" xfId="0" applyFont="1" applyBorder="1" applyAlignment="1" applyProtection="1">
      <alignment horizontal="center" vertical="center"/>
    </xf>
    <xf numFmtId="0" fontId="44" fillId="0" borderId="85" xfId="0" applyFont="1" applyBorder="1" applyAlignment="1" applyProtection="1">
      <alignment horizontal="center" vertical="center"/>
    </xf>
    <xf numFmtId="0" fontId="44" fillId="0" borderId="12" xfId="0" applyFont="1" applyBorder="1" applyAlignment="1" applyProtection="1">
      <alignment horizontal="center" vertical="center"/>
    </xf>
    <xf numFmtId="0" fontId="44" fillId="0" borderId="0" xfId="0" applyFont="1" applyBorder="1" applyAlignment="1" applyProtection="1">
      <alignment horizontal="center" vertical="center"/>
    </xf>
    <xf numFmtId="0" fontId="44" fillId="0" borderId="13" xfId="0" applyFont="1" applyBorder="1" applyAlignment="1" applyProtection="1">
      <alignment horizontal="center" vertical="center"/>
    </xf>
    <xf numFmtId="0" fontId="44" fillId="0" borderId="36" xfId="0" applyFont="1" applyBorder="1" applyAlignment="1" applyProtection="1">
      <alignment horizontal="center" vertical="center"/>
    </xf>
    <xf numFmtId="0" fontId="44" fillId="0" borderId="11" xfId="0" applyFont="1" applyBorder="1" applyAlignment="1" applyProtection="1">
      <alignment horizontal="center" vertical="center"/>
    </xf>
    <xf numFmtId="0" fontId="44" fillId="0" borderId="14" xfId="0" applyFont="1" applyBorder="1" applyAlignment="1" applyProtection="1">
      <alignment horizontal="center" vertical="center"/>
    </xf>
    <xf numFmtId="178" fontId="28" fillId="4" borderId="10" xfId="0" applyNumberFormat="1" applyFont="1" applyFill="1" applyBorder="1" applyAlignment="1" applyProtection="1">
      <alignment horizontal="right" vertical="center"/>
    </xf>
    <xf numFmtId="184" fontId="35" fillId="0" borderId="25" xfId="0" applyNumberFormat="1" applyFont="1" applyFill="1" applyBorder="1" applyAlignment="1" applyProtection="1">
      <alignment vertical="center"/>
    </xf>
    <xf numFmtId="184" fontId="35" fillId="0" borderId="23" xfId="0" applyNumberFormat="1" applyFont="1" applyFill="1" applyBorder="1" applyAlignment="1" applyProtection="1">
      <alignment vertical="center"/>
    </xf>
    <xf numFmtId="184" fontId="35" fillId="0" borderId="24" xfId="0" applyNumberFormat="1" applyFont="1" applyFill="1" applyBorder="1" applyAlignment="1" applyProtection="1">
      <alignment vertical="center"/>
    </xf>
    <xf numFmtId="0" fontId="30" fillId="0" borderId="43" xfId="0" applyFont="1" applyBorder="1" applyAlignment="1" applyProtection="1">
      <alignment horizontal="center" vertical="center" wrapText="1"/>
    </xf>
    <xf numFmtId="0" fontId="30" fillId="0" borderId="12" xfId="0" applyFont="1" applyBorder="1" applyAlignment="1" applyProtection="1">
      <alignment horizontal="center" vertical="center" wrapText="1"/>
    </xf>
    <xf numFmtId="0" fontId="30" fillId="0" borderId="13" xfId="0" applyFont="1" applyBorder="1" applyAlignment="1" applyProtection="1">
      <alignment horizontal="center" vertical="center" wrapText="1"/>
    </xf>
    <xf numFmtId="0" fontId="30" fillId="0" borderId="36" xfId="0" applyFont="1" applyBorder="1" applyAlignment="1" applyProtection="1">
      <alignment horizontal="center" vertical="center" wrapText="1"/>
    </xf>
    <xf numFmtId="0" fontId="30" fillId="0" borderId="11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 wrapText="1"/>
    </xf>
    <xf numFmtId="0" fontId="40" fillId="0" borderId="83" xfId="0" applyFont="1" applyBorder="1" applyAlignment="1" applyProtection="1">
      <alignment horizontal="center" vertical="center" wrapText="1"/>
    </xf>
    <xf numFmtId="0" fontId="40" fillId="0" borderId="84" xfId="0" applyFont="1" applyBorder="1" applyAlignment="1" applyProtection="1">
      <alignment horizontal="center" vertical="center"/>
    </xf>
    <xf numFmtId="0" fontId="40" fillId="0" borderId="85" xfId="0" applyFont="1" applyBorder="1" applyAlignment="1" applyProtection="1">
      <alignment horizontal="center" vertical="center"/>
    </xf>
    <xf numFmtId="0" fontId="40" fillId="0" borderId="12" xfId="0" applyFont="1" applyBorder="1" applyAlignment="1" applyProtection="1">
      <alignment horizontal="center" vertical="center"/>
    </xf>
    <xf numFmtId="0" fontId="40" fillId="0" borderId="0" xfId="0" applyFont="1" applyBorder="1" applyAlignment="1" applyProtection="1">
      <alignment horizontal="center" vertical="center"/>
    </xf>
    <xf numFmtId="0" fontId="40" fillId="0" borderId="13" xfId="0" applyFont="1" applyBorder="1" applyAlignment="1" applyProtection="1">
      <alignment horizontal="center" vertical="center"/>
    </xf>
    <xf numFmtId="0" fontId="40" fillId="0" borderId="36" xfId="0" applyFont="1" applyBorder="1" applyAlignment="1" applyProtection="1">
      <alignment horizontal="center" vertical="center"/>
    </xf>
    <xf numFmtId="0" fontId="40" fillId="0" borderId="11" xfId="0" applyFont="1" applyBorder="1" applyAlignment="1" applyProtection="1">
      <alignment horizontal="center" vertical="center"/>
    </xf>
    <xf numFmtId="0" fontId="40" fillId="0" borderId="14" xfId="0" applyFont="1" applyBorder="1" applyAlignment="1" applyProtection="1">
      <alignment horizontal="center" vertical="center"/>
    </xf>
    <xf numFmtId="181" fontId="29" fillId="0" borderId="1" xfId="0" applyNumberFormat="1" applyFont="1" applyFill="1" applyBorder="1" applyAlignment="1" applyProtection="1">
      <alignment horizontal="center" vertical="center" wrapText="1" shrinkToFit="1"/>
    </xf>
    <xf numFmtId="181" fontId="29" fillId="0" borderId="2" xfId="0" applyNumberFormat="1" applyFont="1" applyFill="1" applyBorder="1" applyAlignment="1" applyProtection="1">
      <alignment horizontal="center" vertical="center" wrapText="1" shrinkToFit="1"/>
    </xf>
    <xf numFmtId="181" fontId="29" fillId="0" borderId="3" xfId="0" applyNumberFormat="1" applyFont="1" applyFill="1" applyBorder="1" applyAlignment="1" applyProtection="1">
      <alignment horizontal="center" vertical="center" wrapText="1" shrinkToFit="1"/>
    </xf>
    <xf numFmtId="187" fontId="30" fillId="0" borderId="9" xfId="0" applyNumberFormat="1" applyFont="1" applyFill="1" applyBorder="1" applyAlignment="1" applyProtection="1">
      <alignment horizontal="center" vertical="center"/>
    </xf>
    <xf numFmtId="187" fontId="30" fillId="0" borderId="10" xfId="0" applyNumberFormat="1" applyFont="1" applyFill="1" applyBorder="1" applyAlignment="1" applyProtection="1">
      <alignment horizontal="center" vertical="center"/>
    </xf>
    <xf numFmtId="187" fontId="30" fillId="0" borderId="16" xfId="0" applyNumberFormat="1" applyFont="1" applyFill="1" applyBorder="1" applyAlignment="1" applyProtection="1">
      <alignment horizontal="center" vertical="center"/>
    </xf>
    <xf numFmtId="185" fontId="30" fillId="0" borderId="9" xfId="0" applyNumberFormat="1" applyFont="1" applyBorder="1" applyAlignment="1" applyProtection="1">
      <alignment horizontal="center" vertical="center" shrinkToFit="1"/>
    </xf>
    <xf numFmtId="0" fontId="36" fillId="0" borderId="30" xfId="0" applyFont="1" applyFill="1" applyBorder="1" applyAlignment="1" applyProtection="1">
      <alignment horizontal="center" vertical="center"/>
    </xf>
    <xf numFmtId="0" fontId="36" fillId="0" borderId="75" xfId="0" applyFont="1" applyFill="1" applyBorder="1" applyAlignment="1" applyProtection="1">
      <alignment horizontal="center" vertical="center"/>
    </xf>
    <xf numFmtId="0" fontId="30" fillId="0" borderId="118" xfId="0" applyFont="1" applyFill="1" applyBorder="1" applyAlignment="1" applyProtection="1">
      <alignment horizontal="center" vertical="center" shrinkToFit="1"/>
    </xf>
    <xf numFmtId="0" fontId="30" fillId="0" borderId="119" xfId="0" applyFont="1" applyFill="1" applyBorder="1" applyAlignment="1" applyProtection="1">
      <alignment horizontal="center" vertical="center" shrinkToFit="1"/>
    </xf>
    <xf numFmtId="0" fontId="30" fillId="0" borderId="120" xfId="0" applyFont="1" applyFill="1" applyBorder="1" applyAlignment="1" applyProtection="1">
      <alignment horizontal="center" vertical="center" shrinkToFit="1"/>
    </xf>
    <xf numFmtId="0" fontId="30" fillId="0" borderId="121" xfId="0" applyFont="1" applyFill="1" applyBorder="1" applyAlignment="1" applyProtection="1">
      <alignment horizontal="center" vertical="center" shrinkToFit="1"/>
    </xf>
    <xf numFmtId="0" fontId="30" fillId="0" borderId="122" xfId="0" applyFont="1" applyFill="1" applyBorder="1" applyAlignment="1" applyProtection="1">
      <alignment horizontal="center" vertical="center" shrinkToFit="1"/>
    </xf>
    <xf numFmtId="0" fontId="30" fillId="0" borderId="123" xfId="0" applyFont="1" applyFill="1" applyBorder="1" applyAlignment="1" applyProtection="1">
      <alignment horizontal="center" vertical="center" shrinkToFit="1"/>
    </xf>
    <xf numFmtId="0" fontId="30" fillId="0" borderId="9" xfId="0" applyFont="1" applyFill="1" applyBorder="1" applyAlignment="1" applyProtection="1">
      <alignment horizontal="center" vertical="center"/>
    </xf>
    <xf numFmtId="0" fontId="30" fillId="0" borderId="10" xfId="0" applyFont="1" applyFill="1" applyBorder="1" applyAlignment="1" applyProtection="1">
      <alignment horizontal="center" vertical="center"/>
    </xf>
    <xf numFmtId="178" fontId="30" fillId="0" borderId="22" xfId="0" applyNumberFormat="1" applyFont="1" applyFill="1" applyBorder="1" applyAlignment="1" applyProtection="1">
      <alignment horizontal="center" vertical="center"/>
    </xf>
    <xf numFmtId="178" fontId="30" fillId="0" borderId="23" xfId="0" applyNumberFormat="1" applyFont="1" applyFill="1" applyBorder="1" applyAlignment="1" applyProtection="1">
      <alignment horizontal="center" vertical="center"/>
    </xf>
    <xf numFmtId="0" fontId="28" fillId="0" borderId="1" xfId="0" applyFont="1" applyFill="1" applyBorder="1" applyAlignment="1" applyProtection="1">
      <alignment horizontal="center" vertical="center" shrinkToFit="1"/>
    </xf>
    <xf numFmtId="0" fontId="28" fillId="0" borderId="2" xfId="0" applyFont="1" applyFill="1" applyBorder="1" applyAlignment="1" applyProtection="1">
      <alignment horizontal="center" vertical="center" shrinkToFit="1"/>
    </xf>
    <xf numFmtId="0" fontId="28" fillId="0" borderId="34" xfId="0" applyFont="1" applyFill="1" applyBorder="1" applyAlignment="1" applyProtection="1">
      <alignment horizontal="center" vertical="center" shrinkToFit="1"/>
    </xf>
    <xf numFmtId="0" fontId="28" fillId="0" borderId="6" xfId="0" applyFont="1" applyFill="1" applyBorder="1" applyAlignment="1" applyProtection="1">
      <alignment horizontal="center" vertical="center" shrinkToFit="1"/>
    </xf>
    <xf numFmtId="0" fontId="28" fillId="0" borderId="7" xfId="0" applyFont="1" applyFill="1" applyBorder="1" applyAlignment="1" applyProtection="1">
      <alignment horizontal="center" vertical="center" shrinkToFit="1"/>
    </xf>
    <xf numFmtId="0" fontId="28" fillId="0" borderId="15" xfId="0" applyFont="1" applyFill="1" applyBorder="1" applyAlignment="1" applyProtection="1">
      <alignment horizontal="center" vertical="center" shrinkToFit="1"/>
    </xf>
    <xf numFmtId="0" fontId="28" fillId="0" borderId="17" xfId="0" applyFont="1" applyFill="1" applyBorder="1" applyAlignment="1" applyProtection="1">
      <alignment horizontal="center" vertical="center" shrinkToFit="1"/>
    </xf>
    <xf numFmtId="0" fontId="28" fillId="0" borderId="11" xfId="0" applyFont="1" applyFill="1" applyBorder="1" applyAlignment="1" applyProtection="1">
      <alignment horizontal="center" vertical="center" shrinkToFit="1"/>
    </xf>
    <xf numFmtId="0" fontId="28" fillId="0" borderId="14" xfId="0" applyFont="1" applyFill="1" applyBorder="1" applyAlignment="1" applyProtection="1">
      <alignment horizontal="center" vertical="center" shrinkToFit="1"/>
    </xf>
    <xf numFmtId="0" fontId="30" fillId="36" borderId="118" xfId="0" applyFont="1" applyFill="1" applyBorder="1" applyAlignment="1" applyProtection="1">
      <alignment horizontal="center" vertical="center" shrinkToFit="1"/>
      <protection locked="0"/>
    </xf>
    <xf numFmtId="0" fontId="30" fillId="36" borderId="119" xfId="0" applyFont="1" applyFill="1" applyBorder="1" applyAlignment="1" applyProtection="1">
      <alignment horizontal="center" vertical="center" shrinkToFit="1"/>
      <protection locked="0"/>
    </xf>
    <xf numFmtId="0" fontId="30" fillId="36" borderId="120" xfId="0" applyFont="1" applyFill="1" applyBorder="1" applyAlignment="1" applyProtection="1">
      <alignment horizontal="center" vertical="center" shrinkToFit="1"/>
      <protection locked="0"/>
    </xf>
    <xf numFmtId="0" fontId="30" fillId="36" borderId="121" xfId="0" applyFont="1" applyFill="1" applyBorder="1" applyAlignment="1" applyProtection="1">
      <alignment horizontal="center" vertical="center" shrinkToFit="1"/>
      <protection locked="0"/>
    </xf>
    <xf numFmtId="0" fontId="30" fillId="36" borderId="122" xfId="0" applyFont="1" applyFill="1" applyBorder="1" applyAlignment="1" applyProtection="1">
      <alignment horizontal="center" vertical="center" shrinkToFit="1"/>
      <protection locked="0"/>
    </xf>
    <xf numFmtId="0" fontId="30" fillId="36" borderId="123" xfId="0" applyFont="1" applyFill="1" applyBorder="1" applyAlignment="1" applyProtection="1">
      <alignment horizontal="center" vertical="center" shrinkToFit="1"/>
      <protection locked="0"/>
    </xf>
    <xf numFmtId="0" fontId="30" fillId="36" borderId="27" xfId="0" applyFont="1" applyFill="1" applyBorder="1" applyAlignment="1" applyProtection="1">
      <alignment horizontal="center" vertical="center"/>
      <protection locked="0"/>
    </xf>
    <xf numFmtId="187" fontId="30" fillId="0" borderId="61" xfId="0" applyNumberFormat="1" applyFont="1" applyFill="1" applyBorder="1" applyAlignment="1" applyProtection="1">
      <alignment horizontal="center" vertical="center"/>
    </xf>
    <xf numFmtId="187" fontId="30" fillId="0" borderId="62" xfId="0" applyNumberFormat="1" applyFont="1" applyFill="1" applyBorder="1" applyAlignment="1" applyProtection="1">
      <alignment horizontal="center" vertical="center"/>
    </xf>
    <xf numFmtId="187" fontId="30" fillId="0" borderId="64" xfId="0" applyNumberFormat="1" applyFont="1" applyFill="1" applyBorder="1" applyAlignment="1" applyProtection="1">
      <alignment horizontal="center" vertical="center"/>
    </xf>
    <xf numFmtId="187" fontId="30" fillId="0" borderId="37" xfId="0" applyNumberFormat="1" applyFont="1" applyFill="1" applyBorder="1" applyAlignment="1" applyProtection="1">
      <alignment horizontal="center" vertical="center"/>
    </xf>
    <xf numFmtId="187" fontId="30" fillId="0" borderId="38" xfId="0" applyNumberFormat="1" applyFont="1" applyFill="1" applyBorder="1" applyAlignment="1" applyProtection="1">
      <alignment horizontal="center" vertical="center"/>
    </xf>
    <xf numFmtId="187" fontId="30" fillId="0" borderId="53" xfId="0" applyNumberFormat="1" applyFont="1" applyFill="1" applyBorder="1" applyAlignment="1" applyProtection="1">
      <alignment horizontal="center" vertical="center"/>
    </xf>
    <xf numFmtId="0" fontId="41" fillId="4" borderId="9" xfId="0" applyFont="1" applyFill="1" applyBorder="1" applyAlignment="1" applyProtection="1">
      <alignment vertical="center"/>
    </xf>
    <xf numFmtId="0" fontId="41" fillId="4" borderId="10" xfId="0" applyFont="1" applyFill="1" applyBorder="1" applyAlignment="1" applyProtection="1">
      <alignment vertical="center"/>
    </xf>
    <xf numFmtId="0" fontId="41" fillId="4" borderId="40" xfId="0" applyFont="1" applyFill="1" applyBorder="1" applyAlignment="1" applyProtection="1">
      <alignment vertical="center"/>
    </xf>
    <xf numFmtId="180" fontId="29" fillId="36" borderId="9" xfId="0" applyNumberFormat="1" applyFont="1" applyFill="1" applyBorder="1" applyAlignment="1" applyProtection="1">
      <alignment vertical="center"/>
      <protection locked="0"/>
    </xf>
    <xf numFmtId="180" fontId="29" fillId="36" borderId="40" xfId="0" applyNumberFormat="1" applyFont="1" applyFill="1" applyBorder="1" applyAlignment="1" applyProtection="1">
      <alignment vertical="center"/>
      <protection locked="0"/>
    </xf>
    <xf numFmtId="0" fontId="28" fillId="36" borderId="61" xfId="0" applyFont="1" applyFill="1" applyBorder="1" applyAlignment="1" applyProtection="1">
      <alignment horizontal="left" vertical="center"/>
      <protection locked="0"/>
    </xf>
    <xf numFmtId="0" fontId="28" fillId="36" borderId="62" xfId="0" applyFont="1" applyFill="1" applyBorder="1" applyAlignment="1" applyProtection="1">
      <alignment horizontal="left" vertical="center"/>
      <protection locked="0"/>
    </xf>
    <xf numFmtId="0" fontId="28" fillId="36" borderId="64" xfId="0" applyFont="1" applyFill="1" applyBorder="1" applyAlignment="1" applyProtection="1">
      <alignment horizontal="left" vertical="center"/>
      <protection locked="0"/>
    </xf>
    <xf numFmtId="0" fontId="28" fillId="36" borderId="9" xfId="0" applyFont="1" applyFill="1" applyBorder="1" applyAlignment="1" applyProtection="1">
      <alignment horizontal="left" vertical="center"/>
      <protection locked="0"/>
    </xf>
    <xf numFmtId="0" fontId="28" fillId="36" borderId="10" xfId="0" applyFont="1" applyFill="1" applyBorder="1" applyAlignment="1" applyProtection="1">
      <alignment horizontal="left" vertical="center"/>
      <protection locked="0"/>
    </xf>
    <xf numFmtId="0" fontId="28" fillId="36" borderId="16" xfId="0" applyFont="1" applyFill="1" applyBorder="1" applyAlignment="1" applyProtection="1">
      <alignment horizontal="left" vertical="center"/>
      <protection locked="0"/>
    </xf>
    <xf numFmtId="0" fontId="28" fillId="0" borderId="4" xfId="0" applyFont="1" applyFill="1" applyBorder="1" applyAlignment="1" applyProtection="1">
      <alignment horizontal="center" vertical="center" shrinkToFit="1"/>
    </xf>
    <xf numFmtId="0" fontId="28" fillId="0" borderId="0" xfId="0" applyFont="1" applyFill="1" applyBorder="1" applyAlignment="1" applyProtection="1">
      <alignment horizontal="center" vertical="center" shrinkToFit="1"/>
    </xf>
    <xf numFmtId="0" fontId="28" fillId="0" borderId="13" xfId="0" applyFont="1" applyFill="1" applyBorder="1" applyAlignment="1" applyProtection="1">
      <alignment horizontal="center" vertical="center" shrinkToFit="1"/>
    </xf>
    <xf numFmtId="0" fontId="6" fillId="0" borderId="86" xfId="0" applyFont="1" applyFill="1" applyBorder="1" applyAlignment="1">
      <alignment horizontal="center" vertical="center"/>
    </xf>
    <xf numFmtId="0" fontId="6" fillId="0" borderId="81" xfId="0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コピー ～ (H24.4)移動支援事業サービスコード表_作成中" xfId="42"/>
    <cellStyle name="良い" xfId="43" builtinId="26" customBuiltin="1"/>
  </cellStyles>
  <dxfs count="9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647700</xdr:colOff>
      <xdr:row>96</xdr:row>
      <xdr:rowOff>114300</xdr:rowOff>
    </xdr:from>
    <xdr:ext cx="3762409" cy="5334001"/>
    <xdr:pic>
      <xdr:nvPicPr>
        <xdr:cNvPr id="276" name="図 27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326" t="12038" r="40774"/>
        <a:stretch/>
      </xdr:blipFill>
      <xdr:spPr>
        <a:xfrm>
          <a:off x="4438650" y="16182975"/>
          <a:ext cx="3762409" cy="5334001"/>
        </a:xfrm>
        <a:prstGeom prst="rect">
          <a:avLst/>
        </a:prstGeom>
      </xdr:spPr>
    </xdr:pic>
    <xdr:clientData/>
  </xdr:oneCellAnchor>
  <xdr:twoCellAnchor editAs="oneCell">
    <xdr:from>
      <xdr:col>11</xdr:col>
      <xdr:colOff>581025</xdr:colOff>
      <xdr:row>96</xdr:row>
      <xdr:rowOff>114299</xdr:rowOff>
    </xdr:from>
    <xdr:to>
      <xdr:col>17</xdr:col>
      <xdr:colOff>400050</xdr:colOff>
      <xdr:row>118</xdr:row>
      <xdr:rowOff>225276</xdr:rowOff>
    </xdr:to>
    <xdr:pic>
      <xdr:nvPicPr>
        <xdr:cNvPr id="275" name="図 27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222" t="12224" r="40930"/>
        <a:stretch/>
      </xdr:blipFill>
      <xdr:spPr>
        <a:xfrm>
          <a:off x="8010525" y="16182974"/>
          <a:ext cx="3762375" cy="5330677"/>
        </a:xfrm>
        <a:prstGeom prst="rect">
          <a:avLst/>
        </a:prstGeom>
      </xdr:spPr>
    </xdr:pic>
    <xdr:clientData/>
  </xdr:twoCellAnchor>
  <xdr:twoCellAnchor editAs="oneCell">
    <xdr:from>
      <xdr:col>8</xdr:col>
      <xdr:colOff>771525</xdr:colOff>
      <xdr:row>66</xdr:row>
      <xdr:rowOff>0</xdr:rowOff>
    </xdr:from>
    <xdr:to>
      <xdr:col>14</xdr:col>
      <xdr:colOff>314359</xdr:colOff>
      <xdr:row>88</xdr:row>
      <xdr:rowOff>95251</xdr:rowOff>
    </xdr:to>
    <xdr:pic>
      <xdr:nvPicPr>
        <xdr:cNvPr id="146" name="図 14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326" t="12038" r="40774"/>
        <a:stretch/>
      </xdr:blipFill>
      <xdr:spPr>
        <a:xfrm>
          <a:off x="6038850" y="8791574"/>
          <a:ext cx="3762409" cy="5334001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37</xdr:row>
      <xdr:rowOff>209549</xdr:rowOff>
    </xdr:from>
    <xdr:to>
      <xdr:col>15</xdr:col>
      <xdr:colOff>57150</xdr:colOff>
      <xdr:row>59</xdr:row>
      <xdr:rowOff>238124</xdr:rowOff>
    </xdr:to>
    <xdr:pic>
      <xdr:nvPicPr>
        <xdr:cNvPr id="4" name="図 3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65" t="12228" r="41086"/>
        <a:stretch/>
      </xdr:blipFill>
      <xdr:spPr bwMode="auto">
        <a:xfrm>
          <a:off x="6105525" y="1628774"/>
          <a:ext cx="4124325" cy="52673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</xdr:colOff>
      <xdr:row>37</xdr:row>
      <xdr:rowOff>238124</xdr:rowOff>
    </xdr:from>
    <xdr:to>
      <xdr:col>6</xdr:col>
      <xdr:colOff>676275</xdr:colOff>
      <xdr:row>59</xdr:row>
      <xdr:rowOff>180975</xdr:rowOff>
    </xdr:to>
    <xdr:pic>
      <xdr:nvPicPr>
        <xdr:cNvPr id="5" name="図 4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1" t="11288" r="41263"/>
        <a:stretch/>
      </xdr:blipFill>
      <xdr:spPr bwMode="auto">
        <a:xfrm>
          <a:off x="371475" y="1657349"/>
          <a:ext cx="4095750" cy="51816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314325</xdr:colOff>
      <xdr:row>39</xdr:row>
      <xdr:rowOff>76199</xdr:rowOff>
    </xdr:from>
    <xdr:to>
      <xdr:col>11</xdr:col>
      <xdr:colOff>180975</xdr:colOff>
      <xdr:row>41</xdr:row>
      <xdr:rowOff>19050</xdr:rowOff>
    </xdr:to>
    <xdr:sp macro="" textlink="">
      <xdr:nvSpPr>
        <xdr:cNvPr id="11" name="角丸四角形 10"/>
        <xdr:cNvSpPr/>
      </xdr:nvSpPr>
      <xdr:spPr>
        <a:xfrm>
          <a:off x="6372225" y="2209799"/>
          <a:ext cx="1238250" cy="419101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638175</xdr:colOff>
      <xdr:row>39</xdr:row>
      <xdr:rowOff>9525</xdr:rowOff>
    </xdr:from>
    <xdr:to>
      <xdr:col>12</xdr:col>
      <xdr:colOff>619125</xdr:colOff>
      <xdr:row>40</xdr:row>
      <xdr:rowOff>104775</xdr:rowOff>
    </xdr:to>
    <xdr:sp macro="" textlink="">
      <xdr:nvSpPr>
        <xdr:cNvPr id="12" name="角丸四角形 11"/>
        <xdr:cNvSpPr/>
      </xdr:nvSpPr>
      <xdr:spPr>
        <a:xfrm>
          <a:off x="7858125" y="1905000"/>
          <a:ext cx="666750" cy="333375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114300</xdr:colOff>
      <xdr:row>42</xdr:row>
      <xdr:rowOff>0</xdr:rowOff>
    </xdr:from>
    <xdr:to>
      <xdr:col>16</xdr:col>
      <xdr:colOff>523875</xdr:colOff>
      <xdr:row>42</xdr:row>
      <xdr:rowOff>200025</xdr:rowOff>
    </xdr:to>
    <xdr:sp macro="" textlink="">
      <xdr:nvSpPr>
        <xdr:cNvPr id="14" name="角丸四角形 13"/>
        <xdr:cNvSpPr/>
      </xdr:nvSpPr>
      <xdr:spPr>
        <a:xfrm>
          <a:off x="10763250" y="2609850"/>
          <a:ext cx="409575" cy="200025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295275</xdr:colOff>
      <xdr:row>41</xdr:row>
      <xdr:rowOff>190500</xdr:rowOff>
    </xdr:from>
    <xdr:to>
      <xdr:col>12</xdr:col>
      <xdr:colOff>276225</xdr:colOff>
      <xdr:row>57</xdr:row>
      <xdr:rowOff>180975</xdr:rowOff>
    </xdr:to>
    <xdr:sp macro="" textlink="">
      <xdr:nvSpPr>
        <xdr:cNvPr id="3" name="角丸四角形 2"/>
        <xdr:cNvSpPr/>
      </xdr:nvSpPr>
      <xdr:spPr>
        <a:xfrm>
          <a:off x="5476875" y="2562225"/>
          <a:ext cx="2038350" cy="3800475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552450</xdr:colOff>
      <xdr:row>41</xdr:row>
      <xdr:rowOff>200025</xdr:rowOff>
    </xdr:from>
    <xdr:to>
      <xdr:col>13</xdr:col>
      <xdr:colOff>85725</xdr:colOff>
      <xdr:row>57</xdr:row>
      <xdr:rowOff>190500</xdr:rowOff>
    </xdr:to>
    <xdr:sp macro="" textlink="">
      <xdr:nvSpPr>
        <xdr:cNvPr id="13" name="角丸四角形 12"/>
        <xdr:cNvSpPr/>
      </xdr:nvSpPr>
      <xdr:spPr>
        <a:xfrm>
          <a:off x="7791450" y="2571750"/>
          <a:ext cx="219075" cy="3800475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114300</xdr:colOff>
      <xdr:row>43</xdr:row>
      <xdr:rowOff>228601</xdr:rowOff>
    </xdr:from>
    <xdr:to>
      <xdr:col>16</xdr:col>
      <xdr:colOff>523875</xdr:colOff>
      <xdr:row>44</xdr:row>
      <xdr:rowOff>190500</xdr:rowOff>
    </xdr:to>
    <xdr:sp macro="" textlink="">
      <xdr:nvSpPr>
        <xdr:cNvPr id="15" name="角丸四角形 14"/>
        <xdr:cNvSpPr/>
      </xdr:nvSpPr>
      <xdr:spPr>
        <a:xfrm>
          <a:off x="9925050" y="3076576"/>
          <a:ext cx="409575" cy="200024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114300</xdr:colOff>
      <xdr:row>46</xdr:row>
      <xdr:rowOff>0</xdr:rowOff>
    </xdr:from>
    <xdr:to>
      <xdr:col>16</xdr:col>
      <xdr:colOff>523875</xdr:colOff>
      <xdr:row>46</xdr:row>
      <xdr:rowOff>200024</xdr:rowOff>
    </xdr:to>
    <xdr:sp macro="" textlink="">
      <xdr:nvSpPr>
        <xdr:cNvPr id="16" name="角丸四角形 15"/>
        <xdr:cNvSpPr/>
      </xdr:nvSpPr>
      <xdr:spPr>
        <a:xfrm>
          <a:off x="9925050" y="3562350"/>
          <a:ext cx="409575" cy="200024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504824</xdr:colOff>
      <xdr:row>47</xdr:row>
      <xdr:rowOff>123824</xdr:rowOff>
    </xdr:from>
    <xdr:to>
      <xdr:col>11</xdr:col>
      <xdr:colOff>179024</xdr:colOff>
      <xdr:row>49</xdr:row>
      <xdr:rowOff>7574</xdr:rowOff>
    </xdr:to>
    <xdr:sp macro="" textlink="">
      <xdr:nvSpPr>
        <xdr:cNvPr id="6" name="楕円 5"/>
        <xdr:cNvSpPr/>
      </xdr:nvSpPr>
      <xdr:spPr>
        <a:xfrm>
          <a:off x="6372224" y="3924299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tIns="0" rIns="0" bIns="0" rtlCol="0" anchor="ctr" anchorCtr="0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１</a:t>
          </a:r>
        </a:p>
      </xdr:txBody>
    </xdr:sp>
    <xdr:clientData/>
  </xdr:twoCellAnchor>
  <xdr:twoCellAnchor>
    <xdr:from>
      <xdr:col>13</xdr:col>
      <xdr:colOff>123825</xdr:colOff>
      <xdr:row>44</xdr:row>
      <xdr:rowOff>76200</xdr:rowOff>
    </xdr:from>
    <xdr:to>
      <xdr:col>13</xdr:col>
      <xdr:colOff>483825</xdr:colOff>
      <xdr:row>45</xdr:row>
      <xdr:rowOff>198075</xdr:rowOff>
    </xdr:to>
    <xdr:sp macro="" textlink="">
      <xdr:nvSpPr>
        <xdr:cNvPr id="18" name="楕円 17"/>
        <xdr:cNvSpPr/>
      </xdr:nvSpPr>
      <xdr:spPr>
        <a:xfrm>
          <a:off x="8048625" y="3162300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tIns="36000" rIns="72000" bIns="36000" rtlCol="0" anchor="ctr" anchorCtr="0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２</a:t>
          </a:r>
        </a:p>
      </xdr:txBody>
    </xdr:sp>
    <xdr:clientData/>
  </xdr:twoCellAnchor>
  <xdr:twoCellAnchor>
    <xdr:from>
      <xdr:col>16</xdr:col>
      <xdr:colOff>219075</xdr:colOff>
      <xdr:row>43</xdr:row>
      <xdr:rowOff>161925</xdr:rowOff>
    </xdr:from>
    <xdr:to>
      <xdr:col>16</xdr:col>
      <xdr:colOff>579075</xdr:colOff>
      <xdr:row>45</xdr:row>
      <xdr:rowOff>45675</xdr:rowOff>
    </xdr:to>
    <xdr:sp macro="" textlink="">
      <xdr:nvSpPr>
        <xdr:cNvPr id="19" name="楕円 18"/>
        <xdr:cNvSpPr/>
      </xdr:nvSpPr>
      <xdr:spPr>
        <a:xfrm>
          <a:off x="10029825" y="3009900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１</a:t>
          </a:r>
        </a:p>
      </xdr:txBody>
    </xdr:sp>
    <xdr:clientData/>
  </xdr:twoCellAnchor>
  <xdr:twoCellAnchor>
    <xdr:from>
      <xdr:col>16</xdr:col>
      <xdr:colOff>238125</xdr:colOff>
      <xdr:row>45</xdr:row>
      <xdr:rowOff>142875</xdr:rowOff>
    </xdr:from>
    <xdr:to>
      <xdr:col>16</xdr:col>
      <xdr:colOff>598125</xdr:colOff>
      <xdr:row>47</xdr:row>
      <xdr:rowOff>26625</xdr:rowOff>
    </xdr:to>
    <xdr:sp macro="" textlink="">
      <xdr:nvSpPr>
        <xdr:cNvPr id="20" name="楕円 19"/>
        <xdr:cNvSpPr/>
      </xdr:nvSpPr>
      <xdr:spPr>
        <a:xfrm>
          <a:off x="10048875" y="3467100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２</a:t>
          </a:r>
        </a:p>
      </xdr:txBody>
    </xdr:sp>
    <xdr:clientData/>
  </xdr:twoCellAnchor>
  <xdr:twoCellAnchor editAs="oneCell">
    <xdr:from>
      <xdr:col>7</xdr:col>
      <xdr:colOff>171451</xdr:colOff>
      <xdr:row>46</xdr:row>
      <xdr:rowOff>228599</xdr:rowOff>
    </xdr:from>
    <xdr:to>
      <xdr:col>8</xdr:col>
      <xdr:colOff>680011</xdr:colOff>
      <xdr:row>55</xdr:row>
      <xdr:rowOff>171449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9691" t="20188" r="46399" b="11563"/>
        <a:stretch/>
      </xdr:blipFill>
      <xdr:spPr>
        <a:xfrm>
          <a:off x="4648201" y="3790949"/>
          <a:ext cx="1299135" cy="2085975"/>
        </a:xfrm>
        <a:prstGeom prst="rect">
          <a:avLst/>
        </a:prstGeom>
      </xdr:spPr>
    </xdr:pic>
    <xdr:clientData/>
  </xdr:twoCellAnchor>
  <xdr:twoCellAnchor>
    <xdr:from>
      <xdr:col>7</xdr:col>
      <xdr:colOff>85725</xdr:colOff>
      <xdr:row>46</xdr:row>
      <xdr:rowOff>133350</xdr:rowOff>
    </xdr:from>
    <xdr:to>
      <xdr:col>8</xdr:col>
      <xdr:colOff>676275</xdr:colOff>
      <xdr:row>55</xdr:row>
      <xdr:rowOff>180975</xdr:rowOff>
    </xdr:to>
    <xdr:sp macro="" textlink="">
      <xdr:nvSpPr>
        <xdr:cNvPr id="8" name="楕円 7"/>
        <xdr:cNvSpPr/>
      </xdr:nvSpPr>
      <xdr:spPr>
        <a:xfrm>
          <a:off x="4562475" y="3695700"/>
          <a:ext cx="1381125" cy="2190750"/>
        </a:xfrm>
        <a:prstGeom prst="ellipse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561975</xdr:colOff>
      <xdr:row>50</xdr:row>
      <xdr:rowOff>19050</xdr:rowOff>
    </xdr:from>
    <xdr:to>
      <xdr:col>8</xdr:col>
      <xdr:colOff>131400</xdr:colOff>
      <xdr:row>51</xdr:row>
      <xdr:rowOff>140925</xdr:rowOff>
    </xdr:to>
    <xdr:sp macro="" textlink="">
      <xdr:nvSpPr>
        <xdr:cNvPr id="21" name="楕円 20"/>
        <xdr:cNvSpPr/>
      </xdr:nvSpPr>
      <xdr:spPr>
        <a:xfrm>
          <a:off x="5038725" y="4533900"/>
          <a:ext cx="360000" cy="360000"/>
        </a:xfrm>
        <a:prstGeom prst="ellipse">
          <a:avLst/>
        </a:prstGeom>
        <a:ln w="6350">
          <a:solidFill>
            <a:schemeClr val="accent3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３</a:t>
          </a:r>
        </a:p>
      </xdr:txBody>
    </xdr:sp>
    <xdr:clientData/>
  </xdr:twoCellAnchor>
  <xdr:twoCellAnchor>
    <xdr:from>
      <xdr:col>16</xdr:col>
      <xdr:colOff>104775</xdr:colOff>
      <xdr:row>47</xdr:row>
      <xdr:rowOff>152400</xdr:rowOff>
    </xdr:from>
    <xdr:to>
      <xdr:col>16</xdr:col>
      <xdr:colOff>457200</xdr:colOff>
      <xdr:row>49</xdr:row>
      <xdr:rowOff>28575</xdr:rowOff>
    </xdr:to>
    <xdr:sp macro="" textlink="">
      <xdr:nvSpPr>
        <xdr:cNvPr id="24" name="楕円 23"/>
        <xdr:cNvSpPr/>
      </xdr:nvSpPr>
      <xdr:spPr>
        <a:xfrm>
          <a:off x="10791825" y="3952875"/>
          <a:ext cx="352425" cy="352425"/>
        </a:xfrm>
        <a:prstGeom prst="ellipse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228600</xdr:colOff>
      <xdr:row>47</xdr:row>
      <xdr:rowOff>152400</xdr:rowOff>
    </xdr:from>
    <xdr:to>
      <xdr:col>16</xdr:col>
      <xdr:colOff>588600</xdr:colOff>
      <xdr:row>49</xdr:row>
      <xdr:rowOff>36150</xdr:rowOff>
    </xdr:to>
    <xdr:sp macro="" textlink="">
      <xdr:nvSpPr>
        <xdr:cNvPr id="22" name="楕円 21"/>
        <xdr:cNvSpPr/>
      </xdr:nvSpPr>
      <xdr:spPr>
        <a:xfrm>
          <a:off x="10915650" y="3952875"/>
          <a:ext cx="360000" cy="360000"/>
        </a:xfrm>
        <a:prstGeom prst="ellipse">
          <a:avLst/>
        </a:prstGeom>
        <a:ln w="6350">
          <a:solidFill>
            <a:schemeClr val="accent3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３</a:t>
          </a:r>
        </a:p>
      </xdr:txBody>
    </xdr:sp>
    <xdr:clientData/>
  </xdr:twoCellAnchor>
  <xdr:twoCellAnchor>
    <xdr:from>
      <xdr:col>1</xdr:col>
      <xdr:colOff>514351</xdr:colOff>
      <xdr:row>45</xdr:row>
      <xdr:rowOff>228600</xdr:rowOff>
    </xdr:from>
    <xdr:to>
      <xdr:col>3</xdr:col>
      <xdr:colOff>152401</xdr:colOff>
      <xdr:row>51</xdr:row>
      <xdr:rowOff>76200</xdr:rowOff>
    </xdr:to>
    <xdr:sp macro="" textlink="">
      <xdr:nvSpPr>
        <xdr:cNvPr id="26" name="角丸四角形 25"/>
        <xdr:cNvSpPr/>
      </xdr:nvSpPr>
      <xdr:spPr>
        <a:xfrm>
          <a:off x="876301" y="3552825"/>
          <a:ext cx="1009650" cy="1276350"/>
        </a:xfrm>
        <a:prstGeom prst="round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123825</xdr:colOff>
      <xdr:row>47</xdr:row>
      <xdr:rowOff>219074</xdr:rowOff>
    </xdr:from>
    <xdr:to>
      <xdr:col>2</xdr:col>
      <xdr:colOff>483825</xdr:colOff>
      <xdr:row>49</xdr:row>
      <xdr:rowOff>102824</xdr:rowOff>
    </xdr:to>
    <xdr:sp macro="" textlink="">
      <xdr:nvSpPr>
        <xdr:cNvPr id="27" name="楕円 26"/>
        <xdr:cNvSpPr/>
      </xdr:nvSpPr>
      <xdr:spPr>
        <a:xfrm>
          <a:off x="1171575" y="4019549"/>
          <a:ext cx="360000" cy="360000"/>
        </a:xfrm>
        <a:prstGeom prst="ellipse">
          <a:avLst/>
        </a:prstGeom>
        <a:ln w="63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４</a:t>
          </a:r>
        </a:p>
      </xdr:txBody>
    </xdr:sp>
    <xdr:clientData/>
  </xdr:twoCellAnchor>
  <xdr:twoCellAnchor>
    <xdr:from>
      <xdr:col>16</xdr:col>
      <xdr:colOff>95250</xdr:colOff>
      <xdr:row>50</xdr:row>
      <xdr:rowOff>0</xdr:rowOff>
    </xdr:from>
    <xdr:to>
      <xdr:col>16</xdr:col>
      <xdr:colOff>447675</xdr:colOff>
      <xdr:row>51</xdr:row>
      <xdr:rowOff>19050</xdr:rowOff>
    </xdr:to>
    <xdr:sp macro="" textlink="">
      <xdr:nvSpPr>
        <xdr:cNvPr id="28" name="角丸四角形 27"/>
        <xdr:cNvSpPr/>
      </xdr:nvSpPr>
      <xdr:spPr>
        <a:xfrm>
          <a:off x="10782300" y="4514850"/>
          <a:ext cx="352425" cy="257175"/>
        </a:xfrm>
        <a:prstGeom prst="round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238125</xdr:colOff>
      <xdr:row>49</xdr:row>
      <xdr:rowOff>190500</xdr:rowOff>
    </xdr:from>
    <xdr:to>
      <xdr:col>16</xdr:col>
      <xdr:colOff>598125</xdr:colOff>
      <xdr:row>51</xdr:row>
      <xdr:rowOff>74250</xdr:rowOff>
    </xdr:to>
    <xdr:sp macro="" textlink="">
      <xdr:nvSpPr>
        <xdr:cNvPr id="29" name="楕円 28"/>
        <xdr:cNvSpPr/>
      </xdr:nvSpPr>
      <xdr:spPr>
        <a:xfrm>
          <a:off x="10925175" y="4467225"/>
          <a:ext cx="360000" cy="360000"/>
        </a:xfrm>
        <a:prstGeom prst="ellipse">
          <a:avLst/>
        </a:prstGeom>
        <a:ln w="63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４</a:t>
          </a:r>
        </a:p>
      </xdr:txBody>
    </xdr:sp>
    <xdr:clientData/>
  </xdr:twoCellAnchor>
  <xdr:twoCellAnchor>
    <xdr:from>
      <xdr:col>4</xdr:col>
      <xdr:colOff>533400</xdr:colOff>
      <xdr:row>52</xdr:row>
      <xdr:rowOff>180975</xdr:rowOff>
    </xdr:from>
    <xdr:to>
      <xdr:col>6</xdr:col>
      <xdr:colOff>390525</xdr:colOff>
      <xdr:row>54</xdr:row>
      <xdr:rowOff>114301</xdr:rowOff>
    </xdr:to>
    <xdr:sp macro="" textlink="">
      <xdr:nvSpPr>
        <xdr:cNvPr id="30" name="角丸四角形 29"/>
        <xdr:cNvSpPr/>
      </xdr:nvSpPr>
      <xdr:spPr>
        <a:xfrm>
          <a:off x="2952750" y="5172075"/>
          <a:ext cx="1228725" cy="409576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180976</xdr:colOff>
      <xdr:row>45</xdr:row>
      <xdr:rowOff>190499</xdr:rowOff>
    </xdr:from>
    <xdr:to>
      <xdr:col>3</xdr:col>
      <xdr:colOff>523876</xdr:colOff>
      <xdr:row>51</xdr:row>
      <xdr:rowOff>66675</xdr:rowOff>
    </xdr:to>
    <xdr:sp macro="" textlink="">
      <xdr:nvSpPr>
        <xdr:cNvPr id="31" name="角丸四角形 30"/>
        <xdr:cNvSpPr/>
      </xdr:nvSpPr>
      <xdr:spPr>
        <a:xfrm>
          <a:off x="1914526" y="3514724"/>
          <a:ext cx="342900" cy="1304926"/>
        </a:xfrm>
        <a:prstGeom prst="round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257175</xdr:colOff>
      <xdr:row>47</xdr:row>
      <xdr:rowOff>219075</xdr:rowOff>
    </xdr:from>
    <xdr:to>
      <xdr:col>3</xdr:col>
      <xdr:colOff>617175</xdr:colOff>
      <xdr:row>49</xdr:row>
      <xdr:rowOff>102825</xdr:rowOff>
    </xdr:to>
    <xdr:sp macro="" textlink="">
      <xdr:nvSpPr>
        <xdr:cNvPr id="32" name="楕円 31"/>
        <xdr:cNvSpPr/>
      </xdr:nvSpPr>
      <xdr:spPr>
        <a:xfrm>
          <a:off x="1990725" y="4019550"/>
          <a:ext cx="360000" cy="360000"/>
        </a:xfrm>
        <a:prstGeom prst="ellipse">
          <a:avLst/>
        </a:prstGeom>
        <a:ln w="63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５</a:t>
          </a:r>
        </a:p>
      </xdr:txBody>
    </xdr:sp>
    <xdr:clientData/>
  </xdr:twoCellAnchor>
  <xdr:twoCellAnchor>
    <xdr:from>
      <xdr:col>16</xdr:col>
      <xdr:colOff>85725</xdr:colOff>
      <xdr:row>52</xdr:row>
      <xdr:rowOff>0</xdr:rowOff>
    </xdr:from>
    <xdr:to>
      <xdr:col>16</xdr:col>
      <xdr:colOff>438150</xdr:colOff>
      <xdr:row>53</xdr:row>
      <xdr:rowOff>19050</xdr:rowOff>
    </xdr:to>
    <xdr:sp macro="" textlink="">
      <xdr:nvSpPr>
        <xdr:cNvPr id="33" name="角丸四角形 32"/>
        <xdr:cNvSpPr/>
      </xdr:nvSpPr>
      <xdr:spPr>
        <a:xfrm>
          <a:off x="10772775" y="4991100"/>
          <a:ext cx="352425" cy="257175"/>
        </a:xfrm>
        <a:prstGeom prst="round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247650</xdr:colOff>
      <xdr:row>51</xdr:row>
      <xdr:rowOff>171450</xdr:rowOff>
    </xdr:from>
    <xdr:to>
      <xdr:col>16</xdr:col>
      <xdr:colOff>607650</xdr:colOff>
      <xdr:row>53</xdr:row>
      <xdr:rowOff>55200</xdr:rowOff>
    </xdr:to>
    <xdr:sp macro="" textlink="">
      <xdr:nvSpPr>
        <xdr:cNvPr id="34" name="楕円 33"/>
        <xdr:cNvSpPr/>
      </xdr:nvSpPr>
      <xdr:spPr>
        <a:xfrm>
          <a:off x="10934700" y="4924425"/>
          <a:ext cx="360000" cy="360000"/>
        </a:xfrm>
        <a:prstGeom prst="ellipse">
          <a:avLst/>
        </a:prstGeom>
        <a:ln w="63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５</a:t>
          </a:r>
        </a:p>
      </xdr:txBody>
    </xdr:sp>
    <xdr:clientData/>
  </xdr:twoCellAnchor>
  <xdr:twoCellAnchor>
    <xdr:from>
      <xdr:col>5</xdr:col>
      <xdr:colOff>495300</xdr:colOff>
      <xdr:row>52</xdr:row>
      <xdr:rowOff>209549</xdr:rowOff>
    </xdr:from>
    <xdr:to>
      <xdr:col>6</xdr:col>
      <xdr:colOff>169500</xdr:colOff>
      <xdr:row>54</xdr:row>
      <xdr:rowOff>93299</xdr:rowOff>
    </xdr:to>
    <xdr:sp macro="" textlink="">
      <xdr:nvSpPr>
        <xdr:cNvPr id="35" name="楕円 34"/>
        <xdr:cNvSpPr/>
      </xdr:nvSpPr>
      <xdr:spPr>
        <a:xfrm>
          <a:off x="3600450" y="5200649"/>
          <a:ext cx="360000" cy="360000"/>
        </a:xfrm>
        <a:prstGeom prst="ellipse">
          <a:avLst/>
        </a:prstGeom>
        <a:ln w="635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６</a:t>
          </a:r>
        </a:p>
      </xdr:txBody>
    </xdr:sp>
    <xdr:clientData/>
  </xdr:twoCellAnchor>
  <xdr:twoCellAnchor>
    <xdr:from>
      <xdr:col>16</xdr:col>
      <xdr:colOff>95250</xdr:colOff>
      <xdr:row>53</xdr:row>
      <xdr:rowOff>228600</xdr:rowOff>
    </xdr:from>
    <xdr:to>
      <xdr:col>16</xdr:col>
      <xdr:colOff>447675</xdr:colOff>
      <xdr:row>55</xdr:row>
      <xdr:rowOff>9525</xdr:rowOff>
    </xdr:to>
    <xdr:sp macro="" textlink="">
      <xdr:nvSpPr>
        <xdr:cNvPr id="36" name="角丸四角形 35"/>
        <xdr:cNvSpPr/>
      </xdr:nvSpPr>
      <xdr:spPr>
        <a:xfrm>
          <a:off x="10782300" y="5457825"/>
          <a:ext cx="352425" cy="257175"/>
        </a:xfrm>
        <a:prstGeom prst="roundRect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266701</xdr:colOff>
      <xdr:row>53</xdr:row>
      <xdr:rowOff>133350</xdr:rowOff>
    </xdr:from>
    <xdr:to>
      <xdr:col>16</xdr:col>
      <xdr:colOff>626701</xdr:colOff>
      <xdr:row>55</xdr:row>
      <xdr:rowOff>17100</xdr:rowOff>
    </xdr:to>
    <xdr:sp macro="" textlink="">
      <xdr:nvSpPr>
        <xdr:cNvPr id="37" name="楕円 36"/>
        <xdr:cNvSpPr/>
      </xdr:nvSpPr>
      <xdr:spPr>
        <a:xfrm>
          <a:off x="10953751" y="5362575"/>
          <a:ext cx="360000" cy="360000"/>
        </a:xfrm>
        <a:prstGeom prst="ellipse">
          <a:avLst/>
        </a:prstGeom>
        <a:ln w="635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６</a:t>
          </a:r>
        </a:p>
      </xdr:txBody>
    </xdr:sp>
    <xdr:clientData/>
  </xdr:twoCellAnchor>
  <xdr:oneCellAnchor>
    <xdr:from>
      <xdr:col>1</xdr:col>
      <xdr:colOff>9525</xdr:colOff>
      <xdr:row>66</xdr:row>
      <xdr:rowOff>238124</xdr:rowOff>
    </xdr:from>
    <xdr:ext cx="4095750" cy="5181601"/>
    <xdr:pic>
      <xdr:nvPicPr>
        <xdr:cNvPr id="113" name="図 112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1" t="11288" r="41263"/>
        <a:stretch/>
      </xdr:blipFill>
      <xdr:spPr bwMode="auto">
        <a:xfrm>
          <a:off x="371475" y="1657349"/>
          <a:ext cx="4095750" cy="51816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9</xdr:col>
      <xdr:colOff>161925</xdr:colOff>
      <xdr:row>67</xdr:row>
      <xdr:rowOff>95249</xdr:rowOff>
    </xdr:from>
    <xdr:to>
      <xdr:col>11</xdr:col>
      <xdr:colOff>28575</xdr:colOff>
      <xdr:row>69</xdr:row>
      <xdr:rowOff>38100</xdr:rowOff>
    </xdr:to>
    <xdr:sp macro="" textlink="">
      <xdr:nvSpPr>
        <xdr:cNvPr id="114" name="角丸四角形 113"/>
        <xdr:cNvSpPr/>
      </xdr:nvSpPr>
      <xdr:spPr>
        <a:xfrm>
          <a:off x="6219825" y="9124949"/>
          <a:ext cx="1238250" cy="419101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285750</xdr:colOff>
      <xdr:row>67</xdr:row>
      <xdr:rowOff>123825</xdr:rowOff>
    </xdr:from>
    <xdr:to>
      <xdr:col>12</xdr:col>
      <xdr:colOff>266700</xdr:colOff>
      <xdr:row>68</xdr:row>
      <xdr:rowOff>219075</xdr:rowOff>
    </xdr:to>
    <xdr:sp macro="" textlink="">
      <xdr:nvSpPr>
        <xdr:cNvPr id="115" name="角丸四角形 114"/>
        <xdr:cNvSpPr/>
      </xdr:nvSpPr>
      <xdr:spPr>
        <a:xfrm>
          <a:off x="7715250" y="9153525"/>
          <a:ext cx="666750" cy="333375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114300</xdr:colOff>
      <xdr:row>71</xdr:row>
      <xdr:rowOff>0</xdr:rowOff>
    </xdr:from>
    <xdr:to>
      <xdr:col>16</xdr:col>
      <xdr:colOff>523875</xdr:colOff>
      <xdr:row>71</xdr:row>
      <xdr:rowOff>200025</xdr:rowOff>
    </xdr:to>
    <xdr:sp macro="" textlink="">
      <xdr:nvSpPr>
        <xdr:cNvPr id="116" name="角丸四角形 115"/>
        <xdr:cNvSpPr/>
      </xdr:nvSpPr>
      <xdr:spPr>
        <a:xfrm>
          <a:off x="10801350" y="2609850"/>
          <a:ext cx="409575" cy="200025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133350</xdr:colOff>
      <xdr:row>70</xdr:row>
      <xdr:rowOff>180975</xdr:rowOff>
    </xdr:from>
    <xdr:to>
      <xdr:col>12</xdr:col>
      <xdr:colOff>76200</xdr:colOff>
      <xdr:row>86</xdr:row>
      <xdr:rowOff>171450</xdr:rowOff>
    </xdr:to>
    <xdr:sp macro="" textlink="">
      <xdr:nvSpPr>
        <xdr:cNvPr id="117" name="角丸四角形 116"/>
        <xdr:cNvSpPr/>
      </xdr:nvSpPr>
      <xdr:spPr>
        <a:xfrm>
          <a:off x="6191250" y="9925050"/>
          <a:ext cx="2000250" cy="3800475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123825</xdr:colOff>
      <xdr:row>70</xdr:row>
      <xdr:rowOff>200025</xdr:rowOff>
    </xdr:from>
    <xdr:to>
      <xdr:col>12</xdr:col>
      <xdr:colOff>304800</xdr:colOff>
      <xdr:row>86</xdr:row>
      <xdr:rowOff>190500</xdr:rowOff>
    </xdr:to>
    <xdr:sp macro="" textlink="">
      <xdr:nvSpPr>
        <xdr:cNvPr id="118" name="角丸四角形 117"/>
        <xdr:cNvSpPr/>
      </xdr:nvSpPr>
      <xdr:spPr>
        <a:xfrm>
          <a:off x="8239125" y="17287875"/>
          <a:ext cx="180975" cy="3800475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114300</xdr:colOff>
      <xdr:row>72</xdr:row>
      <xdr:rowOff>228601</xdr:rowOff>
    </xdr:from>
    <xdr:to>
      <xdr:col>16</xdr:col>
      <xdr:colOff>523875</xdr:colOff>
      <xdr:row>73</xdr:row>
      <xdr:rowOff>190500</xdr:rowOff>
    </xdr:to>
    <xdr:sp macro="" textlink="">
      <xdr:nvSpPr>
        <xdr:cNvPr id="119" name="角丸四角形 118"/>
        <xdr:cNvSpPr/>
      </xdr:nvSpPr>
      <xdr:spPr>
        <a:xfrm>
          <a:off x="10801350" y="3076576"/>
          <a:ext cx="409575" cy="200024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114300</xdr:colOff>
      <xdr:row>75</xdr:row>
      <xdr:rowOff>0</xdr:rowOff>
    </xdr:from>
    <xdr:to>
      <xdr:col>16</xdr:col>
      <xdr:colOff>523875</xdr:colOff>
      <xdr:row>75</xdr:row>
      <xdr:rowOff>200024</xdr:rowOff>
    </xdr:to>
    <xdr:sp macro="" textlink="">
      <xdr:nvSpPr>
        <xdr:cNvPr id="120" name="角丸四角形 119"/>
        <xdr:cNvSpPr/>
      </xdr:nvSpPr>
      <xdr:spPr>
        <a:xfrm>
          <a:off x="10801350" y="3562350"/>
          <a:ext cx="409575" cy="200024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504824</xdr:colOff>
      <xdr:row>76</xdr:row>
      <xdr:rowOff>123824</xdr:rowOff>
    </xdr:from>
    <xdr:to>
      <xdr:col>11</xdr:col>
      <xdr:colOff>179024</xdr:colOff>
      <xdr:row>78</xdr:row>
      <xdr:rowOff>7574</xdr:rowOff>
    </xdr:to>
    <xdr:sp macro="" textlink="">
      <xdr:nvSpPr>
        <xdr:cNvPr id="121" name="楕円 120"/>
        <xdr:cNvSpPr/>
      </xdr:nvSpPr>
      <xdr:spPr>
        <a:xfrm>
          <a:off x="7248524" y="3924299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tIns="0" rIns="0" bIns="0" rtlCol="0" anchor="ctr" anchorCtr="0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１</a:t>
          </a:r>
        </a:p>
      </xdr:txBody>
    </xdr:sp>
    <xdr:clientData/>
  </xdr:twoCellAnchor>
  <xdr:twoCellAnchor>
    <xdr:from>
      <xdr:col>11</xdr:col>
      <xdr:colOff>666750</xdr:colOff>
      <xdr:row>74</xdr:row>
      <xdr:rowOff>19050</xdr:rowOff>
    </xdr:from>
    <xdr:to>
      <xdr:col>12</xdr:col>
      <xdr:colOff>340950</xdr:colOff>
      <xdr:row>75</xdr:row>
      <xdr:rowOff>140925</xdr:rowOff>
    </xdr:to>
    <xdr:sp macro="" textlink="">
      <xdr:nvSpPr>
        <xdr:cNvPr id="122" name="楕円 121"/>
        <xdr:cNvSpPr/>
      </xdr:nvSpPr>
      <xdr:spPr>
        <a:xfrm>
          <a:off x="8096250" y="10715625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tIns="36000" rIns="72000" bIns="36000" rtlCol="0" anchor="ctr" anchorCtr="0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２</a:t>
          </a:r>
        </a:p>
      </xdr:txBody>
    </xdr:sp>
    <xdr:clientData/>
  </xdr:twoCellAnchor>
  <xdr:twoCellAnchor>
    <xdr:from>
      <xdr:col>16</xdr:col>
      <xdr:colOff>219075</xdr:colOff>
      <xdr:row>72</xdr:row>
      <xdr:rowOff>161925</xdr:rowOff>
    </xdr:from>
    <xdr:to>
      <xdr:col>16</xdr:col>
      <xdr:colOff>579075</xdr:colOff>
      <xdr:row>74</xdr:row>
      <xdr:rowOff>45675</xdr:rowOff>
    </xdr:to>
    <xdr:sp macro="" textlink="">
      <xdr:nvSpPr>
        <xdr:cNvPr id="123" name="楕円 122"/>
        <xdr:cNvSpPr/>
      </xdr:nvSpPr>
      <xdr:spPr>
        <a:xfrm>
          <a:off x="10906125" y="3009900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１</a:t>
          </a:r>
        </a:p>
      </xdr:txBody>
    </xdr:sp>
    <xdr:clientData/>
  </xdr:twoCellAnchor>
  <xdr:oneCellAnchor>
    <xdr:from>
      <xdr:col>7</xdr:col>
      <xdr:colOff>171451</xdr:colOff>
      <xdr:row>75</xdr:row>
      <xdr:rowOff>228599</xdr:rowOff>
    </xdr:from>
    <xdr:ext cx="1299135" cy="2085975"/>
    <xdr:pic>
      <xdr:nvPicPr>
        <xdr:cNvPr id="125" name="図 124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9691" t="20188" r="46399" b="11563"/>
        <a:stretch/>
      </xdr:blipFill>
      <xdr:spPr>
        <a:xfrm>
          <a:off x="4648201" y="3790949"/>
          <a:ext cx="1299135" cy="2085975"/>
        </a:xfrm>
        <a:prstGeom prst="rect">
          <a:avLst/>
        </a:prstGeom>
      </xdr:spPr>
    </xdr:pic>
    <xdr:clientData/>
  </xdr:oneCellAnchor>
  <xdr:twoCellAnchor>
    <xdr:from>
      <xdr:col>7</xdr:col>
      <xdr:colOff>85725</xdr:colOff>
      <xdr:row>75</xdr:row>
      <xdr:rowOff>133350</xdr:rowOff>
    </xdr:from>
    <xdr:to>
      <xdr:col>8</xdr:col>
      <xdr:colOff>676275</xdr:colOff>
      <xdr:row>84</xdr:row>
      <xdr:rowOff>180975</xdr:rowOff>
    </xdr:to>
    <xdr:sp macro="" textlink="">
      <xdr:nvSpPr>
        <xdr:cNvPr id="126" name="楕円 125"/>
        <xdr:cNvSpPr/>
      </xdr:nvSpPr>
      <xdr:spPr>
        <a:xfrm>
          <a:off x="4562475" y="3695700"/>
          <a:ext cx="1381125" cy="2190750"/>
        </a:xfrm>
        <a:prstGeom prst="ellipse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561975</xdr:colOff>
      <xdr:row>79</xdr:row>
      <xdr:rowOff>19050</xdr:rowOff>
    </xdr:from>
    <xdr:to>
      <xdr:col>8</xdr:col>
      <xdr:colOff>131400</xdr:colOff>
      <xdr:row>80</xdr:row>
      <xdr:rowOff>140925</xdr:rowOff>
    </xdr:to>
    <xdr:sp macro="" textlink="">
      <xdr:nvSpPr>
        <xdr:cNvPr id="127" name="楕円 126"/>
        <xdr:cNvSpPr/>
      </xdr:nvSpPr>
      <xdr:spPr>
        <a:xfrm>
          <a:off x="5038725" y="4533900"/>
          <a:ext cx="360000" cy="360000"/>
        </a:xfrm>
        <a:prstGeom prst="ellipse">
          <a:avLst/>
        </a:prstGeom>
        <a:ln w="6350">
          <a:solidFill>
            <a:schemeClr val="accent3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４</a:t>
          </a:r>
        </a:p>
      </xdr:txBody>
    </xdr:sp>
    <xdr:clientData/>
  </xdr:twoCellAnchor>
  <xdr:twoCellAnchor>
    <xdr:from>
      <xdr:col>16</xdr:col>
      <xdr:colOff>104775</xdr:colOff>
      <xdr:row>78</xdr:row>
      <xdr:rowOff>152400</xdr:rowOff>
    </xdr:from>
    <xdr:to>
      <xdr:col>16</xdr:col>
      <xdr:colOff>457200</xdr:colOff>
      <xdr:row>80</xdr:row>
      <xdr:rowOff>28575</xdr:rowOff>
    </xdr:to>
    <xdr:sp macro="" textlink="">
      <xdr:nvSpPr>
        <xdr:cNvPr id="128" name="楕円 127"/>
        <xdr:cNvSpPr/>
      </xdr:nvSpPr>
      <xdr:spPr>
        <a:xfrm>
          <a:off x="10791825" y="3952875"/>
          <a:ext cx="352425" cy="352425"/>
        </a:xfrm>
        <a:prstGeom prst="ellipse">
          <a:avLst/>
        </a:prstGeom>
        <a:noFill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257175</xdr:colOff>
      <xdr:row>78</xdr:row>
      <xdr:rowOff>157162</xdr:rowOff>
    </xdr:from>
    <xdr:to>
      <xdr:col>16</xdr:col>
      <xdr:colOff>617175</xdr:colOff>
      <xdr:row>80</xdr:row>
      <xdr:rowOff>40912</xdr:rowOff>
    </xdr:to>
    <xdr:sp macro="" textlink="">
      <xdr:nvSpPr>
        <xdr:cNvPr id="129" name="楕円 128"/>
        <xdr:cNvSpPr/>
      </xdr:nvSpPr>
      <xdr:spPr>
        <a:xfrm>
          <a:off x="10944225" y="11911012"/>
          <a:ext cx="360000" cy="360000"/>
        </a:xfrm>
        <a:prstGeom prst="ellipse">
          <a:avLst/>
        </a:prstGeom>
        <a:ln w="6350">
          <a:solidFill>
            <a:schemeClr val="accent3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４</a:t>
          </a:r>
        </a:p>
      </xdr:txBody>
    </xdr:sp>
    <xdr:clientData/>
  </xdr:twoCellAnchor>
  <xdr:twoCellAnchor>
    <xdr:from>
      <xdr:col>1</xdr:col>
      <xdr:colOff>514351</xdr:colOff>
      <xdr:row>74</xdr:row>
      <xdr:rowOff>228600</xdr:rowOff>
    </xdr:from>
    <xdr:to>
      <xdr:col>3</xdr:col>
      <xdr:colOff>152401</xdr:colOff>
      <xdr:row>80</xdr:row>
      <xdr:rowOff>76200</xdr:rowOff>
    </xdr:to>
    <xdr:sp macro="" textlink="">
      <xdr:nvSpPr>
        <xdr:cNvPr id="130" name="角丸四角形 129"/>
        <xdr:cNvSpPr/>
      </xdr:nvSpPr>
      <xdr:spPr>
        <a:xfrm>
          <a:off x="876301" y="3552825"/>
          <a:ext cx="1009650" cy="1276350"/>
        </a:xfrm>
        <a:prstGeom prst="round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123825</xdr:colOff>
      <xdr:row>76</xdr:row>
      <xdr:rowOff>219074</xdr:rowOff>
    </xdr:from>
    <xdr:to>
      <xdr:col>2</xdr:col>
      <xdr:colOff>483825</xdr:colOff>
      <xdr:row>78</xdr:row>
      <xdr:rowOff>102824</xdr:rowOff>
    </xdr:to>
    <xdr:sp macro="" textlink="">
      <xdr:nvSpPr>
        <xdr:cNvPr id="131" name="楕円 130"/>
        <xdr:cNvSpPr/>
      </xdr:nvSpPr>
      <xdr:spPr>
        <a:xfrm>
          <a:off x="1171575" y="4019549"/>
          <a:ext cx="360000" cy="360000"/>
        </a:xfrm>
        <a:prstGeom prst="ellipse">
          <a:avLst/>
        </a:prstGeom>
        <a:ln w="63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５</a:t>
          </a:r>
        </a:p>
      </xdr:txBody>
    </xdr:sp>
    <xdr:clientData/>
  </xdr:twoCellAnchor>
  <xdr:twoCellAnchor>
    <xdr:from>
      <xdr:col>16</xdr:col>
      <xdr:colOff>95250</xdr:colOff>
      <xdr:row>81</xdr:row>
      <xdr:rowOff>0</xdr:rowOff>
    </xdr:from>
    <xdr:to>
      <xdr:col>16</xdr:col>
      <xdr:colOff>447675</xdr:colOff>
      <xdr:row>82</xdr:row>
      <xdr:rowOff>19050</xdr:rowOff>
    </xdr:to>
    <xdr:sp macro="" textlink="">
      <xdr:nvSpPr>
        <xdr:cNvPr id="132" name="角丸四角形 131"/>
        <xdr:cNvSpPr/>
      </xdr:nvSpPr>
      <xdr:spPr>
        <a:xfrm>
          <a:off x="10782300" y="4514850"/>
          <a:ext cx="352425" cy="257175"/>
        </a:xfrm>
        <a:prstGeom prst="round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238125</xdr:colOff>
      <xdr:row>80</xdr:row>
      <xdr:rowOff>190500</xdr:rowOff>
    </xdr:from>
    <xdr:to>
      <xdr:col>16</xdr:col>
      <xdr:colOff>598125</xdr:colOff>
      <xdr:row>82</xdr:row>
      <xdr:rowOff>74250</xdr:rowOff>
    </xdr:to>
    <xdr:sp macro="" textlink="">
      <xdr:nvSpPr>
        <xdr:cNvPr id="133" name="楕円 132"/>
        <xdr:cNvSpPr/>
      </xdr:nvSpPr>
      <xdr:spPr>
        <a:xfrm>
          <a:off x="10925175" y="4467225"/>
          <a:ext cx="360000" cy="360000"/>
        </a:xfrm>
        <a:prstGeom prst="ellipse">
          <a:avLst/>
        </a:prstGeom>
        <a:ln w="63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５</a:t>
          </a:r>
        </a:p>
      </xdr:txBody>
    </xdr:sp>
    <xdr:clientData/>
  </xdr:twoCellAnchor>
  <xdr:twoCellAnchor>
    <xdr:from>
      <xdr:col>4</xdr:col>
      <xdr:colOff>533400</xdr:colOff>
      <xdr:row>81</xdr:row>
      <xdr:rowOff>180975</xdr:rowOff>
    </xdr:from>
    <xdr:to>
      <xdr:col>6</xdr:col>
      <xdr:colOff>390525</xdr:colOff>
      <xdr:row>83</xdr:row>
      <xdr:rowOff>114301</xdr:rowOff>
    </xdr:to>
    <xdr:sp macro="" textlink="">
      <xdr:nvSpPr>
        <xdr:cNvPr id="134" name="角丸四角形 133"/>
        <xdr:cNvSpPr/>
      </xdr:nvSpPr>
      <xdr:spPr>
        <a:xfrm>
          <a:off x="2952750" y="5172075"/>
          <a:ext cx="1228725" cy="409576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180976</xdr:colOff>
      <xdr:row>74</xdr:row>
      <xdr:rowOff>190499</xdr:rowOff>
    </xdr:from>
    <xdr:to>
      <xdr:col>3</xdr:col>
      <xdr:colOff>523876</xdr:colOff>
      <xdr:row>80</xdr:row>
      <xdr:rowOff>66675</xdr:rowOff>
    </xdr:to>
    <xdr:sp macro="" textlink="">
      <xdr:nvSpPr>
        <xdr:cNvPr id="135" name="角丸四角形 134"/>
        <xdr:cNvSpPr/>
      </xdr:nvSpPr>
      <xdr:spPr>
        <a:xfrm>
          <a:off x="1914526" y="3514724"/>
          <a:ext cx="342900" cy="1304926"/>
        </a:xfrm>
        <a:prstGeom prst="round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257175</xdr:colOff>
      <xdr:row>76</xdr:row>
      <xdr:rowOff>219075</xdr:rowOff>
    </xdr:from>
    <xdr:to>
      <xdr:col>3</xdr:col>
      <xdr:colOff>617175</xdr:colOff>
      <xdr:row>78</xdr:row>
      <xdr:rowOff>102825</xdr:rowOff>
    </xdr:to>
    <xdr:sp macro="" textlink="">
      <xdr:nvSpPr>
        <xdr:cNvPr id="136" name="楕円 135"/>
        <xdr:cNvSpPr/>
      </xdr:nvSpPr>
      <xdr:spPr>
        <a:xfrm>
          <a:off x="1990725" y="4019550"/>
          <a:ext cx="360000" cy="360000"/>
        </a:xfrm>
        <a:prstGeom prst="ellipse">
          <a:avLst/>
        </a:prstGeom>
        <a:ln w="63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６</a:t>
          </a:r>
        </a:p>
      </xdr:txBody>
    </xdr:sp>
    <xdr:clientData/>
  </xdr:twoCellAnchor>
  <xdr:twoCellAnchor>
    <xdr:from>
      <xdr:col>16</xdr:col>
      <xdr:colOff>85725</xdr:colOff>
      <xdr:row>83</xdr:row>
      <xdr:rowOff>0</xdr:rowOff>
    </xdr:from>
    <xdr:to>
      <xdr:col>16</xdr:col>
      <xdr:colOff>438150</xdr:colOff>
      <xdr:row>84</xdr:row>
      <xdr:rowOff>19050</xdr:rowOff>
    </xdr:to>
    <xdr:sp macro="" textlink="">
      <xdr:nvSpPr>
        <xdr:cNvPr id="137" name="角丸四角形 136"/>
        <xdr:cNvSpPr/>
      </xdr:nvSpPr>
      <xdr:spPr>
        <a:xfrm>
          <a:off x="10772775" y="4991100"/>
          <a:ext cx="352425" cy="257175"/>
        </a:xfrm>
        <a:prstGeom prst="round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247650</xdr:colOff>
      <xdr:row>82</xdr:row>
      <xdr:rowOff>171450</xdr:rowOff>
    </xdr:from>
    <xdr:to>
      <xdr:col>16</xdr:col>
      <xdr:colOff>607650</xdr:colOff>
      <xdr:row>84</xdr:row>
      <xdr:rowOff>55200</xdr:rowOff>
    </xdr:to>
    <xdr:sp macro="" textlink="">
      <xdr:nvSpPr>
        <xdr:cNvPr id="138" name="楕円 137"/>
        <xdr:cNvSpPr/>
      </xdr:nvSpPr>
      <xdr:spPr>
        <a:xfrm>
          <a:off x="10934700" y="4924425"/>
          <a:ext cx="360000" cy="360000"/>
        </a:xfrm>
        <a:prstGeom prst="ellipse">
          <a:avLst/>
        </a:prstGeom>
        <a:ln w="63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６</a:t>
          </a:r>
        </a:p>
      </xdr:txBody>
    </xdr:sp>
    <xdr:clientData/>
  </xdr:twoCellAnchor>
  <xdr:twoCellAnchor>
    <xdr:from>
      <xdr:col>5</xdr:col>
      <xdr:colOff>495300</xdr:colOff>
      <xdr:row>81</xdr:row>
      <xdr:rowOff>209549</xdr:rowOff>
    </xdr:from>
    <xdr:to>
      <xdr:col>6</xdr:col>
      <xdr:colOff>169500</xdr:colOff>
      <xdr:row>83</xdr:row>
      <xdr:rowOff>93299</xdr:rowOff>
    </xdr:to>
    <xdr:sp macro="" textlink="">
      <xdr:nvSpPr>
        <xdr:cNvPr id="139" name="楕円 138"/>
        <xdr:cNvSpPr/>
      </xdr:nvSpPr>
      <xdr:spPr>
        <a:xfrm>
          <a:off x="3600450" y="5200649"/>
          <a:ext cx="360000" cy="360000"/>
        </a:xfrm>
        <a:prstGeom prst="ellipse">
          <a:avLst/>
        </a:prstGeom>
        <a:ln w="635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７</a:t>
          </a:r>
        </a:p>
      </xdr:txBody>
    </xdr:sp>
    <xdr:clientData/>
  </xdr:twoCellAnchor>
  <xdr:twoCellAnchor>
    <xdr:from>
      <xdr:col>16</xdr:col>
      <xdr:colOff>95250</xdr:colOff>
      <xdr:row>84</xdr:row>
      <xdr:rowOff>228600</xdr:rowOff>
    </xdr:from>
    <xdr:to>
      <xdr:col>16</xdr:col>
      <xdr:colOff>447675</xdr:colOff>
      <xdr:row>86</xdr:row>
      <xdr:rowOff>9525</xdr:rowOff>
    </xdr:to>
    <xdr:sp macro="" textlink="">
      <xdr:nvSpPr>
        <xdr:cNvPr id="140" name="角丸四角形 139"/>
        <xdr:cNvSpPr/>
      </xdr:nvSpPr>
      <xdr:spPr>
        <a:xfrm>
          <a:off x="10782300" y="5457825"/>
          <a:ext cx="352425" cy="257175"/>
        </a:xfrm>
        <a:prstGeom prst="roundRect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266701</xdr:colOff>
      <xdr:row>84</xdr:row>
      <xdr:rowOff>133350</xdr:rowOff>
    </xdr:from>
    <xdr:to>
      <xdr:col>16</xdr:col>
      <xdr:colOff>626701</xdr:colOff>
      <xdr:row>86</xdr:row>
      <xdr:rowOff>17100</xdr:rowOff>
    </xdr:to>
    <xdr:sp macro="" textlink="">
      <xdr:nvSpPr>
        <xdr:cNvPr id="141" name="楕円 140"/>
        <xdr:cNvSpPr/>
      </xdr:nvSpPr>
      <xdr:spPr>
        <a:xfrm>
          <a:off x="10953751" y="5362575"/>
          <a:ext cx="360000" cy="360000"/>
        </a:xfrm>
        <a:prstGeom prst="ellipse">
          <a:avLst/>
        </a:prstGeom>
        <a:ln w="635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７</a:t>
          </a:r>
        </a:p>
      </xdr:txBody>
    </xdr:sp>
    <xdr:clientData/>
  </xdr:twoCellAnchor>
  <xdr:twoCellAnchor>
    <xdr:from>
      <xdr:col>12</xdr:col>
      <xdr:colOff>390526</xdr:colOff>
      <xdr:row>70</xdr:row>
      <xdr:rowOff>209550</xdr:rowOff>
    </xdr:from>
    <xdr:to>
      <xdr:col>12</xdr:col>
      <xdr:colOff>581026</xdr:colOff>
      <xdr:row>86</xdr:row>
      <xdr:rowOff>200025</xdr:rowOff>
    </xdr:to>
    <xdr:sp macro="" textlink="">
      <xdr:nvSpPr>
        <xdr:cNvPr id="147" name="角丸四角形 146"/>
        <xdr:cNvSpPr/>
      </xdr:nvSpPr>
      <xdr:spPr>
        <a:xfrm>
          <a:off x="8505826" y="17297400"/>
          <a:ext cx="190500" cy="3800475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466725</xdr:colOff>
      <xdr:row>75</xdr:row>
      <xdr:rowOff>85725</xdr:rowOff>
    </xdr:from>
    <xdr:to>
      <xdr:col>13</xdr:col>
      <xdr:colOff>140925</xdr:colOff>
      <xdr:row>76</xdr:row>
      <xdr:rowOff>207600</xdr:rowOff>
    </xdr:to>
    <xdr:sp macro="" textlink="">
      <xdr:nvSpPr>
        <xdr:cNvPr id="148" name="楕円 147"/>
        <xdr:cNvSpPr/>
      </xdr:nvSpPr>
      <xdr:spPr>
        <a:xfrm>
          <a:off x="8582025" y="11020425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tIns="36000" rIns="72000" bIns="36000" rtlCol="0" anchor="ctr" anchorCtr="0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３</a:t>
          </a:r>
        </a:p>
      </xdr:txBody>
    </xdr:sp>
    <xdr:clientData/>
  </xdr:twoCellAnchor>
  <xdr:twoCellAnchor>
    <xdr:from>
      <xdr:col>16</xdr:col>
      <xdr:colOff>233362</xdr:colOff>
      <xdr:row>74</xdr:row>
      <xdr:rowOff>161925</xdr:rowOff>
    </xdr:from>
    <xdr:to>
      <xdr:col>16</xdr:col>
      <xdr:colOff>593362</xdr:colOff>
      <xdr:row>76</xdr:row>
      <xdr:rowOff>45675</xdr:rowOff>
    </xdr:to>
    <xdr:sp macro="" textlink="">
      <xdr:nvSpPr>
        <xdr:cNvPr id="149" name="楕円 148"/>
        <xdr:cNvSpPr/>
      </xdr:nvSpPr>
      <xdr:spPr>
        <a:xfrm>
          <a:off x="10920412" y="10963275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２</a:t>
          </a:r>
        </a:p>
      </xdr:txBody>
    </xdr:sp>
    <xdr:clientData/>
  </xdr:twoCellAnchor>
  <xdr:twoCellAnchor>
    <xdr:from>
      <xdr:col>16</xdr:col>
      <xdr:colOff>114300</xdr:colOff>
      <xdr:row>77</xdr:row>
      <xdr:rowOff>14288</xdr:rowOff>
    </xdr:from>
    <xdr:to>
      <xdr:col>16</xdr:col>
      <xdr:colOff>523875</xdr:colOff>
      <xdr:row>77</xdr:row>
      <xdr:rowOff>214312</xdr:rowOff>
    </xdr:to>
    <xdr:sp macro="" textlink="">
      <xdr:nvSpPr>
        <xdr:cNvPr id="150" name="角丸四角形 149"/>
        <xdr:cNvSpPr/>
      </xdr:nvSpPr>
      <xdr:spPr>
        <a:xfrm>
          <a:off x="10801350" y="11530013"/>
          <a:ext cx="409575" cy="200024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238124</xdr:colOff>
      <xdr:row>76</xdr:row>
      <xdr:rowOff>185738</xdr:rowOff>
    </xdr:from>
    <xdr:to>
      <xdr:col>16</xdr:col>
      <xdr:colOff>598124</xdr:colOff>
      <xdr:row>78</xdr:row>
      <xdr:rowOff>69488</xdr:rowOff>
    </xdr:to>
    <xdr:sp macro="" textlink="">
      <xdr:nvSpPr>
        <xdr:cNvPr id="151" name="楕円 150"/>
        <xdr:cNvSpPr/>
      </xdr:nvSpPr>
      <xdr:spPr>
        <a:xfrm>
          <a:off x="10925174" y="11463338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３</a:t>
          </a:r>
        </a:p>
      </xdr:txBody>
    </xdr:sp>
    <xdr:clientData/>
  </xdr:twoCellAnchor>
  <xdr:oneCellAnchor>
    <xdr:from>
      <xdr:col>1</xdr:col>
      <xdr:colOff>9525</xdr:colOff>
      <xdr:row>97</xdr:row>
      <xdr:rowOff>238124</xdr:rowOff>
    </xdr:from>
    <xdr:ext cx="4095750" cy="5181601"/>
    <xdr:pic>
      <xdr:nvPicPr>
        <xdr:cNvPr id="229" name="図 228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1" t="11288" r="41263"/>
        <a:stretch/>
      </xdr:blipFill>
      <xdr:spPr bwMode="auto">
        <a:xfrm>
          <a:off x="371475" y="9134474"/>
          <a:ext cx="4095750" cy="51816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7</xdr:col>
      <xdr:colOff>161925</xdr:colOff>
      <xdr:row>98</xdr:row>
      <xdr:rowOff>95249</xdr:rowOff>
    </xdr:from>
    <xdr:to>
      <xdr:col>9</xdr:col>
      <xdr:colOff>28575</xdr:colOff>
      <xdr:row>100</xdr:row>
      <xdr:rowOff>38100</xdr:rowOff>
    </xdr:to>
    <xdr:sp macro="" textlink="">
      <xdr:nvSpPr>
        <xdr:cNvPr id="230" name="角丸四角形 229"/>
        <xdr:cNvSpPr/>
      </xdr:nvSpPr>
      <xdr:spPr>
        <a:xfrm>
          <a:off x="4638675" y="16621124"/>
          <a:ext cx="1447800" cy="419101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85725</xdr:colOff>
      <xdr:row>98</xdr:row>
      <xdr:rowOff>47625</xdr:rowOff>
    </xdr:from>
    <xdr:to>
      <xdr:col>10</xdr:col>
      <xdr:colOff>66675</xdr:colOff>
      <xdr:row>99</xdr:row>
      <xdr:rowOff>142875</xdr:rowOff>
    </xdr:to>
    <xdr:sp macro="" textlink="">
      <xdr:nvSpPr>
        <xdr:cNvPr id="231" name="角丸四角形 230"/>
        <xdr:cNvSpPr/>
      </xdr:nvSpPr>
      <xdr:spPr>
        <a:xfrm>
          <a:off x="6143625" y="16573500"/>
          <a:ext cx="666750" cy="333375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114300</xdr:colOff>
      <xdr:row>102</xdr:row>
      <xdr:rowOff>0</xdr:rowOff>
    </xdr:from>
    <xdr:to>
      <xdr:col>18</xdr:col>
      <xdr:colOff>523875</xdr:colOff>
      <xdr:row>102</xdr:row>
      <xdr:rowOff>200025</xdr:rowOff>
    </xdr:to>
    <xdr:sp macro="" textlink="">
      <xdr:nvSpPr>
        <xdr:cNvPr id="232" name="角丸四角形 231"/>
        <xdr:cNvSpPr/>
      </xdr:nvSpPr>
      <xdr:spPr>
        <a:xfrm>
          <a:off x="10801350" y="10086975"/>
          <a:ext cx="409575" cy="200025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133350</xdr:colOff>
      <xdr:row>101</xdr:row>
      <xdr:rowOff>180975</xdr:rowOff>
    </xdr:from>
    <xdr:to>
      <xdr:col>10</xdr:col>
      <xdr:colOff>76200</xdr:colOff>
      <xdr:row>117</xdr:row>
      <xdr:rowOff>171450</xdr:rowOff>
    </xdr:to>
    <xdr:sp macro="" textlink="">
      <xdr:nvSpPr>
        <xdr:cNvPr id="233" name="角丸四角形 232"/>
        <xdr:cNvSpPr/>
      </xdr:nvSpPr>
      <xdr:spPr>
        <a:xfrm>
          <a:off x="6191250" y="10029825"/>
          <a:ext cx="2000250" cy="3800475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123825</xdr:colOff>
      <xdr:row>101</xdr:row>
      <xdr:rowOff>200025</xdr:rowOff>
    </xdr:from>
    <xdr:to>
      <xdr:col>10</xdr:col>
      <xdr:colOff>342900</xdr:colOff>
      <xdr:row>117</xdr:row>
      <xdr:rowOff>190500</xdr:rowOff>
    </xdr:to>
    <xdr:sp macro="" textlink="">
      <xdr:nvSpPr>
        <xdr:cNvPr id="234" name="角丸四角形 233"/>
        <xdr:cNvSpPr/>
      </xdr:nvSpPr>
      <xdr:spPr>
        <a:xfrm>
          <a:off x="8239125" y="10048875"/>
          <a:ext cx="219075" cy="3800475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114300</xdr:colOff>
      <xdr:row>103</xdr:row>
      <xdr:rowOff>228601</xdr:rowOff>
    </xdr:from>
    <xdr:to>
      <xdr:col>18</xdr:col>
      <xdr:colOff>523875</xdr:colOff>
      <xdr:row>104</xdr:row>
      <xdr:rowOff>190500</xdr:rowOff>
    </xdr:to>
    <xdr:sp macro="" textlink="">
      <xdr:nvSpPr>
        <xdr:cNvPr id="235" name="角丸四角形 234"/>
        <xdr:cNvSpPr/>
      </xdr:nvSpPr>
      <xdr:spPr>
        <a:xfrm>
          <a:off x="10801350" y="10553701"/>
          <a:ext cx="409575" cy="200024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114300</xdr:colOff>
      <xdr:row>106</xdr:row>
      <xdr:rowOff>0</xdr:rowOff>
    </xdr:from>
    <xdr:to>
      <xdr:col>18</xdr:col>
      <xdr:colOff>523875</xdr:colOff>
      <xdr:row>106</xdr:row>
      <xdr:rowOff>200024</xdr:rowOff>
    </xdr:to>
    <xdr:sp macro="" textlink="">
      <xdr:nvSpPr>
        <xdr:cNvPr id="236" name="角丸四角形 235"/>
        <xdr:cNvSpPr/>
      </xdr:nvSpPr>
      <xdr:spPr>
        <a:xfrm>
          <a:off x="10801350" y="11039475"/>
          <a:ext cx="409575" cy="200024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504824</xdr:colOff>
      <xdr:row>107</xdr:row>
      <xdr:rowOff>123824</xdr:rowOff>
    </xdr:from>
    <xdr:to>
      <xdr:col>9</xdr:col>
      <xdr:colOff>74249</xdr:colOff>
      <xdr:row>109</xdr:row>
      <xdr:rowOff>7574</xdr:rowOff>
    </xdr:to>
    <xdr:sp macro="" textlink="">
      <xdr:nvSpPr>
        <xdr:cNvPr id="237" name="楕円 236"/>
        <xdr:cNvSpPr/>
      </xdr:nvSpPr>
      <xdr:spPr>
        <a:xfrm>
          <a:off x="5772149" y="18792824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tIns="0" rIns="0" bIns="0" rtlCol="0" anchor="ctr" anchorCtr="0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１</a:t>
          </a:r>
        </a:p>
      </xdr:txBody>
    </xdr:sp>
    <xdr:clientData/>
  </xdr:twoCellAnchor>
  <xdr:twoCellAnchor>
    <xdr:from>
      <xdr:col>9</xdr:col>
      <xdr:colOff>666750</xdr:colOff>
      <xdr:row>105</xdr:row>
      <xdr:rowOff>19050</xdr:rowOff>
    </xdr:from>
    <xdr:to>
      <xdr:col>10</xdr:col>
      <xdr:colOff>340950</xdr:colOff>
      <xdr:row>106</xdr:row>
      <xdr:rowOff>140925</xdr:rowOff>
    </xdr:to>
    <xdr:sp macro="" textlink="">
      <xdr:nvSpPr>
        <xdr:cNvPr id="238" name="楕円 237"/>
        <xdr:cNvSpPr/>
      </xdr:nvSpPr>
      <xdr:spPr>
        <a:xfrm>
          <a:off x="8096250" y="10820400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tIns="36000" rIns="72000" bIns="36000" rtlCol="0" anchor="ctr" anchorCtr="0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２</a:t>
          </a:r>
        </a:p>
      </xdr:txBody>
    </xdr:sp>
    <xdr:clientData/>
  </xdr:twoCellAnchor>
  <xdr:twoCellAnchor>
    <xdr:from>
      <xdr:col>18</xdr:col>
      <xdr:colOff>219075</xdr:colOff>
      <xdr:row>103</xdr:row>
      <xdr:rowOff>161925</xdr:rowOff>
    </xdr:from>
    <xdr:to>
      <xdr:col>18</xdr:col>
      <xdr:colOff>579075</xdr:colOff>
      <xdr:row>105</xdr:row>
      <xdr:rowOff>45675</xdr:rowOff>
    </xdr:to>
    <xdr:sp macro="" textlink="">
      <xdr:nvSpPr>
        <xdr:cNvPr id="239" name="楕円 238"/>
        <xdr:cNvSpPr/>
      </xdr:nvSpPr>
      <xdr:spPr>
        <a:xfrm>
          <a:off x="10906125" y="10487025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１</a:t>
          </a:r>
        </a:p>
      </xdr:txBody>
    </xdr:sp>
    <xdr:clientData/>
  </xdr:twoCellAnchor>
  <xdr:twoCellAnchor>
    <xdr:from>
      <xdr:col>1</xdr:col>
      <xdr:colOff>514351</xdr:colOff>
      <xdr:row>105</xdr:row>
      <xdr:rowOff>228600</xdr:rowOff>
    </xdr:from>
    <xdr:to>
      <xdr:col>3</xdr:col>
      <xdr:colOff>152401</xdr:colOff>
      <xdr:row>111</xdr:row>
      <xdr:rowOff>76200</xdr:rowOff>
    </xdr:to>
    <xdr:sp macro="" textlink="">
      <xdr:nvSpPr>
        <xdr:cNvPr id="245" name="角丸四角形 244"/>
        <xdr:cNvSpPr/>
      </xdr:nvSpPr>
      <xdr:spPr>
        <a:xfrm>
          <a:off x="876301" y="11029950"/>
          <a:ext cx="1009650" cy="1276350"/>
        </a:xfrm>
        <a:prstGeom prst="round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123825</xdr:colOff>
      <xdr:row>107</xdr:row>
      <xdr:rowOff>219074</xdr:rowOff>
    </xdr:from>
    <xdr:to>
      <xdr:col>2</xdr:col>
      <xdr:colOff>483825</xdr:colOff>
      <xdr:row>109</xdr:row>
      <xdr:rowOff>102824</xdr:rowOff>
    </xdr:to>
    <xdr:sp macro="" textlink="">
      <xdr:nvSpPr>
        <xdr:cNvPr id="246" name="楕円 245"/>
        <xdr:cNvSpPr/>
      </xdr:nvSpPr>
      <xdr:spPr>
        <a:xfrm>
          <a:off x="1171575" y="11496674"/>
          <a:ext cx="360000" cy="360000"/>
        </a:xfrm>
        <a:prstGeom prst="ellipse">
          <a:avLst/>
        </a:prstGeom>
        <a:ln w="63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７</a:t>
          </a:r>
        </a:p>
      </xdr:txBody>
    </xdr:sp>
    <xdr:clientData/>
  </xdr:twoCellAnchor>
  <xdr:twoCellAnchor>
    <xdr:from>
      <xdr:col>18</xdr:col>
      <xdr:colOff>95250</xdr:colOff>
      <xdr:row>110</xdr:row>
      <xdr:rowOff>0</xdr:rowOff>
    </xdr:from>
    <xdr:to>
      <xdr:col>18</xdr:col>
      <xdr:colOff>447675</xdr:colOff>
      <xdr:row>111</xdr:row>
      <xdr:rowOff>19050</xdr:rowOff>
    </xdr:to>
    <xdr:sp macro="" textlink="">
      <xdr:nvSpPr>
        <xdr:cNvPr id="247" name="角丸四角形 246"/>
        <xdr:cNvSpPr/>
      </xdr:nvSpPr>
      <xdr:spPr>
        <a:xfrm>
          <a:off x="10782300" y="12468225"/>
          <a:ext cx="352425" cy="257175"/>
        </a:xfrm>
        <a:prstGeom prst="round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238125</xdr:colOff>
      <xdr:row>109</xdr:row>
      <xdr:rowOff>200024</xdr:rowOff>
    </xdr:from>
    <xdr:to>
      <xdr:col>18</xdr:col>
      <xdr:colOff>598125</xdr:colOff>
      <xdr:row>111</xdr:row>
      <xdr:rowOff>83774</xdr:rowOff>
    </xdr:to>
    <xdr:sp macro="" textlink="">
      <xdr:nvSpPr>
        <xdr:cNvPr id="248" name="楕円 247"/>
        <xdr:cNvSpPr/>
      </xdr:nvSpPr>
      <xdr:spPr>
        <a:xfrm>
          <a:off x="12296775" y="19345274"/>
          <a:ext cx="360000" cy="360000"/>
        </a:xfrm>
        <a:prstGeom prst="ellipse">
          <a:avLst/>
        </a:prstGeom>
        <a:ln w="63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７</a:t>
          </a:r>
          <a:endParaRPr kumimoji="1" lang="en-US" altLang="ja-JP" sz="11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endParaRPr kumimoji="1" lang="ja-JP" altLang="en-US" sz="11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533400</xdr:colOff>
      <xdr:row>112</xdr:row>
      <xdr:rowOff>180975</xdr:rowOff>
    </xdr:from>
    <xdr:to>
      <xdr:col>6</xdr:col>
      <xdr:colOff>390525</xdr:colOff>
      <xdr:row>114</xdr:row>
      <xdr:rowOff>114301</xdr:rowOff>
    </xdr:to>
    <xdr:sp macro="" textlink="">
      <xdr:nvSpPr>
        <xdr:cNvPr id="249" name="角丸四角形 248"/>
        <xdr:cNvSpPr/>
      </xdr:nvSpPr>
      <xdr:spPr>
        <a:xfrm>
          <a:off x="2952750" y="12649200"/>
          <a:ext cx="1228725" cy="409576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180976</xdr:colOff>
      <xdr:row>105</xdr:row>
      <xdr:rowOff>190499</xdr:rowOff>
    </xdr:from>
    <xdr:to>
      <xdr:col>3</xdr:col>
      <xdr:colOff>523876</xdr:colOff>
      <xdr:row>111</xdr:row>
      <xdr:rowOff>66675</xdr:rowOff>
    </xdr:to>
    <xdr:sp macro="" textlink="">
      <xdr:nvSpPr>
        <xdr:cNvPr id="250" name="角丸四角形 249"/>
        <xdr:cNvSpPr/>
      </xdr:nvSpPr>
      <xdr:spPr>
        <a:xfrm>
          <a:off x="1914526" y="10991849"/>
          <a:ext cx="342900" cy="1304926"/>
        </a:xfrm>
        <a:prstGeom prst="round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257175</xdr:colOff>
      <xdr:row>107</xdr:row>
      <xdr:rowOff>219075</xdr:rowOff>
    </xdr:from>
    <xdr:to>
      <xdr:col>3</xdr:col>
      <xdr:colOff>617175</xdr:colOff>
      <xdr:row>109</xdr:row>
      <xdr:rowOff>102825</xdr:rowOff>
    </xdr:to>
    <xdr:sp macro="" textlink="">
      <xdr:nvSpPr>
        <xdr:cNvPr id="251" name="楕円 250"/>
        <xdr:cNvSpPr/>
      </xdr:nvSpPr>
      <xdr:spPr>
        <a:xfrm>
          <a:off x="1990725" y="11496675"/>
          <a:ext cx="360000" cy="360000"/>
        </a:xfrm>
        <a:prstGeom prst="ellipse">
          <a:avLst/>
        </a:prstGeom>
        <a:ln w="63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８</a:t>
          </a:r>
        </a:p>
      </xdr:txBody>
    </xdr:sp>
    <xdr:clientData/>
  </xdr:twoCellAnchor>
  <xdr:twoCellAnchor>
    <xdr:from>
      <xdr:col>18</xdr:col>
      <xdr:colOff>85725</xdr:colOff>
      <xdr:row>112</xdr:row>
      <xdr:rowOff>0</xdr:rowOff>
    </xdr:from>
    <xdr:to>
      <xdr:col>18</xdr:col>
      <xdr:colOff>438150</xdr:colOff>
      <xdr:row>113</xdr:row>
      <xdr:rowOff>19050</xdr:rowOff>
    </xdr:to>
    <xdr:sp macro="" textlink="">
      <xdr:nvSpPr>
        <xdr:cNvPr id="252" name="角丸四角形 251"/>
        <xdr:cNvSpPr/>
      </xdr:nvSpPr>
      <xdr:spPr>
        <a:xfrm>
          <a:off x="10772775" y="12944475"/>
          <a:ext cx="352425" cy="257175"/>
        </a:xfrm>
        <a:prstGeom prst="round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247650</xdr:colOff>
      <xdr:row>111</xdr:row>
      <xdr:rowOff>180975</xdr:rowOff>
    </xdr:from>
    <xdr:to>
      <xdr:col>18</xdr:col>
      <xdr:colOff>607650</xdr:colOff>
      <xdr:row>113</xdr:row>
      <xdr:rowOff>64725</xdr:rowOff>
    </xdr:to>
    <xdr:sp macro="" textlink="">
      <xdr:nvSpPr>
        <xdr:cNvPr id="253" name="楕円 252"/>
        <xdr:cNvSpPr/>
      </xdr:nvSpPr>
      <xdr:spPr>
        <a:xfrm>
          <a:off x="12306300" y="19802475"/>
          <a:ext cx="360000" cy="360000"/>
        </a:xfrm>
        <a:prstGeom prst="ellipse">
          <a:avLst/>
        </a:prstGeom>
        <a:ln w="63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８</a:t>
          </a:r>
        </a:p>
      </xdr:txBody>
    </xdr:sp>
    <xdr:clientData/>
  </xdr:twoCellAnchor>
  <xdr:twoCellAnchor>
    <xdr:from>
      <xdr:col>5</xdr:col>
      <xdr:colOff>495300</xdr:colOff>
      <xdr:row>112</xdr:row>
      <xdr:rowOff>209549</xdr:rowOff>
    </xdr:from>
    <xdr:to>
      <xdr:col>6</xdr:col>
      <xdr:colOff>169500</xdr:colOff>
      <xdr:row>114</xdr:row>
      <xdr:rowOff>93299</xdr:rowOff>
    </xdr:to>
    <xdr:sp macro="" textlink="">
      <xdr:nvSpPr>
        <xdr:cNvPr id="254" name="楕円 253"/>
        <xdr:cNvSpPr/>
      </xdr:nvSpPr>
      <xdr:spPr>
        <a:xfrm>
          <a:off x="3600450" y="12677774"/>
          <a:ext cx="360000" cy="360000"/>
        </a:xfrm>
        <a:prstGeom prst="ellipse">
          <a:avLst/>
        </a:prstGeom>
        <a:ln w="635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９</a:t>
          </a:r>
        </a:p>
      </xdr:txBody>
    </xdr:sp>
    <xdr:clientData/>
  </xdr:twoCellAnchor>
  <xdr:twoCellAnchor>
    <xdr:from>
      <xdr:col>18</xdr:col>
      <xdr:colOff>95250</xdr:colOff>
      <xdr:row>113</xdr:row>
      <xdr:rowOff>228600</xdr:rowOff>
    </xdr:from>
    <xdr:to>
      <xdr:col>18</xdr:col>
      <xdr:colOff>447675</xdr:colOff>
      <xdr:row>115</xdr:row>
      <xdr:rowOff>9525</xdr:rowOff>
    </xdr:to>
    <xdr:sp macro="" textlink="">
      <xdr:nvSpPr>
        <xdr:cNvPr id="255" name="角丸四角形 254"/>
        <xdr:cNvSpPr/>
      </xdr:nvSpPr>
      <xdr:spPr>
        <a:xfrm>
          <a:off x="10782300" y="13411200"/>
          <a:ext cx="352425" cy="257175"/>
        </a:xfrm>
        <a:prstGeom prst="roundRect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257176</xdr:colOff>
      <xdr:row>113</xdr:row>
      <xdr:rowOff>190500</xdr:rowOff>
    </xdr:from>
    <xdr:to>
      <xdr:col>18</xdr:col>
      <xdr:colOff>617176</xdr:colOff>
      <xdr:row>115</xdr:row>
      <xdr:rowOff>74250</xdr:rowOff>
    </xdr:to>
    <xdr:sp macro="" textlink="">
      <xdr:nvSpPr>
        <xdr:cNvPr id="256" name="楕円 255"/>
        <xdr:cNvSpPr/>
      </xdr:nvSpPr>
      <xdr:spPr>
        <a:xfrm>
          <a:off x="12315826" y="20288250"/>
          <a:ext cx="360000" cy="360000"/>
        </a:xfrm>
        <a:prstGeom prst="ellipse">
          <a:avLst/>
        </a:prstGeom>
        <a:ln w="635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９</a:t>
          </a:r>
        </a:p>
      </xdr:txBody>
    </xdr:sp>
    <xdr:clientData/>
  </xdr:twoCellAnchor>
  <xdr:twoCellAnchor>
    <xdr:from>
      <xdr:col>10</xdr:col>
      <xdr:colOff>390525</xdr:colOff>
      <xdr:row>101</xdr:row>
      <xdr:rowOff>209550</xdr:rowOff>
    </xdr:from>
    <xdr:to>
      <xdr:col>10</xdr:col>
      <xdr:colOff>609600</xdr:colOff>
      <xdr:row>117</xdr:row>
      <xdr:rowOff>200025</xdr:rowOff>
    </xdr:to>
    <xdr:sp macro="" textlink="">
      <xdr:nvSpPr>
        <xdr:cNvPr id="261" name="角丸四角形 260"/>
        <xdr:cNvSpPr/>
      </xdr:nvSpPr>
      <xdr:spPr>
        <a:xfrm>
          <a:off x="8505825" y="10058400"/>
          <a:ext cx="219075" cy="3800475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466725</xdr:colOff>
      <xdr:row>106</xdr:row>
      <xdr:rowOff>85725</xdr:rowOff>
    </xdr:from>
    <xdr:to>
      <xdr:col>11</xdr:col>
      <xdr:colOff>140925</xdr:colOff>
      <xdr:row>107</xdr:row>
      <xdr:rowOff>207600</xdr:rowOff>
    </xdr:to>
    <xdr:sp macro="" textlink="">
      <xdr:nvSpPr>
        <xdr:cNvPr id="262" name="楕円 261"/>
        <xdr:cNvSpPr/>
      </xdr:nvSpPr>
      <xdr:spPr>
        <a:xfrm>
          <a:off x="8582025" y="11125200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tIns="36000" rIns="72000" bIns="36000" rtlCol="0" anchor="ctr" anchorCtr="0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３</a:t>
          </a:r>
        </a:p>
      </xdr:txBody>
    </xdr:sp>
    <xdr:clientData/>
  </xdr:twoCellAnchor>
  <xdr:twoCellAnchor>
    <xdr:from>
      <xdr:col>18</xdr:col>
      <xdr:colOff>233362</xdr:colOff>
      <xdr:row>105</xdr:row>
      <xdr:rowOff>161925</xdr:rowOff>
    </xdr:from>
    <xdr:to>
      <xdr:col>18</xdr:col>
      <xdr:colOff>593362</xdr:colOff>
      <xdr:row>107</xdr:row>
      <xdr:rowOff>45675</xdr:rowOff>
    </xdr:to>
    <xdr:sp macro="" textlink="">
      <xdr:nvSpPr>
        <xdr:cNvPr id="263" name="楕円 262"/>
        <xdr:cNvSpPr/>
      </xdr:nvSpPr>
      <xdr:spPr>
        <a:xfrm>
          <a:off x="10920412" y="10963275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２</a:t>
          </a:r>
        </a:p>
      </xdr:txBody>
    </xdr:sp>
    <xdr:clientData/>
  </xdr:twoCellAnchor>
  <xdr:twoCellAnchor>
    <xdr:from>
      <xdr:col>18</xdr:col>
      <xdr:colOff>114300</xdr:colOff>
      <xdr:row>108</xdr:row>
      <xdr:rowOff>14288</xdr:rowOff>
    </xdr:from>
    <xdr:to>
      <xdr:col>18</xdr:col>
      <xdr:colOff>523875</xdr:colOff>
      <xdr:row>108</xdr:row>
      <xdr:rowOff>214312</xdr:rowOff>
    </xdr:to>
    <xdr:sp macro="" textlink="">
      <xdr:nvSpPr>
        <xdr:cNvPr id="264" name="角丸四角形 263"/>
        <xdr:cNvSpPr/>
      </xdr:nvSpPr>
      <xdr:spPr>
        <a:xfrm>
          <a:off x="10801350" y="11530013"/>
          <a:ext cx="409575" cy="200024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238124</xdr:colOff>
      <xdr:row>107</xdr:row>
      <xdr:rowOff>185738</xdr:rowOff>
    </xdr:from>
    <xdr:to>
      <xdr:col>18</xdr:col>
      <xdr:colOff>598124</xdr:colOff>
      <xdr:row>109</xdr:row>
      <xdr:rowOff>69488</xdr:rowOff>
    </xdr:to>
    <xdr:sp macro="" textlink="">
      <xdr:nvSpPr>
        <xdr:cNvPr id="265" name="楕円 264"/>
        <xdr:cNvSpPr/>
      </xdr:nvSpPr>
      <xdr:spPr>
        <a:xfrm>
          <a:off x="10925174" y="11463338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３</a:t>
          </a:r>
        </a:p>
      </xdr:txBody>
    </xdr:sp>
    <xdr:clientData/>
  </xdr:twoCellAnchor>
  <xdr:twoCellAnchor>
    <xdr:from>
      <xdr:col>12</xdr:col>
      <xdr:colOff>95249</xdr:colOff>
      <xdr:row>101</xdr:row>
      <xdr:rowOff>104775</xdr:rowOff>
    </xdr:from>
    <xdr:to>
      <xdr:col>15</xdr:col>
      <xdr:colOff>104774</xdr:colOff>
      <xdr:row>117</xdr:row>
      <xdr:rowOff>95250</xdr:rowOff>
    </xdr:to>
    <xdr:sp macro="" textlink="">
      <xdr:nvSpPr>
        <xdr:cNvPr id="268" name="角丸四角形 267"/>
        <xdr:cNvSpPr/>
      </xdr:nvSpPr>
      <xdr:spPr>
        <a:xfrm>
          <a:off x="8210549" y="17345025"/>
          <a:ext cx="2066925" cy="3800475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95250</xdr:colOff>
      <xdr:row>101</xdr:row>
      <xdr:rowOff>114300</xdr:rowOff>
    </xdr:from>
    <xdr:to>
      <xdr:col>15</xdr:col>
      <xdr:colOff>314325</xdr:colOff>
      <xdr:row>117</xdr:row>
      <xdr:rowOff>104775</xdr:rowOff>
    </xdr:to>
    <xdr:sp macro="" textlink="">
      <xdr:nvSpPr>
        <xdr:cNvPr id="270" name="角丸四角形 269"/>
        <xdr:cNvSpPr/>
      </xdr:nvSpPr>
      <xdr:spPr>
        <a:xfrm>
          <a:off x="10267950" y="17354550"/>
          <a:ext cx="219075" cy="3800475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371475</xdr:colOff>
      <xdr:row>101</xdr:row>
      <xdr:rowOff>95250</xdr:rowOff>
    </xdr:from>
    <xdr:to>
      <xdr:col>16</xdr:col>
      <xdr:colOff>76200</xdr:colOff>
      <xdr:row>117</xdr:row>
      <xdr:rowOff>85725</xdr:rowOff>
    </xdr:to>
    <xdr:sp macro="" textlink="">
      <xdr:nvSpPr>
        <xdr:cNvPr id="271" name="角丸四角形 270"/>
        <xdr:cNvSpPr/>
      </xdr:nvSpPr>
      <xdr:spPr>
        <a:xfrm>
          <a:off x="10544175" y="17335500"/>
          <a:ext cx="219075" cy="3800475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238125</xdr:colOff>
      <xdr:row>106</xdr:row>
      <xdr:rowOff>200025</xdr:rowOff>
    </xdr:from>
    <xdr:to>
      <xdr:col>13</xdr:col>
      <xdr:colOff>598125</xdr:colOff>
      <xdr:row>108</xdr:row>
      <xdr:rowOff>83775</xdr:rowOff>
    </xdr:to>
    <xdr:sp macro="" textlink="">
      <xdr:nvSpPr>
        <xdr:cNvPr id="272" name="楕円 271"/>
        <xdr:cNvSpPr/>
      </xdr:nvSpPr>
      <xdr:spPr>
        <a:xfrm>
          <a:off x="9039225" y="18630900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tIns="36000" rIns="72000" bIns="36000" rtlCol="0" anchor="ctr" anchorCtr="0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４</a:t>
          </a:r>
        </a:p>
      </xdr:txBody>
    </xdr:sp>
    <xdr:clientData/>
  </xdr:twoCellAnchor>
  <xdr:twoCellAnchor>
    <xdr:from>
      <xdr:col>15</xdr:col>
      <xdr:colOff>66675</xdr:colOff>
      <xdr:row>105</xdr:row>
      <xdr:rowOff>104775</xdr:rowOff>
    </xdr:from>
    <xdr:to>
      <xdr:col>15</xdr:col>
      <xdr:colOff>426675</xdr:colOff>
      <xdr:row>106</xdr:row>
      <xdr:rowOff>226650</xdr:rowOff>
    </xdr:to>
    <xdr:sp macro="" textlink="">
      <xdr:nvSpPr>
        <xdr:cNvPr id="273" name="楕円 272"/>
        <xdr:cNvSpPr/>
      </xdr:nvSpPr>
      <xdr:spPr>
        <a:xfrm>
          <a:off x="10239375" y="18297525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tIns="36000" rIns="72000" bIns="36000" rtlCol="0" anchor="ctr" anchorCtr="0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５</a:t>
          </a:r>
        </a:p>
      </xdr:txBody>
    </xdr:sp>
    <xdr:clientData/>
  </xdr:twoCellAnchor>
  <xdr:twoCellAnchor>
    <xdr:from>
      <xdr:col>15</xdr:col>
      <xdr:colOff>447675</xdr:colOff>
      <xdr:row>107</xdr:row>
      <xdr:rowOff>114300</xdr:rowOff>
    </xdr:from>
    <xdr:to>
      <xdr:col>16</xdr:col>
      <xdr:colOff>293325</xdr:colOff>
      <xdr:row>108</xdr:row>
      <xdr:rowOff>236175</xdr:rowOff>
    </xdr:to>
    <xdr:sp macro="" textlink="">
      <xdr:nvSpPr>
        <xdr:cNvPr id="274" name="楕円 273"/>
        <xdr:cNvSpPr/>
      </xdr:nvSpPr>
      <xdr:spPr>
        <a:xfrm>
          <a:off x="10620375" y="18783300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82800" tIns="36000" rIns="72000" bIns="36000" rtlCol="0" anchor="ctr" anchorCtr="0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６</a:t>
          </a:r>
        </a:p>
      </xdr:txBody>
    </xdr:sp>
    <xdr:clientData/>
  </xdr:twoCellAnchor>
  <xdr:twoCellAnchor>
    <xdr:from>
      <xdr:col>19</xdr:col>
      <xdr:colOff>9525</xdr:colOff>
      <xdr:row>104</xdr:row>
      <xdr:rowOff>19051</xdr:rowOff>
    </xdr:from>
    <xdr:to>
      <xdr:col>19</xdr:col>
      <xdr:colOff>419100</xdr:colOff>
      <xdr:row>104</xdr:row>
      <xdr:rowOff>219075</xdr:rowOff>
    </xdr:to>
    <xdr:sp macro="" textlink="">
      <xdr:nvSpPr>
        <xdr:cNvPr id="277" name="角丸四角形 276"/>
        <xdr:cNvSpPr/>
      </xdr:nvSpPr>
      <xdr:spPr>
        <a:xfrm>
          <a:off x="12753975" y="17973676"/>
          <a:ext cx="409575" cy="200024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0</xdr:colOff>
      <xdr:row>105</xdr:row>
      <xdr:rowOff>228600</xdr:rowOff>
    </xdr:from>
    <xdr:to>
      <xdr:col>19</xdr:col>
      <xdr:colOff>409575</xdr:colOff>
      <xdr:row>106</xdr:row>
      <xdr:rowOff>190499</xdr:rowOff>
    </xdr:to>
    <xdr:sp macro="" textlink="">
      <xdr:nvSpPr>
        <xdr:cNvPr id="278" name="角丸四角形 277"/>
        <xdr:cNvSpPr/>
      </xdr:nvSpPr>
      <xdr:spPr>
        <a:xfrm>
          <a:off x="12744450" y="18421350"/>
          <a:ext cx="409575" cy="200024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133350</xdr:colOff>
      <xdr:row>103</xdr:row>
      <xdr:rowOff>180975</xdr:rowOff>
    </xdr:from>
    <xdr:to>
      <xdr:col>19</xdr:col>
      <xdr:colOff>493350</xdr:colOff>
      <xdr:row>105</xdr:row>
      <xdr:rowOff>64725</xdr:rowOff>
    </xdr:to>
    <xdr:sp macro="" textlink="">
      <xdr:nvSpPr>
        <xdr:cNvPr id="279" name="楕円 278"/>
        <xdr:cNvSpPr/>
      </xdr:nvSpPr>
      <xdr:spPr>
        <a:xfrm>
          <a:off x="12877800" y="17897475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４</a:t>
          </a:r>
        </a:p>
      </xdr:txBody>
    </xdr:sp>
    <xdr:clientData/>
  </xdr:twoCellAnchor>
  <xdr:twoCellAnchor>
    <xdr:from>
      <xdr:col>19</xdr:col>
      <xdr:colOff>28575</xdr:colOff>
      <xdr:row>108</xdr:row>
      <xdr:rowOff>4763</xdr:rowOff>
    </xdr:from>
    <xdr:to>
      <xdr:col>19</xdr:col>
      <xdr:colOff>438150</xdr:colOff>
      <xdr:row>108</xdr:row>
      <xdr:rowOff>204787</xdr:rowOff>
    </xdr:to>
    <xdr:sp macro="" textlink="">
      <xdr:nvSpPr>
        <xdr:cNvPr id="281" name="角丸四角形 280"/>
        <xdr:cNvSpPr/>
      </xdr:nvSpPr>
      <xdr:spPr>
        <a:xfrm>
          <a:off x="12773025" y="18911888"/>
          <a:ext cx="409575" cy="200024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147637</xdr:colOff>
      <xdr:row>105</xdr:row>
      <xdr:rowOff>161925</xdr:rowOff>
    </xdr:from>
    <xdr:to>
      <xdr:col>19</xdr:col>
      <xdr:colOff>507637</xdr:colOff>
      <xdr:row>107</xdr:row>
      <xdr:rowOff>45675</xdr:rowOff>
    </xdr:to>
    <xdr:sp macro="" textlink="">
      <xdr:nvSpPr>
        <xdr:cNvPr id="280" name="楕円 279"/>
        <xdr:cNvSpPr/>
      </xdr:nvSpPr>
      <xdr:spPr>
        <a:xfrm>
          <a:off x="12892087" y="18354675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５</a:t>
          </a:r>
        </a:p>
      </xdr:txBody>
    </xdr:sp>
    <xdr:clientData/>
  </xdr:twoCellAnchor>
  <xdr:twoCellAnchor>
    <xdr:from>
      <xdr:col>19</xdr:col>
      <xdr:colOff>142875</xdr:colOff>
      <xdr:row>107</xdr:row>
      <xdr:rowOff>190500</xdr:rowOff>
    </xdr:from>
    <xdr:to>
      <xdr:col>19</xdr:col>
      <xdr:colOff>502875</xdr:colOff>
      <xdr:row>109</xdr:row>
      <xdr:rowOff>74250</xdr:rowOff>
    </xdr:to>
    <xdr:sp macro="" textlink="">
      <xdr:nvSpPr>
        <xdr:cNvPr id="287" name="楕円 286"/>
        <xdr:cNvSpPr/>
      </xdr:nvSpPr>
      <xdr:spPr>
        <a:xfrm>
          <a:off x="12887325" y="18859500"/>
          <a:ext cx="360000" cy="360000"/>
        </a:xfrm>
        <a:prstGeom prst="ellipse">
          <a:avLst/>
        </a:prstGeom>
        <a:ln w="63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６</a:t>
          </a:r>
        </a:p>
      </xdr:txBody>
    </xdr:sp>
    <xdr:clientData/>
  </xdr:twoCellAnchor>
  <xdr:twoCellAnchor>
    <xdr:from>
      <xdr:col>0</xdr:col>
      <xdr:colOff>190500</xdr:colOff>
      <xdr:row>1</xdr:row>
      <xdr:rowOff>285750</xdr:rowOff>
    </xdr:from>
    <xdr:to>
      <xdr:col>1</xdr:col>
      <xdr:colOff>552450</xdr:colOff>
      <xdr:row>3</xdr:row>
      <xdr:rowOff>47625</xdr:rowOff>
    </xdr:to>
    <xdr:sp macro="" textlink="">
      <xdr:nvSpPr>
        <xdr:cNvPr id="288" name="角丸四角形 287"/>
        <xdr:cNvSpPr/>
      </xdr:nvSpPr>
      <xdr:spPr>
        <a:xfrm>
          <a:off x="190500" y="800100"/>
          <a:ext cx="723900" cy="295275"/>
        </a:xfrm>
        <a:prstGeom prst="roundRect">
          <a:avLst/>
        </a:prstGeom>
        <a:ln w="3810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/>
            <a:t>Step</a:t>
          </a:r>
          <a:r>
            <a:rPr kumimoji="1" lang="ja-JP" altLang="en-US" sz="1400" b="1"/>
            <a:t>１</a:t>
          </a:r>
        </a:p>
      </xdr:txBody>
    </xdr:sp>
    <xdr:clientData/>
  </xdr:twoCellAnchor>
  <xdr:twoCellAnchor>
    <xdr:from>
      <xdr:col>0</xdr:col>
      <xdr:colOff>133350</xdr:colOff>
      <xdr:row>27</xdr:row>
      <xdr:rowOff>190500</xdr:rowOff>
    </xdr:from>
    <xdr:to>
      <xdr:col>1</xdr:col>
      <xdr:colOff>495300</xdr:colOff>
      <xdr:row>29</xdr:row>
      <xdr:rowOff>9525</xdr:rowOff>
    </xdr:to>
    <xdr:sp macro="" textlink="">
      <xdr:nvSpPr>
        <xdr:cNvPr id="289" name="角丸四角形 288"/>
        <xdr:cNvSpPr/>
      </xdr:nvSpPr>
      <xdr:spPr>
        <a:xfrm>
          <a:off x="133350" y="7429500"/>
          <a:ext cx="723900" cy="295275"/>
        </a:xfrm>
        <a:prstGeom prst="roundRect">
          <a:avLst/>
        </a:prstGeom>
        <a:ln w="3810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/>
            <a:t>Step</a:t>
          </a:r>
          <a:r>
            <a:rPr kumimoji="1" lang="ja-JP" altLang="en-US" sz="1400" b="1"/>
            <a:t>２</a:t>
          </a:r>
        </a:p>
      </xdr:txBody>
    </xdr:sp>
    <xdr:clientData/>
  </xdr:twoCellAnchor>
  <xdr:twoCellAnchor editAs="oneCell">
    <xdr:from>
      <xdr:col>1</xdr:col>
      <xdr:colOff>298188</xdr:colOff>
      <xdr:row>3</xdr:row>
      <xdr:rowOff>161925</xdr:rowOff>
    </xdr:from>
    <xdr:to>
      <xdr:col>6</xdr:col>
      <xdr:colOff>552450</xdr:colOff>
      <xdr:row>25</xdr:row>
      <xdr:rowOff>137186</xdr:rowOff>
    </xdr:to>
    <xdr:pic>
      <xdr:nvPicPr>
        <xdr:cNvPr id="291" name="図 290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117" t="12038" r="40931"/>
        <a:stretch/>
      </xdr:blipFill>
      <xdr:spPr>
        <a:xfrm>
          <a:off x="660138" y="1209675"/>
          <a:ext cx="3683262" cy="5214011"/>
        </a:xfrm>
        <a:prstGeom prst="rect">
          <a:avLst/>
        </a:prstGeom>
      </xdr:spPr>
    </xdr:pic>
    <xdr:clientData/>
  </xdr:twoCellAnchor>
  <xdr:twoCellAnchor>
    <xdr:from>
      <xdr:col>8</xdr:col>
      <xdr:colOff>114300</xdr:colOff>
      <xdr:row>7</xdr:row>
      <xdr:rowOff>0</xdr:rowOff>
    </xdr:from>
    <xdr:to>
      <xdr:col>8</xdr:col>
      <xdr:colOff>523875</xdr:colOff>
      <xdr:row>7</xdr:row>
      <xdr:rowOff>200025</xdr:rowOff>
    </xdr:to>
    <xdr:sp macro="" textlink="">
      <xdr:nvSpPr>
        <xdr:cNvPr id="292" name="角丸四角形 291"/>
        <xdr:cNvSpPr/>
      </xdr:nvSpPr>
      <xdr:spPr>
        <a:xfrm>
          <a:off x="10801350" y="10391775"/>
          <a:ext cx="409575" cy="200025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590550</xdr:colOff>
      <xdr:row>9</xdr:row>
      <xdr:rowOff>57150</xdr:rowOff>
    </xdr:from>
    <xdr:to>
      <xdr:col>3</xdr:col>
      <xdr:colOff>504825</xdr:colOff>
      <xdr:row>10</xdr:row>
      <xdr:rowOff>85725</xdr:rowOff>
    </xdr:to>
    <xdr:sp macro="" textlink="">
      <xdr:nvSpPr>
        <xdr:cNvPr id="303" name="角丸四角形 302"/>
        <xdr:cNvSpPr/>
      </xdr:nvSpPr>
      <xdr:spPr>
        <a:xfrm>
          <a:off x="952500" y="2533650"/>
          <a:ext cx="1285875" cy="266700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314325</xdr:colOff>
      <xdr:row>14</xdr:row>
      <xdr:rowOff>19050</xdr:rowOff>
    </xdr:from>
    <xdr:to>
      <xdr:col>6</xdr:col>
      <xdr:colOff>304800</xdr:colOff>
      <xdr:row>19</xdr:row>
      <xdr:rowOff>28575</xdr:rowOff>
    </xdr:to>
    <xdr:sp macro="" textlink="">
      <xdr:nvSpPr>
        <xdr:cNvPr id="306" name="角丸四角形 305"/>
        <xdr:cNvSpPr/>
      </xdr:nvSpPr>
      <xdr:spPr>
        <a:xfrm>
          <a:off x="2047875" y="3686175"/>
          <a:ext cx="2047875" cy="1200150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600075</xdr:colOff>
      <xdr:row>19</xdr:row>
      <xdr:rowOff>85725</xdr:rowOff>
    </xdr:from>
    <xdr:to>
      <xdr:col>6</xdr:col>
      <xdr:colOff>304800</xdr:colOff>
      <xdr:row>22</xdr:row>
      <xdr:rowOff>152400</xdr:rowOff>
    </xdr:to>
    <xdr:sp macro="" textlink="">
      <xdr:nvSpPr>
        <xdr:cNvPr id="307" name="角丸四角形 306"/>
        <xdr:cNvSpPr/>
      </xdr:nvSpPr>
      <xdr:spPr>
        <a:xfrm>
          <a:off x="962025" y="4943475"/>
          <a:ext cx="3133725" cy="781050"/>
        </a:xfrm>
        <a:prstGeom prst="roundRect">
          <a:avLst/>
        </a:prstGeom>
        <a:noFill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571500</xdr:colOff>
      <xdr:row>7</xdr:row>
      <xdr:rowOff>161925</xdr:rowOff>
    </xdr:from>
    <xdr:to>
      <xdr:col>6</xdr:col>
      <xdr:colOff>276225</xdr:colOff>
      <xdr:row>9</xdr:row>
      <xdr:rowOff>66675</xdr:rowOff>
    </xdr:to>
    <xdr:sp macro="" textlink="">
      <xdr:nvSpPr>
        <xdr:cNvPr id="2" name="角丸四角形 1"/>
        <xdr:cNvSpPr/>
      </xdr:nvSpPr>
      <xdr:spPr>
        <a:xfrm>
          <a:off x="2305050" y="2162175"/>
          <a:ext cx="1762125" cy="381000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666750</xdr:colOff>
      <xdr:row>10</xdr:row>
      <xdr:rowOff>76200</xdr:rowOff>
    </xdr:from>
    <xdr:to>
      <xdr:col>6</xdr:col>
      <xdr:colOff>371475</xdr:colOff>
      <xdr:row>11</xdr:row>
      <xdr:rowOff>200025</xdr:rowOff>
    </xdr:to>
    <xdr:sp macro="" textlink="">
      <xdr:nvSpPr>
        <xdr:cNvPr id="153" name="角丸四角形 152"/>
        <xdr:cNvSpPr/>
      </xdr:nvSpPr>
      <xdr:spPr>
        <a:xfrm>
          <a:off x="2400300" y="2790825"/>
          <a:ext cx="1762125" cy="361950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104776</xdr:colOff>
      <xdr:row>9</xdr:row>
      <xdr:rowOff>19051</xdr:rowOff>
    </xdr:from>
    <xdr:to>
      <xdr:col>8</xdr:col>
      <xdr:colOff>523875</xdr:colOff>
      <xdr:row>9</xdr:row>
      <xdr:rowOff>228601</xdr:rowOff>
    </xdr:to>
    <xdr:sp macro="" textlink="">
      <xdr:nvSpPr>
        <xdr:cNvPr id="154" name="角丸四角形 153"/>
        <xdr:cNvSpPr/>
      </xdr:nvSpPr>
      <xdr:spPr>
        <a:xfrm>
          <a:off x="5372101" y="2495551"/>
          <a:ext cx="419099" cy="209550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533400</xdr:colOff>
      <xdr:row>56</xdr:row>
      <xdr:rowOff>19050</xdr:rowOff>
    </xdr:from>
    <xdr:to>
      <xdr:col>17</xdr:col>
      <xdr:colOff>219075</xdr:colOff>
      <xdr:row>56</xdr:row>
      <xdr:rowOff>200025</xdr:rowOff>
    </xdr:to>
    <xdr:sp macro="" textlink="">
      <xdr:nvSpPr>
        <xdr:cNvPr id="9" name="右矢印 8"/>
        <xdr:cNvSpPr/>
      </xdr:nvSpPr>
      <xdr:spPr>
        <a:xfrm>
          <a:off x="11220450" y="13744575"/>
          <a:ext cx="371475" cy="180975"/>
        </a:xfrm>
        <a:prstGeom prst="rightArrow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533400</xdr:colOff>
      <xdr:row>87</xdr:row>
      <xdr:rowOff>19050</xdr:rowOff>
    </xdr:from>
    <xdr:to>
      <xdr:col>17</xdr:col>
      <xdr:colOff>219075</xdr:colOff>
      <xdr:row>87</xdr:row>
      <xdr:rowOff>200025</xdr:rowOff>
    </xdr:to>
    <xdr:sp macro="" textlink="">
      <xdr:nvSpPr>
        <xdr:cNvPr id="124" name="右矢印 123"/>
        <xdr:cNvSpPr/>
      </xdr:nvSpPr>
      <xdr:spPr>
        <a:xfrm>
          <a:off x="11220450" y="13744575"/>
          <a:ext cx="371475" cy="180975"/>
        </a:xfrm>
        <a:prstGeom prst="rightArrow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533400</xdr:colOff>
      <xdr:row>116</xdr:row>
      <xdr:rowOff>19050</xdr:rowOff>
    </xdr:from>
    <xdr:to>
      <xdr:col>20</xdr:col>
      <xdr:colOff>219075</xdr:colOff>
      <xdr:row>116</xdr:row>
      <xdr:rowOff>200025</xdr:rowOff>
    </xdr:to>
    <xdr:sp macro="" textlink="">
      <xdr:nvSpPr>
        <xdr:cNvPr id="142" name="右矢印 141"/>
        <xdr:cNvSpPr/>
      </xdr:nvSpPr>
      <xdr:spPr>
        <a:xfrm>
          <a:off x="11220450" y="13744575"/>
          <a:ext cx="371475" cy="180975"/>
        </a:xfrm>
        <a:prstGeom prst="rightArrow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333375</xdr:colOff>
      <xdr:row>28</xdr:row>
      <xdr:rowOff>9525</xdr:rowOff>
    </xdr:from>
    <xdr:to>
      <xdr:col>6</xdr:col>
      <xdr:colOff>619125</xdr:colOff>
      <xdr:row>28</xdr:row>
      <xdr:rowOff>209550</xdr:rowOff>
    </xdr:to>
    <xdr:sp macro="" textlink="">
      <xdr:nvSpPr>
        <xdr:cNvPr id="159" name="右矢印 158"/>
        <xdr:cNvSpPr/>
      </xdr:nvSpPr>
      <xdr:spPr>
        <a:xfrm>
          <a:off x="4124325" y="7010400"/>
          <a:ext cx="285750" cy="2000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U117"/>
  <sheetViews>
    <sheetView showGridLines="0" zoomScaleNormal="100" workbookViewId="0">
      <selection sqref="A1:XFD1048576"/>
    </sheetView>
  </sheetViews>
  <sheetFormatPr defaultColWidth="9" defaultRowHeight="18.75"/>
  <cols>
    <col min="1" max="1" width="4.75" style="134" customWidth="1"/>
    <col min="2" max="7" width="9" style="134"/>
    <col min="8" max="9" width="10.375" style="134" customWidth="1"/>
    <col min="10" max="15" width="9" style="134"/>
    <col min="16" max="16" width="6.75" style="134" customWidth="1"/>
    <col min="17" max="16384" width="9" style="134"/>
  </cols>
  <sheetData>
    <row r="1" spans="1:10" ht="40.5" customHeight="1">
      <c r="A1" s="138" t="s">
        <v>924</v>
      </c>
    </row>
    <row r="2" spans="1:10" ht="23.25" customHeight="1">
      <c r="A2" s="138"/>
    </row>
    <row r="3" spans="1:10">
      <c r="C3" s="134" t="s">
        <v>925</v>
      </c>
    </row>
    <row r="6" spans="1:10">
      <c r="I6" s="134" t="s">
        <v>903</v>
      </c>
    </row>
    <row r="8" spans="1:10">
      <c r="J8" s="134" t="s">
        <v>926</v>
      </c>
    </row>
    <row r="10" spans="1:10">
      <c r="J10" s="134" t="s">
        <v>930</v>
      </c>
    </row>
    <row r="29" spans="1:8">
      <c r="C29" s="134" t="s">
        <v>929</v>
      </c>
      <c r="H29" s="139" t="s">
        <v>928</v>
      </c>
    </row>
    <row r="31" spans="1:8" ht="24">
      <c r="A31" s="137" t="s">
        <v>912</v>
      </c>
    </row>
    <row r="33" spans="1:18" ht="24">
      <c r="A33" s="136" t="s">
        <v>899</v>
      </c>
    </row>
    <row r="34" spans="1:18" ht="17.25" customHeight="1">
      <c r="A34" s="135"/>
      <c r="B34" s="134" t="s">
        <v>902</v>
      </c>
    </row>
    <row r="35" spans="1:18" ht="17.25" customHeight="1">
      <c r="B35" s="134" t="s">
        <v>914</v>
      </c>
    </row>
    <row r="36" spans="1:18" ht="17.25" customHeight="1">
      <c r="B36" s="134" t="s">
        <v>900</v>
      </c>
    </row>
    <row r="37" spans="1:18" ht="17.25" customHeight="1">
      <c r="B37" s="134" t="s">
        <v>901</v>
      </c>
      <c r="H37"/>
    </row>
    <row r="41" spans="1:18">
      <c r="Q41" s="134" t="s">
        <v>903</v>
      </c>
    </row>
    <row r="43" spans="1:18">
      <c r="R43" s="134" t="s">
        <v>904</v>
      </c>
    </row>
    <row r="45" spans="1:18">
      <c r="R45" s="134" t="s">
        <v>905</v>
      </c>
    </row>
    <row r="46" spans="1:18">
      <c r="R46" s="134" t="s">
        <v>906</v>
      </c>
    </row>
    <row r="47" spans="1:18">
      <c r="R47" s="134" t="s">
        <v>907</v>
      </c>
    </row>
    <row r="49" spans="1:18">
      <c r="R49" s="134" t="s">
        <v>908</v>
      </c>
    </row>
    <row r="51" spans="1:18">
      <c r="R51" s="134" t="s">
        <v>909</v>
      </c>
    </row>
    <row r="53" spans="1:18">
      <c r="R53" s="134" t="s">
        <v>910</v>
      </c>
    </row>
    <row r="55" spans="1:18">
      <c r="R55" s="134" t="s">
        <v>911</v>
      </c>
    </row>
    <row r="57" spans="1:18">
      <c r="R57" s="134" t="s">
        <v>927</v>
      </c>
    </row>
    <row r="64" spans="1:18" ht="24">
      <c r="A64" s="136" t="s">
        <v>913</v>
      </c>
      <c r="I64" s="139"/>
    </row>
    <row r="65" spans="1:18" ht="17.25" customHeight="1">
      <c r="A65" s="135"/>
      <c r="B65" s="134" t="s">
        <v>915</v>
      </c>
    </row>
    <row r="66" spans="1:18" ht="17.25" customHeight="1">
      <c r="B66" s="134" t="s">
        <v>914</v>
      </c>
      <c r="H66"/>
    </row>
    <row r="70" spans="1:18">
      <c r="Q70" s="134" t="s">
        <v>903</v>
      </c>
    </row>
    <row r="72" spans="1:18">
      <c r="R72" s="134" t="s">
        <v>904</v>
      </c>
    </row>
    <row r="74" spans="1:18">
      <c r="R74" s="134" t="s">
        <v>916</v>
      </c>
    </row>
    <row r="75" spans="1:18">
      <c r="R75" s="134" t="s">
        <v>906</v>
      </c>
    </row>
    <row r="76" spans="1:18">
      <c r="R76" s="134" t="s">
        <v>917</v>
      </c>
    </row>
    <row r="77" spans="1:18">
      <c r="R77" s="134" t="s">
        <v>918</v>
      </c>
    </row>
    <row r="78" spans="1:18">
      <c r="R78" s="134" t="s">
        <v>907</v>
      </c>
    </row>
    <row r="80" spans="1:18">
      <c r="R80" s="134" t="s">
        <v>919</v>
      </c>
    </row>
    <row r="82" spans="1:18">
      <c r="R82" s="134" t="s">
        <v>909</v>
      </c>
    </row>
    <row r="84" spans="1:18">
      <c r="R84" s="134" t="s">
        <v>910</v>
      </c>
    </row>
    <row r="86" spans="1:18">
      <c r="R86" s="134" t="s">
        <v>911</v>
      </c>
    </row>
    <row r="88" spans="1:18">
      <c r="R88" s="134" t="s">
        <v>927</v>
      </c>
    </row>
    <row r="94" spans="1:18" ht="24">
      <c r="A94" s="136" t="s">
        <v>920</v>
      </c>
      <c r="H94"/>
      <c r="I94" s="139"/>
    </row>
    <row r="95" spans="1:18" ht="17.25" customHeight="1">
      <c r="A95" s="135"/>
      <c r="B95" s="134" t="s">
        <v>921</v>
      </c>
    </row>
    <row r="96" spans="1:18" ht="17.25" customHeight="1">
      <c r="B96" s="134" t="s">
        <v>922</v>
      </c>
      <c r="H96"/>
      <c r="I96" s="139"/>
    </row>
    <row r="97" spans="2:21" ht="17.25" customHeight="1">
      <c r="B97" s="134" t="s">
        <v>923</v>
      </c>
    </row>
    <row r="101" spans="2:21">
      <c r="S101" s="134" t="s">
        <v>903</v>
      </c>
    </row>
    <row r="103" spans="2:21">
      <c r="U103" s="134" t="s">
        <v>904</v>
      </c>
    </row>
    <row r="105" spans="2:21">
      <c r="U105" s="134" t="s">
        <v>916</v>
      </c>
    </row>
    <row r="106" spans="2:21">
      <c r="U106" s="134" t="s">
        <v>906</v>
      </c>
    </row>
    <row r="107" spans="2:21">
      <c r="U107" s="134" t="s">
        <v>917</v>
      </c>
    </row>
    <row r="108" spans="2:21">
      <c r="U108" s="134" t="s">
        <v>918</v>
      </c>
    </row>
    <row r="109" spans="2:21">
      <c r="U109" s="134" t="s">
        <v>907</v>
      </c>
    </row>
    <row r="111" spans="2:21">
      <c r="U111" s="134" t="s">
        <v>909</v>
      </c>
    </row>
    <row r="113" spans="21:21">
      <c r="U113" s="134" t="s">
        <v>910</v>
      </c>
    </row>
    <row r="115" spans="21:21">
      <c r="U115" s="134" t="s">
        <v>911</v>
      </c>
    </row>
    <row r="117" spans="21:21">
      <c r="U117" s="134" t="s">
        <v>927</v>
      </c>
    </row>
  </sheetData>
  <sheetProtection algorithmName="SHA-512" hashValue="PcqrMkky2xfUQqYeWPSFAqKoVwEGPBQFUJWbZy3rrYdn/wuD97iYVgetHYHQKinw9DjpRqD5CJgqGnTsGM2hXA==" saltValue="hzlu2KCuqjRu+5ZgtoHkpg==" spinCount="100000" sheet="1" selectLockedCells="1"/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1:AP46"/>
  <sheetViews>
    <sheetView showGridLines="0" tabSelected="1" zoomScaleNormal="100" workbookViewId="0">
      <selection activeCell="R18" sqref="R18:U18"/>
    </sheetView>
  </sheetViews>
  <sheetFormatPr defaultColWidth="3.375" defaultRowHeight="17.25" customHeight="1"/>
  <cols>
    <col min="1" max="1" width="2.625" style="20" customWidth="1"/>
    <col min="2" max="3" width="1.625" style="20" customWidth="1"/>
    <col min="4" max="29" width="3.375" style="20" customWidth="1"/>
    <col min="30" max="31" width="1.625" style="20" customWidth="1"/>
    <col min="32" max="32" width="3.375" style="20"/>
    <col min="33" max="33" width="3.25" style="20" customWidth="1"/>
    <col min="34" max="34" width="11.25" style="20" bestFit="1" customWidth="1"/>
    <col min="35" max="16384" width="3.375" style="20"/>
  </cols>
  <sheetData>
    <row r="1" spans="2:42" ht="17.25" customHeight="1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2" spans="2:42" ht="9" customHeight="1">
      <c r="B2" s="21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31"/>
      <c r="AF2" s="25"/>
    </row>
    <row r="3" spans="2:42" ht="18.75" customHeight="1">
      <c r="B3" s="23"/>
      <c r="D3" s="213" t="s">
        <v>882</v>
      </c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32"/>
      <c r="AE3" s="24"/>
      <c r="AF3" s="25"/>
    </row>
    <row r="4" spans="2:42" ht="18.75" customHeight="1">
      <c r="B4" s="23"/>
      <c r="C4" s="32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32"/>
      <c r="AE4" s="24"/>
      <c r="AF4" s="25"/>
      <c r="AJ4" s="44"/>
      <c r="AK4" s="44"/>
      <c r="AL4" s="44"/>
      <c r="AM4" s="44"/>
      <c r="AN4" s="44"/>
      <c r="AO4" s="44"/>
      <c r="AP4" s="44"/>
    </row>
    <row r="5" spans="2:42" ht="18.75" customHeight="1">
      <c r="B5" s="23"/>
      <c r="C5" s="32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32"/>
      <c r="AE5" s="24"/>
      <c r="AF5" s="25"/>
      <c r="AJ5" s="44"/>
      <c r="AK5" s="44"/>
      <c r="AL5" s="44"/>
      <c r="AM5" s="44"/>
      <c r="AN5" s="44"/>
      <c r="AO5" s="44"/>
      <c r="AP5" s="44"/>
    </row>
    <row r="6" spans="2:42" ht="15.75" customHeight="1">
      <c r="B6" s="23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24"/>
      <c r="AF6" s="25"/>
    </row>
    <row r="7" spans="2:42" ht="18.75" customHeight="1">
      <c r="B7" s="23"/>
      <c r="C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 t="s">
        <v>741</v>
      </c>
      <c r="V7" s="25"/>
      <c r="W7" s="25"/>
      <c r="X7" s="25"/>
      <c r="Y7" s="25"/>
      <c r="Z7" s="25"/>
      <c r="AA7" s="25"/>
      <c r="AB7" s="25"/>
      <c r="AC7" s="25"/>
      <c r="AD7" s="25"/>
      <c r="AE7" s="24"/>
      <c r="AF7" s="25"/>
    </row>
    <row r="8" spans="2:42" ht="18.75" customHeight="1">
      <c r="B8" s="23"/>
      <c r="C8" s="25"/>
      <c r="D8" s="33" t="s">
        <v>790</v>
      </c>
      <c r="E8" s="33"/>
      <c r="F8" s="33"/>
      <c r="G8" s="33"/>
      <c r="H8" s="33"/>
      <c r="I8" s="33"/>
      <c r="J8" s="33"/>
      <c r="K8" s="33"/>
      <c r="L8" s="33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4"/>
      <c r="AF8" s="25"/>
    </row>
    <row r="9" spans="2:42" ht="18.75" customHeight="1" thickBot="1">
      <c r="B9" s="23"/>
      <c r="C9" s="25"/>
      <c r="D9" s="33"/>
      <c r="E9" s="33"/>
      <c r="F9" s="33"/>
      <c r="G9" s="33"/>
      <c r="H9" s="33"/>
      <c r="I9" s="33"/>
      <c r="J9" s="33"/>
      <c r="K9" s="33"/>
      <c r="L9" s="58"/>
      <c r="M9" s="58"/>
      <c r="N9" s="58"/>
      <c r="O9" s="58"/>
      <c r="P9" s="34"/>
      <c r="Q9" s="34"/>
      <c r="R9" s="58"/>
      <c r="S9" s="58"/>
      <c r="T9" s="58"/>
      <c r="U9" s="58"/>
      <c r="V9" s="34"/>
      <c r="W9" s="34"/>
      <c r="X9" s="58"/>
      <c r="Y9" s="58"/>
      <c r="Z9" s="58"/>
      <c r="AA9" s="58"/>
      <c r="AB9" s="34"/>
      <c r="AC9" s="34"/>
      <c r="AD9" s="25"/>
      <c r="AE9" s="24"/>
      <c r="AF9" s="25"/>
    </row>
    <row r="10" spans="2:42" ht="10.15" customHeight="1">
      <c r="B10" s="23"/>
      <c r="C10" s="25"/>
      <c r="D10" s="154" t="s">
        <v>200</v>
      </c>
      <c r="E10" s="155"/>
      <c r="F10" s="155"/>
      <c r="G10" s="155"/>
      <c r="H10" s="155"/>
      <c r="I10" s="155"/>
      <c r="J10" s="155"/>
      <c r="K10" s="164"/>
      <c r="L10" s="193"/>
      <c r="M10" s="194"/>
      <c r="N10" s="222"/>
      <c r="O10" s="194"/>
      <c r="P10" s="214" t="s">
        <v>201</v>
      </c>
      <c r="Q10" s="215"/>
      <c r="R10" s="216"/>
      <c r="S10" s="217"/>
      <c r="T10" s="216"/>
      <c r="U10" s="217"/>
      <c r="V10" s="214" t="s">
        <v>196</v>
      </c>
      <c r="W10" s="215"/>
      <c r="X10" s="216"/>
      <c r="Y10" s="217"/>
      <c r="Z10" s="216"/>
      <c r="AA10" s="217"/>
      <c r="AB10" s="214" t="s">
        <v>197</v>
      </c>
      <c r="AC10" s="234"/>
      <c r="AD10" s="25"/>
      <c r="AE10" s="24"/>
      <c r="AF10" s="25"/>
    </row>
    <row r="11" spans="2:42" ht="28.9" customHeight="1" thickBot="1">
      <c r="B11" s="23"/>
      <c r="C11" s="25"/>
      <c r="D11" s="190"/>
      <c r="E11" s="191"/>
      <c r="F11" s="191"/>
      <c r="G11" s="191"/>
      <c r="H11" s="191"/>
      <c r="I11" s="191"/>
      <c r="J11" s="191"/>
      <c r="K11" s="192"/>
      <c r="L11" s="195"/>
      <c r="M11" s="189"/>
      <c r="N11" s="188"/>
      <c r="O11" s="189"/>
      <c r="P11" s="188"/>
      <c r="Q11" s="189"/>
      <c r="R11" s="188"/>
      <c r="S11" s="189"/>
      <c r="T11" s="188"/>
      <c r="U11" s="189"/>
      <c r="V11" s="188"/>
      <c r="W11" s="189"/>
      <c r="X11" s="188"/>
      <c r="Y11" s="189"/>
      <c r="Z11" s="188"/>
      <c r="AA11" s="189"/>
      <c r="AB11" s="188"/>
      <c r="AC11" s="225"/>
      <c r="AD11" s="25"/>
      <c r="AE11" s="24"/>
    </row>
    <row r="12" spans="2:42" ht="12.75" customHeight="1" thickBot="1">
      <c r="B12" s="23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35"/>
      <c r="R12" s="35"/>
      <c r="S12" s="35"/>
      <c r="T12" s="35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4"/>
      <c r="AF12" s="25"/>
    </row>
    <row r="13" spans="2:42" ht="18.600000000000001" customHeight="1">
      <c r="B13" s="23"/>
      <c r="C13" s="25"/>
      <c r="D13" s="223" t="s">
        <v>740</v>
      </c>
      <c r="E13" s="218"/>
      <c r="F13" s="157"/>
      <c r="G13" s="159"/>
      <c r="H13" s="218" t="s">
        <v>198</v>
      </c>
      <c r="I13" s="218"/>
      <c r="J13" s="157"/>
      <c r="K13" s="159"/>
      <c r="L13" s="218" t="s">
        <v>199</v>
      </c>
      <c r="M13" s="219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4"/>
      <c r="AF13" s="25"/>
    </row>
    <row r="14" spans="2:42" ht="18.600000000000001" customHeight="1" thickBot="1">
      <c r="B14" s="23"/>
      <c r="C14" s="25"/>
      <c r="D14" s="224"/>
      <c r="E14" s="220"/>
      <c r="F14" s="211"/>
      <c r="G14" s="212"/>
      <c r="H14" s="220"/>
      <c r="I14" s="220"/>
      <c r="J14" s="211"/>
      <c r="K14" s="212"/>
      <c r="L14" s="220"/>
      <c r="M14" s="221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4"/>
      <c r="AF14" s="25"/>
    </row>
    <row r="15" spans="2:42" ht="12" customHeight="1" thickBot="1">
      <c r="B15" s="23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4"/>
      <c r="AF15" s="25"/>
    </row>
    <row r="16" spans="2:42" ht="21.6" customHeight="1" thickBot="1">
      <c r="B16" s="23"/>
      <c r="C16" s="25"/>
      <c r="D16" s="202" t="s">
        <v>204</v>
      </c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4"/>
      <c r="R16" s="241" t="s">
        <v>203</v>
      </c>
      <c r="S16" s="203"/>
      <c r="T16" s="203"/>
      <c r="U16" s="204"/>
      <c r="V16" s="242" t="s">
        <v>205</v>
      </c>
      <c r="W16" s="243"/>
      <c r="X16" s="243"/>
      <c r="Y16" s="243"/>
      <c r="Z16" s="243"/>
      <c r="AA16" s="243"/>
      <c r="AB16" s="243"/>
      <c r="AC16" s="244"/>
      <c r="AD16" s="25"/>
      <c r="AE16" s="24"/>
    </row>
    <row r="17" spans="2:42" ht="21.6" customHeight="1">
      <c r="B17" s="23"/>
      <c r="C17" s="25"/>
      <c r="D17" s="196" t="s">
        <v>206</v>
      </c>
      <c r="E17" s="197"/>
      <c r="F17" s="205" t="s">
        <v>885</v>
      </c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7"/>
      <c r="R17" s="238"/>
      <c r="S17" s="239"/>
      <c r="T17" s="239"/>
      <c r="U17" s="240"/>
      <c r="V17" s="245"/>
      <c r="W17" s="246"/>
      <c r="X17" s="246"/>
      <c r="Y17" s="246"/>
      <c r="Z17" s="246"/>
      <c r="AA17" s="246"/>
      <c r="AB17" s="246"/>
      <c r="AC17" s="247"/>
      <c r="AD17" s="25"/>
      <c r="AE17" s="24"/>
    </row>
    <row r="18" spans="2:42" ht="21.6" customHeight="1">
      <c r="B18" s="23"/>
      <c r="C18" s="25"/>
      <c r="D18" s="198"/>
      <c r="E18" s="199"/>
      <c r="F18" s="208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10"/>
      <c r="R18" s="248"/>
      <c r="S18" s="249"/>
      <c r="T18" s="249"/>
      <c r="U18" s="250"/>
      <c r="V18" s="235"/>
      <c r="W18" s="236"/>
      <c r="X18" s="236"/>
      <c r="Y18" s="236"/>
      <c r="Z18" s="236"/>
      <c r="AA18" s="236"/>
      <c r="AB18" s="236"/>
      <c r="AC18" s="237"/>
      <c r="AD18" s="25"/>
      <c r="AE18" s="24"/>
    </row>
    <row r="19" spans="2:42" ht="21.6" customHeight="1">
      <c r="B19" s="23"/>
      <c r="C19" s="25"/>
      <c r="D19" s="198"/>
      <c r="E19" s="199"/>
      <c r="F19" s="208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10"/>
      <c r="R19" s="248"/>
      <c r="S19" s="249"/>
      <c r="T19" s="249"/>
      <c r="U19" s="250"/>
      <c r="V19" s="235"/>
      <c r="W19" s="236"/>
      <c r="X19" s="236"/>
      <c r="Y19" s="236"/>
      <c r="Z19" s="236"/>
      <c r="AA19" s="236"/>
      <c r="AB19" s="236"/>
      <c r="AC19" s="237"/>
      <c r="AD19" s="25"/>
      <c r="AE19" s="24"/>
    </row>
    <row r="20" spans="2:42" ht="21.6" customHeight="1">
      <c r="B20" s="23"/>
      <c r="C20" s="25"/>
      <c r="D20" s="198"/>
      <c r="E20" s="199"/>
      <c r="F20" s="208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10"/>
      <c r="R20" s="248"/>
      <c r="S20" s="249"/>
      <c r="T20" s="249"/>
      <c r="U20" s="250"/>
      <c r="V20" s="235"/>
      <c r="W20" s="236"/>
      <c r="X20" s="236"/>
      <c r="Y20" s="236"/>
      <c r="Z20" s="236"/>
      <c r="AA20" s="236"/>
      <c r="AB20" s="236"/>
      <c r="AC20" s="237"/>
      <c r="AD20" s="25"/>
      <c r="AE20" s="24"/>
    </row>
    <row r="21" spans="2:42" ht="21.6" customHeight="1" thickBot="1">
      <c r="B21" s="23"/>
      <c r="C21" s="25"/>
      <c r="D21" s="200"/>
      <c r="E21" s="201"/>
      <c r="F21" s="185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7"/>
      <c r="R21" s="257"/>
      <c r="S21" s="258"/>
      <c r="T21" s="258"/>
      <c r="U21" s="259"/>
      <c r="V21" s="251"/>
      <c r="W21" s="252"/>
      <c r="X21" s="252"/>
      <c r="Y21" s="252"/>
      <c r="Z21" s="252"/>
      <c r="AA21" s="252"/>
      <c r="AB21" s="252"/>
      <c r="AC21" s="253"/>
      <c r="AD21" s="25"/>
      <c r="AE21" s="24"/>
    </row>
    <row r="22" spans="2:42" ht="21.6" customHeight="1" thickBot="1">
      <c r="B22" s="23"/>
      <c r="C22" s="25"/>
      <c r="D22" s="202" t="s">
        <v>202</v>
      </c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4"/>
      <c r="R22" s="275" t="str">
        <f>IF(SUM(R17:U21)&lt;=0,"",SUM(R17:U21))</f>
        <v/>
      </c>
      <c r="S22" s="275"/>
      <c r="T22" s="275"/>
      <c r="U22" s="275"/>
      <c r="V22" s="254" t="str">
        <f>IF(SUM(V17:AC21)&lt;=0,"",SUM(V17:AC21))</f>
        <v/>
      </c>
      <c r="W22" s="255"/>
      <c r="X22" s="255"/>
      <c r="Y22" s="255"/>
      <c r="Z22" s="255"/>
      <c r="AA22" s="255"/>
      <c r="AB22" s="255"/>
      <c r="AC22" s="256"/>
      <c r="AD22" s="36"/>
      <c r="AE22" s="27"/>
      <c r="AG22" s="37"/>
      <c r="AH22" s="37"/>
      <c r="AI22" s="20" t="str">
        <f>MID(AG22,2,1)</f>
        <v/>
      </c>
      <c r="AK22" s="260"/>
      <c r="AL22" s="260"/>
      <c r="AM22" s="260"/>
      <c r="AN22" s="260"/>
      <c r="AO22" s="260"/>
      <c r="AP22" s="260"/>
    </row>
    <row r="23" spans="2:42" ht="13.5" customHeight="1" thickBot="1">
      <c r="B23" s="23"/>
      <c r="C23" s="25"/>
      <c r="D23" s="57"/>
      <c r="E23" s="57"/>
      <c r="F23" s="57"/>
      <c r="G23" s="57"/>
      <c r="H23" s="57"/>
      <c r="I23" s="57"/>
      <c r="J23" s="57"/>
      <c r="K23" s="59"/>
      <c r="L23" s="59"/>
      <c r="M23" s="38"/>
      <c r="N23" s="38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25"/>
      <c r="AE23" s="24"/>
    </row>
    <row r="24" spans="2:42" ht="18.600000000000001" customHeight="1">
      <c r="B24" s="23"/>
      <c r="C24" s="25"/>
      <c r="E24" s="33"/>
      <c r="F24" s="33"/>
      <c r="G24" s="33"/>
      <c r="H24" s="33"/>
      <c r="I24" s="33"/>
      <c r="J24" s="33"/>
      <c r="K24" s="33"/>
      <c r="L24" s="33"/>
      <c r="M24" s="25"/>
      <c r="N24" s="269" t="s">
        <v>192</v>
      </c>
      <c r="O24" s="270"/>
      <c r="P24" s="270"/>
      <c r="Q24" s="276" t="s">
        <v>737</v>
      </c>
      <c r="R24" s="277"/>
      <c r="S24" s="278"/>
      <c r="T24" s="282"/>
      <c r="U24" s="284"/>
      <c r="V24" s="284"/>
      <c r="W24" s="284"/>
      <c r="X24" s="284"/>
      <c r="Y24" s="284"/>
      <c r="Z24" s="284"/>
      <c r="AA24" s="284"/>
      <c r="AB24" s="284"/>
      <c r="AC24" s="291"/>
      <c r="AD24" s="25"/>
      <c r="AE24" s="24"/>
    </row>
    <row r="25" spans="2:42" ht="18.600000000000001" customHeight="1">
      <c r="B25" s="23"/>
      <c r="C25" s="25"/>
      <c r="E25" s="33"/>
      <c r="F25" s="33"/>
      <c r="G25" s="33"/>
      <c r="H25" s="33"/>
      <c r="I25" s="33"/>
      <c r="J25" s="33"/>
      <c r="K25" s="33"/>
      <c r="L25" s="33"/>
      <c r="M25" s="25"/>
      <c r="N25" s="271"/>
      <c r="O25" s="272"/>
      <c r="P25" s="272"/>
      <c r="Q25" s="279"/>
      <c r="R25" s="280"/>
      <c r="S25" s="281"/>
      <c r="T25" s="283"/>
      <c r="U25" s="285"/>
      <c r="V25" s="285"/>
      <c r="W25" s="285"/>
      <c r="X25" s="285"/>
      <c r="Y25" s="285"/>
      <c r="Z25" s="285"/>
      <c r="AA25" s="285"/>
      <c r="AB25" s="285"/>
      <c r="AC25" s="292"/>
      <c r="AD25" s="25"/>
      <c r="AE25" s="24"/>
    </row>
    <row r="26" spans="2:42" ht="18.75" customHeight="1">
      <c r="B26" s="2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71"/>
      <c r="O26" s="272"/>
      <c r="P26" s="272"/>
      <c r="Q26" s="263" t="s">
        <v>207</v>
      </c>
      <c r="R26" s="264"/>
      <c r="S26" s="264"/>
      <c r="T26" s="293" t="s">
        <v>933</v>
      </c>
      <c r="U26" s="294"/>
      <c r="V26" s="294"/>
      <c r="W26" s="294"/>
      <c r="X26" s="294"/>
      <c r="Y26" s="294"/>
      <c r="Z26" s="294"/>
      <c r="AA26" s="294"/>
      <c r="AB26" s="294"/>
      <c r="AC26" s="295"/>
      <c r="AD26" s="25"/>
      <c r="AE26" s="24"/>
    </row>
    <row r="27" spans="2:42" ht="18.75" customHeight="1">
      <c r="B27" s="23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71"/>
      <c r="O27" s="272"/>
      <c r="P27" s="272"/>
      <c r="Q27" s="265"/>
      <c r="R27" s="266"/>
      <c r="S27" s="266"/>
      <c r="T27" s="296"/>
      <c r="U27" s="297"/>
      <c r="V27" s="297"/>
      <c r="W27" s="297"/>
      <c r="X27" s="297"/>
      <c r="Y27" s="297"/>
      <c r="Z27" s="297"/>
      <c r="AA27" s="297"/>
      <c r="AB27" s="297"/>
      <c r="AC27" s="298"/>
      <c r="AD27" s="25"/>
      <c r="AE27" s="24"/>
    </row>
    <row r="28" spans="2:42" ht="18.75" customHeight="1">
      <c r="B28" s="23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71"/>
      <c r="O28" s="272"/>
      <c r="P28" s="272"/>
      <c r="Q28" s="261" t="s">
        <v>193</v>
      </c>
      <c r="R28" s="262"/>
      <c r="S28" s="262"/>
      <c r="T28" s="303"/>
      <c r="U28" s="304"/>
      <c r="V28" s="304"/>
      <c r="W28" s="304"/>
      <c r="X28" s="304"/>
      <c r="Y28" s="304"/>
      <c r="Z28" s="304"/>
      <c r="AA28" s="304"/>
      <c r="AB28" s="304"/>
      <c r="AC28" s="305"/>
      <c r="AD28" s="25"/>
      <c r="AE28" s="24"/>
    </row>
    <row r="29" spans="2:42" ht="18.75" customHeight="1">
      <c r="B29" s="23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71"/>
      <c r="O29" s="272"/>
      <c r="P29" s="272"/>
      <c r="Q29" s="263" t="s">
        <v>194</v>
      </c>
      <c r="R29" s="264"/>
      <c r="S29" s="264"/>
      <c r="T29" s="299"/>
      <c r="U29" s="300"/>
      <c r="V29" s="300"/>
      <c r="W29" s="300"/>
      <c r="X29" s="300"/>
      <c r="Y29" s="300"/>
      <c r="Z29" s="300"/>
      <c r="AA29" s="300"/>
      <c r="AB29" s="300"/>
      <c r="AC29" s="181" t="s">
        <v>932</v>
      </c>
      <c r="AD29" s="25"/>
      <c r="AE29" s="24"/>
    </row>
    <row r="30" spans="2:42" ht="37.5" customHeight="1">
      <c r="B30" s="23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71"/>
      <c r="O30" s="272"/>
      <c r="P30" s="272"/>
      <c r="Q30" s="265"/>
      <c r="R30" s="266"/>
      <c r="S30" s="266"/>
      <c r="T30" s="301"/>
      <c r="U30" s="302"/>
      <c r="V30" s="302"/>
      <c r="W30" s="302"/>
      <c r="X30" s="302"/>
      <c r="Y30" s="302"/>
      <c r="Z30" s="302"/>
      <c r="AA30" s="302"/>
      <c r="AB30" s="302"/>
      <c r="AC30" s="169"/>
      <c r="AD30" s="25"/>
      <c r="AE30" s="24"/>
    </row>
    <row r="31" spans="2:42" ht="18.75" customHeight="1">
      <c r="B31" s="23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71"/>
      <c r="O31" s="272"/>
      <c r="P31" s="272"/>
      <c r="Q31" s="263" t="s">
        <v>195</v>
      </c>
      <c r="R31" s="264"/>
      <c r="S31" s="264"/>
      <c r="T31" s="286"/>
      <c r="U31" s="171"/>
      <c r="V31" s="171"/>
      <c r="W31" s="171"/>
      <c r="X31" s="171"/>
      <c r="Y31" s="171"/>
      <c r="Z31" s="171"/>
      <c r="AA31" s="171"/>
      <c r="AB31" s="171"/>
      <c r="AC31" s="287"/>
      <c r="AD31" s="25"/>
      <c r="AE31" s="24"/>
    </row>
    <row r="32" spans="2:42" ht="18.75" customHeight="1">
      <c r="B32" s="23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71"/>
      <c r="O32" s="272"/>
      <c r="P32" s="272"/>
      <c r="Q32" s="263"/>
      <c r="R32" s="264"/>
      <c r="S32" s="264"/>
      <c r="T32" s="288"/>
      <c r="U32" s="289"/>
      <c r="V32" s="289"/>
      <c r="W32" s="289"/>
      <c r="X32" s="289"/>
      <c r="Y32" s="289"/>
      <c r="Z32" s="289"/>
      <c r="AA32" s="289"/>
      <c r="AB32" s="289"/>
      <c r="AC32" s="290"/>
      <c r="AD32" s="25"/>
      <c r="AE32" s="24"/>
    </row>
    <row r="33" spans="2:31" ht="18.75" customHeight="1" thickBot="1">
      <c r="B33" s="23"/>
      <c r="C33" s="25"/>
      <c r="E33" s="25"/>
      <c r="F33" s="25"/>
      <c r="G33" s="25"/>
      <c r="H33" s="25"/>
      <c r="I33" s="25"/>
      <c r="J33" s="25"/>
      <c r="K33" s="25"/>
      <c r="L33" s="25"/>
      <c r="M33" s="25"/>
      <c r="N33" s="273"/>
      <c r="O33" s="274"/>
      <c r="P33" s="274"/>
      <c r="Q33" s="267"/>
      <c r="R33" s="268"/>
      <c r="S33" s="268"/>
      <c r="T33" s="151"/>
      <c r="U33" s="152"/>
      <c r="V33" s="152"/>
      <c r="W33" s="152"/>
      <c r="X33" s="152"/>
      <c r="Y33" s="152"/>
      <c r="Z33" s="152"/>
      <c r="AA33" s="152"/>
      <c r="AB33" s="152"/>
      <c r="AC33" s="153"/>
      <c r="AD33" s="25"/>
      <c r="AE33" s="24"/>
    </row>
    <row r="34" spans="2:31" ht="12.75" customHeight="1" thickBot="1">
      <c r="B34" s="23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4"/>
    </row>
    <row r="35" spans="2:31" ht="18.600000000000001" customHeight="1">
      <c r="B35" s="23"/>
      <c r="C35" s="25"/>
      <c r="D35" s="154" t="s">
        <v>852</v>
      </c>
      <c r="E35" s="155"/>
      <c r="F35" s="155"/>
      <c r="G35" s="155"/>
      <c r="H35" s="164"/>
      <c r="I35" s="163" t="s">
        <v>853</v>
      </c>
      <c r="J35" s="155"/>
      <c r="K35" s="155"/>
      <c r="L35" s="155"/>
      <c r="M35" s="164"/>
      <c r="N35" s="157"/>
      <c r="O35" s="158"/>
      <c r="P35" s="158"/>
      <c r="Q35" s="158"/>
      <c r="R35" s="158"/>
      <c r="S35" s="158"/>
      <c r="T35" s="158"/>
      <c r="U35" s="159"/>
      <c r="V35" s="163" t="s">
        <v>854</v>
      </c>
      <c r="W35" s="155"/>
      <c r="X35" s="164"/>
      <c r="Y35" s="157"/>
      <c r="Z35" s="158"/>
      <c r="AA35" s="158"/>
      <c r="AB35" s="158"/>
      <c r="AC35" s="168"/>
      <c r="AD35" s="25"/>
      <c r="AE35" s="24"/>
    </row>
    <row r="36" spans="2:31" ht="18.600000000000001" customHeight="1">
      <c r="B36" s="23"/>
      <c r="C36" s="25"/>
      <c r="D36" s="232"/>
      <c r="E36" s="183"/>
      <c r="F36" s="183"/>
      <c r="G36" s="183"/>
      <c r="H36" s="184"/>
      <c r="I36" s="182"/>
      <c r="J36" s="183"/>
      <c r="K36" s="183"/>
      <c r="L36" s="183"/>
      <c r="M36" s="184"/>
      <c r="N36" s="160"/>
      <c r="O36" s="161"/>
      <c r="P36" s="161"/>
      <c r="Q36" s="161"/>
      <c r="R36" s="161"/>
      <c r="S36" s="161"/>
      <c r="T36" s="161"/>
      <c r="U36" s="162"/>
      <c r="V36" s="165"/>
      <c r="W36" s="166"/>
      <c r="X36" s="167"/>
      <c r="Y36" s="160"/>
      <c r="Z36" s="161"/>
      <c r="AA36" s="161"/>
      <c r="AB36" s="161"/>
      <c r="AC36" s="169"/>
      <c r="AD36" s="25"/>
      <c r="AE36" s="24"/>
    </row>
    <row r="37" spans="2:31" ht="18.600000000000001" customHeight="1">
      <c r="B37" s="23"/>
      <c r="C37" s="25"/>
      <c r="D37" s="232"/>
      <c r="E37" s="183"/>
      <c r="F37" s="183"/>
      <c r="G37" s="183"/>
      <c r="H37" s="184"/>
      <c r="I37" s="176" t="s">
        <v>931</v>
      </c>
      <c r="J37" s="177"/>
      <c r="K37" s="177"/>
      <c r="L37" s="177"/>
      <c r="M37" s="178"/>
      <c r="N37" s="170"/>
      <c r="O37" s="171"/>
      <c r="P37" s="172"/>
      <c r="Q37" s="176" t="s">
        <v>855</v>
      </c>
      <c r="R37" s="177"/>
      <c r="S37" s="177"/>
      <c r="T37" s="177"/>
      <c r="U37" s="178"/>
      <c r="V37" s="179"/>
      <c r="W37" s="180"/>
      <c r="X37" s="180"/>
      <c r="Y37" s="180"/>
      <c r="Z37" s="180"/>
      <c r="AA37" s="180"/>
      <c r="AB37" s="180"/>
      <c r="AC37" s="181"/>
      <c r="AD37" s="25"/>
      <c r="AE37" s="24"/>
    </row>
    <row r="38" spans="2:31" ht="18.600000000000001" customHeight="1">
      <c r="B38" s="23"/>
      <c r="C38" s="25"/>
      <c r="D38" s="233"/>
      <c r="E38" s="166"/>
      <c r="F38" s="166"/>
      <c r="G38" s="166"/>
      <c r="H38" s="167"/>
      <c r="I38" s="165"/>
      <c r="J38" s="166"/>
      <c r="K38" s="166"/>
      <c r="L38" s="166"/>
      <c r="M38" s="167"/>
      <c r="N38" s="173"/>
      <c r="O38" s="174"/>
      <c r="P38" s="175"/>
      <c r="Q38" s="165"/>
      <c r="R38" s="166"/>
      <c r="S38" s="166"/>
      <c r="T38" s="166"/>
      <c r="U38" s="167"/>
      <c r="V38" s="160"/>
      <c r="W38" s="161"/>
      <c r="X38" s="161"/>
      <c r="Y38" s="161"/>
      <c r="Z38" s="161"/>
      <c r="AA38" s="161"/>
      <c r="AB38" s="161"/>
      <c r="AC38" s="169"/>
      <c r="AD38" s="25"/>
      <c r="AE38" s="24"/>
    </row>
    <row r="39" spans="2:31" ht="18.600000000000001" customHeight="1">
      <c r="B39" s="23"/>
      <c r="C39" s="25"/>
      <c r="D39" s="226" t="s">
        <v>856</v>
      </c>
      <c r="E39" s="227"/>
      <c r="F39" s="227"/>
      <c r="G39" s="227"/>
      <c r="H39" s="228"/>
      <c r="I39" s="145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7"/>
      <c r="AD39" s="25"/>
      <c r="AE39" s="24"/>
    </row>
    <row r="40" spans="2:31" ht="18.600000000000001" customHeight="1">
      <c r="B40" s="23"/>
      <c r="C40" s="25"/>
      <c r="D40" s="229" t="s">
        <v>857</v>
      </c>
      <c r="E40" s="230"/>
      <c r="F40" s="230"/>
      <c r="G40" s="230"/>
      <c r="H40" s="231"/>
      <c r="I40" s="148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50"/>
      <c r="AD40" s="25"/>
      <c r="AE40" s="24"/>
    </row>
    <row r="41" spans="2:31" ht="18.600000000000001" customHeight="1" thickBot="1">
      <c r="B41" s="23"/>
      <c r="C41" s="25"/>
      <c r="D41" s="190"/>
      <c r="E41" s="191"/>
      <c r="F41" s="191"/>
      <c r="G41" s="191"/>
      <c r="H41" s="192"/>
      <c r="I41" s="151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3"/>
      <c r="AD41" s="25"/>
      <c r="AE41" s="24"/>
    </row>
    <row r="42" spans="2:31" ht="11.25" customHeight="1" thickBot="1">
      <c r="B42" s="23"/>
      <c r="C42" s="25"/>
      <c r="D42" s="57"/>
      <c r="E42" s="57"/>
      <c r="F42" s="57"/>
      <c r="G42" s="57"/>
      <c r="H42" s="57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5"/>
      <c r="AE42" s="24"/>
    </row>
    <row r="43" spans="2:31" ht="18.600000000000001" customHeight="1">
      <c r="B43" s="23"/>
      <c r="C43" s="25"/>
      <c r="D43" s="57"/>
      <c r="E43" s="57"/>
      <c r="F43" s="57"/>
      <c r="G43" s="57"/>
      <c r="H43" s="57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154" t="s">
        <v>858</v>
      </c>
      <c r="AB43" s="155"/>
      <c r="AC43" s="156"/>
      <c r="AD43" s="25"/>
      <c r="AE43" s="24"/>
    </row>
    <row r="44" spans="2:31" ht="18.600000000000001" customHeight="1">
      <c r="B44" s="23"/>
      <c r="C44" s="25"/>
      <c r="D44" s="57"/>
      <c r="E44" s="57"/>
      <c r="F44" s="57"/>
      <c r="G44" s="57"/>
      <c r="H44" s="57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39"/>
      <c r="AB44" s="28"/>
      <c r="AC44" s="40"/>
      <c r="AD44" s="25"/>
      <c r="AE44" s="24"/>
    </row>
    <row r="45" spans="2:31" ht="31.5" customHeight="1" thickBot="1">
      <c r="B45" s="23"/>
      <c r="C45" s="25"/>
      <c r="D45" s="57"/>
      <c r="E45" s="57"/>
      <c r="F45" s="57"/>
      <c r="G45" s="57"/>
      <c r="H45" s="57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41"/>
      <c r="AB45" s="42"/>
      <c r="AC45" s="43"/>
      <c r="AD45" s="25"/>
      <c r="AE45" s="24"/>
    </row>
    <row r="46" spans="2:31" ht="6.75" customHeight="1">
      <c r="B46" s="2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30"/>
    </row>
  </sheetData>
  <sheetProtection algorithmName="SHA-512" hashValue="5YgdLK4Zq/uMow2yK9Lb257hRu2u1TjjLnHCRQF7eaU6bE0I2YpIhQndVJXU2pa118QiSbc0W/mfmxMZd96NRg==" saltValue="yrgzhHZEc3FAHFxsPaDvmg==" spinCount="100000" sheet="1" selectLockedCells="1"/>
  <mergeCells count="83">
    <mergeCell ref="AC29:AC30"/>
    <mergeCell ref="T29:AB30"/>
    <mergeCell ref="T28:AC28"/>
    <mergeCell ref="W24:W25"/>
    <mergeCell ref="X24:X25"/>
    <mergeCell ref="Y24:Y25"/>
    <mergeCell ref="Z24:Z25"/>
    <mergeCell ref="AA24:AA25"/>
    <mergeCell ref="AK22:AP22"/>
    <mergeCell ref="Q28:S28"/>
    <mergeCell ref="Q29:S30"/>
    <mergeCell ref="Q31:S33"/>
    <mergeCell ref="N24:P33"/>
    <mergeCell ref="Q26:S27"/>
    <mergeCell ref="R22:U22"/>
    <mergeCell ref="D22:Q22"/>
    <mergeCell ref="Q24:S25"/>
    <mergeCell ref="T24:T25"/>
    <mergeCell ref="U24:U25"/>
    <mergeCell ref="V24:V25"/>
    <mergeCell ref="T31:AC33"/>
    <mergeCell ref="AB24:AB25"/>
    <mergeCell ref="AC24:AC25"/>
    <mergeCell ref="T26:AC27"/>
    <mergeCell ref="V21:AC21"/>
    <mergeCell ref="V22:AC22"/>
    <mergeCell ref="V20:AC20"/>
    <mergeCell ref="R21:U21"/>
    <mergeCell ref="R20:U20"/>
    <mergeCell ref="D39:H39"/>
    <mergeCell ref="D40:H41"/>
    <mergeCell ref="D35:H38"/>
    <mergeCell ref="AB10:AC10"/>
    <mergeCell ref="Z10:AA10"/>
    <mergeCell ref="X10:Y10"/>
    <mergeCell ref="R11:S11"/>
    <mergeCell ref="V19:AC19"/>
    <mergeCell ref="V18:AC18"/>
    <mergeCell ref="R17:U17"/>
    <mergeCell ref="R16:U16"/>
    <mergeCell ref="V11:W11"/>
    <mergeCell ref="V16:AC16"/>
    <mergeCell ref="V17:AC17"/>
    <mergeCell ref="R18:U18"/>
    <mergeCell ref="R19:U19"/>
    <mergeCell ref="D3:AC5"/>
    <mergeCell ref="V10:W10"/>
    <mergeCell ref="T10:U10"/>
    <mergeCell ref="R10:S10"/>
    <mergeCell ref="L13:M14"/>
    <mergeCell ref="N10:O10"/>
    <mergeCell ref="T11:U11"/>
    <mergeCell ref="H13:I14"/>
    <mergeCell ref="D13:E14"/>
    <mergeCell ref="P11:Q11"/>
    <mergeCell ref="AB11:AC11"/>
    <mergeCell ref="Z11:AA11"/>
    <mergeCell ref="X11:Y11"/>
    <mergeCell ref="P10:Q10"/>
    <mergeCell ref="F21:Q21"/>
    <mergeCell ref="N11:O11"/>
    <mergeCell ref="D10:K11"/>
    <mergeCell ref="L10:M10"/>
    <mergeCell ref="L11:M11"/>
    <mergeCell ref="D17:E21"/>
    <mergeCell ref="D16:Q16"/>
    <mergeCell ref="F17:Q17"/>
    <mergeCell ref="F18:Q18"/>
    <mergeCell ref="F19:Q19"/>
    <mergeCell ref="F20:Q20"/>
    <mergeCell ref="F13:G14"/>
    <mergeCell ref="J13:K14"/>
    <mergeCell ref="I39:AC39"/>
    <mergeCell ref="I40:AC41"/>
    <mergeCell ref="AA43:AC43"/>
    <mergeCell ref="N35:U36"/>
    <mergeCell ref="V35:X36"/>
    <mergeCell ref="Y35:AC36"/>
    <mergeCell ref="N37:P38"/>
    <mergeCell ref="Q37:U38"/>
    <mergeCell ref="V37:AC38"/>
    <mergeCell ref="I35:M36"/>
    <mergeCell ref="I37:M38"/>
  </mergeCells>
  <phoneticPr fontId="2"/>
  <printOptions horizontalCentered="1" verticalCentered="1"/>
  <pageMargins left="0.39370078740157483" right="0.39370078740157483" top="0.59055118110236227" bottom="0.39370078740157483" header="0.51181102362204722" footer="0.51181102362204722"/>
  <pageSetup paperSize="9" scale="99" orientation="portrait" blackAndWhite="1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1:DD48"/>
  <sheetViews>
    <sheetView showGridLines="0" zoomScale="90" zoomScaleNormal="90" workbookViewId="0">
      <selection activeCell="BB20" sqref="BB20:BE20"/>
    </sheetView>
  </sheetViews>
  <sheetFormatPr defaultColWidth="3.375" defaultRowHeight="17.25" customHeight="1"/>
  <cols>
    <col min="1" max="1" width="2.625" style="54" customWidth="1"/>
    <col min="2" max="3" width="1.625" style="54" customWidth="1"/>
    <col min="4" max="6" width="3.625" style="54" customWidth="1"/>
    <col min="7" max="12" width="3.25" style="54" customWidth="1"/>
    <col min="13" max="14" width="3.75" style="54" customWidth="1"/>
    <col min="15" max="20" width="3.25" style="54" customWidth="1"/>
    <col min="21" max="26" width="3" style="54" customWidth="1"/>
    <col min="27" max="30" width="3.25" style="54" customWidth="1"/>
    <col min="31" max="31" width="16.375" style="54" hidden="1" customWidth="1"/>
    <col min="32" max="33" width="1.625" style="54" customWidth="1"/>
    <col min="34" max="34" width="2.75" style="54" customWidth="1"/>
    <col min="35" max="38" width="7.625" style="116" customWidth="1"/>
    <col min="39" max="39" width="3.125" style="54" customWidth="1"/>
    <col min="40" max="69" width="1.75" style="54" customWidth="1"/>
    <col min="70" max="70" width="1.625" style="54" customWidth="1"/>
    <col min="71" max="74" width="1.375" style="54" customWidth="1"/>
    <col min="75" max="77" width="1.875" style="54" customWidth="1"/>
    <col min="78" max="78" width="1.875" style="93" customWidth="1"/>
    <col min="79" max="83" width="1.375" style="54" customWidth="1"/>
    <col min="84" max="96" width="1.625" style="54" customWidth="1"/>
    <col min="97" max="100" width="3.375" style="54" hidden="1" customWidth="1"/>
    <col min="101" max="101" width="5.5" style="54" hidden="1" customWidth="1"/>
    <col min="102" max="102" width="6" style="54" hidden="1" customWidth="1"/>
    <col min="103" max="104" width="7.5" style="54" hidden="1" customWidth="1"/>
    <col min="105" max="105" width="6" style="54" hidden="1" customWidth="1"/>
    <col min="106" max="107" width="7.5" style="54" hidden="1" customWidth="1"/>
    <col min="108" max="108" width="6.75" style="120" hidden="1" customWidth="1"/>
    <col min="109" max="110" width="3.375" style="54" customWidth="1"/>
    <col min="111" max="16384" width="3.375" style="54"/>
  </cols>
  <sheetData>
    <row r="1" spans="2:108" ht="17.25" customHeight="1"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N1" s="62"/>
      <c r="AO1" s="62"/>
      <c r="AP1" s="62"/>
      <c r="AQ1" s="62"/>
      <c r="AR1" s="62"/>
      <c r="AS1" s="62"/>
      <c r="AT1" s="142"/>
      <c r="AU1" s="142"/>
      <c r="AV1" s="14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117"/>
      <c r="CY1" s="118"/>
      <c r="CZ1" s="119"/>
      <c r="DA1" s="117"/>
      <c r="DB1" s="118"/>
      <c r="DC1" s="119"/>
    </row>
    <row r="2" spans="2:108" ht="14.25" customHeight="1">
      <c r="B2" s="49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1"/>
      <c r="AD2" s="52"/>
      <c r="AF2" s="64"/>
      <c r="AG2" s="65"/>
      <c r="AH2" s="121"/>
      <c r="AI2" s="122"/>
      <c r="AJ2" s="122"/>
      <c r="AK2" s="122"/>
      <c r="AL2" s="122"/>
      <c r="AM2" s="121"/>
      <c r="AN2" s="67"/>
      <c r="AO2" s="67"/>
      <c r="AP2" s="67"/>
      <c r="AQ2" s="418" t="s">
        <v>740</v>
      </c>
      <c r="AR2" s="418"/>
      <c r="AS2" s="418"/>
      <c r="AT2" s="382" t="str">
        <f>IF(U6&lt;&gt;"",U6,"")</f>
        <v/>
      </c>
      <c r="AU2" s="382"/>
      <c r="AV2" s="419" t="s">
        <v>198</v>
      </c>
      <c r="AW2" s="419"/>
      <c r="AX2" s="382" t="str">
        <f>IF(Z6&lt;&gt;"",Z6,"")</f>
        <v/>
      </c>
      <c r="AY2" s="382"/>
      <c r="AZ2" s="384" t="s">
        <v>792</v>
      </c>
      <c r="BA2" s="384"/>
      <c r="BB2" s="384"/>
      <c r="BC2" s="62"/>
      <c r="BD2" s="62"/>
      <c r="BE2" s="62"/>
      <c r="BF2" s="647" t="s">
        <v>864</v>
      </c>
      <c r="BG2" s="647"/>
      <c r="BH2" s="647"/>
      <c r="BI2" s="647"/>
      <c r="BJ2" s="647"/>
      <c r="BK2" s="647"/>
      <c r="BL2" s="647"/>
      <c r="BM2" s="647"/>
      <c r="BN2" s="647"/>
      <c r="BO2" s="647"/>
      <c r="BP2" s="647"/>
      <c r="BQ2" s="647"/>
      <c r="BR2" s="647"/>
      <c r="BS2" s="647"/>
      <c r="BT2" s="647"/>
      <c r="BU2" s="647"/>
      <c r="BV2" s="647"/>
      <c r="BW2" s="647"/>
      <c r="BX2" s="647"/>
      <c r="BY2" s="647"/>
      <c r="BZ2" s="647"/>
      <c r="CA2" s="647"/>
      <c r="CB2" s="647"/>
      <c r="CC2" s="647"/>
      <c r="CD2" s="647"/>
      <c r="CE2" s="647"/>
      <c r="CF2" s="647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117"/>
      <c r="CY2" s="118"/>
      <c r="CZ2" s="119"/>
      <c r="DA2" s="117"/>
      <c r="DB2" s="118"/>
      <c r="DC2" s="119"/>
    </row>
    <row r="3" spans="2:108" ht="11.25" customHeight="1" thickBot="1">
      <c r="B3" s="53"/>
      <c r="D3" s="411" t="s">
        <v>872</v>
      </c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F3" s="141"/>
      <c r="AG3" s="68"/>
      <c r="AH3" s="55"/>
      <c r="AI3" s="122"/>
      <c r="AJ3" s="122"/>
      <c r="AK3" s="122"/>
      <c r="AL3" s="122"/>
      <c r="AM3" s="55"/>
      <c r="AN3" s="70"/>
      <c r="AO3" s="70"/>
      <c r="AP3" s="70"/>
      <c r="AQ3" s="385"/>
      <c r="AR3" s="385"/>
      <c r="AS3" s="385"/>
      <c r="AT3" s="383"/>
      <c r="AU3" s="383"/>
      <c r="AV3" s="420"/>
      <c r="AW3" s="420"/>
      <c r="AX3" s="383"/>
      <c r="AY3" s="383"/>
      <c r="AZ3" s="385"/>
      <c r="BA3" s="385"/>
      <c r="BB3" s="385"/>
      <c r="BC3" s="71"/>
      <c r="BD3" s="72"/>
      <c r="BE3" s="72"/>
      <c r="BF3" s="648"/>
      <c r="BG3" s="648"/>
      <c r="BH3" s="648"/>
      <c r="BI3" s="648"/>
      <c r="BJ3" s="648"/>
      <c r="BK3" s="648"/>
      <c r="BL3" s="648"/>
      <c r="BM3" s="648"/>
      <c r="BN3" s="648"/>
      <c r="BO3" s="648"/>
      <c r="BP3" s="648"/>
      <c r="BQ3" s="648"/>
      <c r="BR3" s="648"/>
      <c r="BS3" s="648"/>
      <c r="BT3" s="648"/>
      <c r="BU3" s="648"/>
      <c r="BV3" s="648"/>
      <c r="BW3" s="648"/>
      <c r="BX3" s="648"/>
      <c r="BY3" s="648"/>
      <c r="BZ3" s="648"/>
      <c r="CA3" s="648"/>
      <c r="CB3" s="648"/>
      <c r="CC3" s="648"/>
      <c r="CD3" s="648"/>
      <c r="CE3" s="648"/>
      <c r="CF3" s="648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  <c r="CS3" s="62"/>
      <c r="CT3" s="62"/>
      <c r="CU3" s="62"/>
      <c r="CV3" s="62"/>
      <c r="CW3" s="62"/>
      <c r="CX3" s="117"/>
      <c r="CY3" s="118"/>
      <c r="CZ3" s="119"/>
      <c r="DA3" s="117"/>
      <c r="DB3" s="118"/>
      <c r="DC3" s="119"/>
    </row>
    <row r="4" spans="2:108" ht="18.75" customHeight="1">
      <c r="B4" s="53"/>
      <c r="C4" s="14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F4" s="141"/>
      <c r="AG4" s="68"/>
      <c r="AH4" s="55"/>
      <c r="AI4" s="122"/>
      <c r="AJ4" s="122"/>
      <c r="AK4" s="122"/>
      <c r="AL4" s="122"/>
      <c r="AM4" s="55"/>
      <c r="AN4" s="412" t="s">
        <v>219</v>
      </c>
      <c r="AO4" s="413"/>
      <c r="AP4" s="413"/>
      <c r="AQ4" s="413"/>
      <c r="AR4" s="413"/>
      <c r="AS4" s="413"/>
      <c r="AT4" s="416">
        <v>2</v>
      </c>
      <c r="AU4" s="405">
        <v>4</v>
      </c>
      <c r="AV4" s="405">
        <v>2</v>
      </c>
      <c r="AW4" s="405">
        <v>0</v>
      </c>
      <c r="AX4" s="405">
        <v>4</v>
      </c>
      <c r="AY4" s="407"/>
      <c r="AZ4" s="407"/>
      <c r="BA4" s="407"/>
      <c r="BB4" s="407"/>
      <c r="BC4" s="409"/>
      <c r="BD4" s="403" t="s">
        <v>220</v>
      </c>
      <c r="BE4" s="403"/>
      <c r="BF4" s="403"/>
      <c r="BG4" s="403"/>
      <c r="BH4" s="403"/>
      <c r="BI4" s="403"/>
      <c r="BJ4" s="403"/>
      <c r="BK4" s="403"/>
      <c r="BL4" s="403"/>
      <c r="BM4" s="403"/>
      <c r="BN4" s="657"/>
      <c r="BO4" s="658"/>
      <c r="BP4" s="658"/>
      <c r="BQ4" s="658"/>
      <c r="BR4" s="658"/>
      <c r="BS4" s="658"/>
      <c r="BT4" s="658"/>
      <c r="BU4" s="658"/>
      <c r="BV4" s="659"/>
      <c r="BW4" s="665" t="s">
        <v>221</v>
      </c>
      <c r="BX4" s="413"/>
      <c r="BY4" s="413"/>
      <c r="BZ4" s="413"/>
      <c r="CA4" s="413"/>
      <c r="CB4" s="413"/>
      <c r="CC4" s="413"/>
      <c r="CD4" s="413"/>
      <c r="CE4" s="413"/>
      <c r="CF4" s="413"/>
      <c r="CG4" s="413"/>
      <c r="CH4" s="666"/>
      <c r="CI4" s="73" t="str">
        <f t="shared" ref="CI4:CR4" si="0">IF(U9&lt;&gt;"",U9,"")</f>
        <v/>
      </c>
      <c r="CJ4" s="74" t="str">
        <f t="shared" si="0"/>
        <v/>
      </c>
      <c r="CK4" s="74" t="str">
        <f t="shared" si="0"/>
        <v/>
      </c>
      <c r="CL4" s="74" t="str">
        <f t="shared" si="0"/>
        <v/>
      </c>
      <c r="CM4" s="74" t="str">
        <f t="shared" si="0"/>
        <v/>
      </c>
      <c r="CN4" s="74" t="str">
        <f t="shared" si="0"/>
        <v/>
      </c>
      <c r="CO4" s="74" t="str">
        <f t="shared" si="0"/>
        <v/>
      </c>
      <c r="CP4" s="74" t="str">
        <f t="shared" si="0"/>
        <v/>
      </c>
      <c r="CQ4" s="74" t="str">
        <f t="shared" si="0"/>
        <v/>
      </c>
      <c r="CR4" s="75" t="str">
        <f t="shared" si="0"/>
        <v/>
      </c>
      <c r="CS4" s="117"/>
    </row>
    <row r="5" spans="2:108" ht="18.75" customHeight="1" thickBot="1">
      <c r="B5" s="53"/>
      <c r="C5" s="14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F5" s="141"/>
      <c r="AG5" s="68"/>
      <c r="AH5" s="55"/>
      <c r="AI5" s="122"/>
      <c r="AJ5" s="122"/>
      <c r="AK5" s="122"/>
      <c r="AL5" s="122"/>
      <c r="AM5" s="55"/>
      <c r="AN5" s="414"/>
      <c r="AO5" s="415"/>
      <c r="AP5" s="415"/>
      <c r="AQ5" s="415"/>
      <c r="AR5" s="415"/>
      <c r="AS5" s="415"/>
      <c r="AT5" s="417"/>
      <c r="AU5" s="406"/>
      <c r="AV5" s="406"/>
      <c r="AW5" s="406"/>
      <c r="AX5" s="406"/>
      <c r="AY5" s="408"/>
      <c r="AZ5" s="408"/>
      <c r="BA5" s="408"/>
      <c r="BB5" s="408"/>
      <c r="BC5" s="410"/>
      <c r="BD5" s="404" t="s">
        <v>222</v>
      </c>
      <c r="BE5" s="404"/>
      <c r="BF5" s="404"/>
      <c r="BG5" s="404"/>
      <c r="BH5" s="404"/>
      <c r="BI5" s="404"/>
      <c r="BJ5" s="404"/>
      <c r="BK5" s="404"/>
      <c r="BL5" s="404"/>
      <c r="BM5" s="404"/>
      <c r="BN5" s="660"/>
      <c r="BO5" s="661"/>
      <c r="BP5" s="661"/>
      <c r="BQ5" s="661"/>
      <c r="BR5" s="661"/>
      <c r="BS5" s="661"/>
      <c r="BT5" s="661"/>
      <c r="BU5" s="661"/>
      <c r="BV5" s="662"/>
      <c r="BW5" s="667" t="s">
        <v>888</v>
      </c>
      <c r="BX5" s="668"/>
      <c r="BY5" s="668"/>
      <c r="BZ5" s="668"/>
      <c r="CA5" s="668"/>
      <c r="CB5" s="669"/>
      <c r="CC5" s="674" t="str">
        <f>IF(U11&lt;&gt;"",U11,"")</f>
        <v/>
      </c>
      <c r="CD5" s="675"/>
      <c r="CE5" s="675"/>
      <c r="CF5" s="675"/>
      <c r="CG5" s="675"/>
      <c r="CH5" s="675"/>
      <c r="CI5" s="675"/>
      <c r="CJ5" s="675"/>
      <c r="CK5" s="675"/>
      <c r="CL5" s="675"/>
      <c r="CM5" s="675"/>
      <c r="CN5" s="675"/>
      <c r="CO5" s="675"/>
      <c r="CP5" s="675"/>
      <c r="CQ5" s="675"/>
      <c r="CR5" s="676"/>
      <c r="CS5" s="117"/>
    </row>
    <row r="6" spans="2:108" ht="24" customHeight="1" thickBot="1">
      <c r="B6" s="53"/>
      <c r="C6" s="55"/>
      <c r="R6" s="387" t="s">
        <v>740</v>
      </c>
      <c r="S6" s="388"/>
      <c r="T6" s="389"/>
      <c r="U6" s="393" t="str">
        <f>IF(請求書!F13&lt;&gt;"",請求書!F13,"")</f>
        <v/>
      </c>
      <c r="V6" s="394"/>
      <c r="W6" s="393" t="s">
        <v>867</v>
      </c>
      <c r="X6" s="396"/>
      <c r="Y6" s="394"/>
      <c r="Z6" s="393" t="str">
        <f>IF(請求書!J13&lt;&gt;"",請求書!J13,"")</f>
        <v/>
      </c>
      <c r="AA6" s="394"/>
      <c r="AB6" s="397" t="s">
        <v>208</v>
      </c>
      <c r="AC6" s="388"/>
      <c r="AD6" s="398"/>
      <c r="AF6" s="55"/>
      <c r="AG6" s="68"/>
      <c r="AH6" s="55"/>
      <c r="AI6" s="122"/>
      <c r="AJ6" s="122"/>
      <c r="AK6" s="122"/>
      <c r="AL6" s="122"/>
      <c r="AM6" s="55"/>
      <c r="AN6" s="401" t="s">
        <v>234</v>
      </c>
      <c r="AO6" s="402"/>
      <c r="AP6" s="402"/>
      <c r="AQ6" s="402"/>
      <c r="AR6" s="402"/>
      <c r="AS6" s="402"/>
      <c r="AT6" s="421"/>
      <c r="AU6" s="329"/>
      <c r="AV6" s="329"/>
      <c r="AW6" s="329"/>
      <c r="AX6" s="454" t="s">
        <v>738</v>
      </c>
      <c r="AY6" s="454"/>
      <c r="AZ6" s="454"/>
      <c r="BA6" s="454"/>
      <c r="BB6" s="454"/>
      <c r="BC6" s="329"/>
      <c r="BD6" s="329"/>
      <c r="BE6" s="329"/>
      <c r="BF6" s="329"/>
      <c r="BG6" s="329"/>
      <c r="BH6" s="329"/>
      <c r="BI6" s="329"/>
      <c r="BJ6" s="663" t="str">
        <f>IFERROR(IF(AT6="","契約利用量を入力してください",IF(BC6&gt;0,IF(AT6&lt;BR45,"支給量オーバー",""),"身体介護あり／なしを入力してください")),"")</f>
        <v>契約利用量を入力してください</v>
      </c>
      <c r="BK6" s="663"/>
      <c r="BL6" s="663"/>
      <c r="BM6" s="663"/>
      <c r="BN6" s="663"/>
      <c r="BO6" s="663"/>
      <c r="BP6" s="663"/>
      <c r="BQ6" s="663"/>
      <c r="BR6" s="663"/>
      <c r="BS6" s="663"/>
      <c r="BT6" s="663"/>
      <c r="BU6" s="663"/>
      <c r="BV6" s="664"/>
      <c r="BW6" s="670"/>
      <c r="BX6" s="671"/>
      <c r="BY6" s="671"/>
      <c r="BZ6" s="671"/>
      <c r="CA6" s="671"/>
      <c r="CB6" s="672"/>
      <c r="CC6" s="677"/>
      <c r="CD6" s="678"/>
      <c r="CE6" s="678"/>
      <c r="CF6" s="678"/>
      <c r="CG6" s="678"/>
      <c r="CH6" s="678"/>
      <c r="CI6" s="678"/>
      <c r="CJ6" s="678"/>
      <c r="CK6" s="678"/>
      <c r="CL6" s="678"/>
      <c r="CM6" s="678"/>
      <c r="CN6" s="678"/>
      <c r="CO6" s="678"/>
      <c r="CP6" s="678"/>
      <c r="CQ6" s="678"/>
      <c r="CR6" s="679"/>
      <c r="CS6" s="117"/>
    </row>
    <row r="7" spans="2:108" ht="24" customHeight="1" thickTop="1" thickBot="1">
      <c r="B7" s="53"/>
      <c r="C7" s="55"/>
      <c r="R7" s="390"/>
      <c r="S7" s="391"/>
      <c r="T7" s="392"/>
      <c r="U7" s="356"/>
      <c r="V7" s="395"/>
      <c r="W7" s="356"/>
      <c r="X7" s="357"/>
      <c r="Y7" s="395"/>
      <c r="Z7" s="356"/>
      <c r="AA7" s="395"/>
      <c r="AB7" s="399"/>
      <c r="AC7" s="391"/>
      <c r="AD7" s="400"/>
      <c r="AF7" s="55"/>
      <c r="AG7" s="68"/>
      <c r="AH7" s="55"/>
      <c r="AI7" s="122"/>
      <c r="AJ7" s="122"/>
      <c r="AK7" s="122"/>
      <c r="AL7" s="122"/>
      <c r="AM7" s="55"/>
      <c r="AN7" s="455" t="s">
        <v>851</v>
      </c>
      <c r="AO7" s="456"/>
      <c r="AP7" s="457"/>
      <c r="AQ7" s="457"/>
      <c r="AR7" s="457"/>
      <c r="AS7" s="457"/>
      <c r="AT7" s="458"/>
      <c r="AU7" s="459"/>
      <c r="AV7" s="459"/>
      <c r="AW7" s="459"/>
      <c r="AX7" s="459"/>
      <c r="AY7" s="459"/>
      <c r="AZ7" s="459"/>
      <c r="BA7" s="459"/>
      <c r="BB7" s="459"/>
      <c r="BC7" s="459"/>
      <c r="BD7" s="386" t="s">
        <v>218</v>
      </c>
      <c r="BE7" s="386"/>
      <c r="BF7" s="673" t="str">
        <f>IF(AT7="","利用者負担額を入力してください","")</f>
        <v>利用者負担額を入力してください</v>
      </c>
      <c r="BG7" s="673"/>
      <c r="BH7" s="673"/>
      <c r="BI7" s="673"/>
      <c r="BJ7" s="673"/>
      <c r="BK7" s="673"/>
      <c r="BL7" s="673"/>
      <c r="BM7" s="673"/>
      <c r="BN7" s="673"/>
      <c r="BO7" s="673"/>
      <c r="BP7" s="673"/>
      <c r="BQ7" s="673"/>
      <c r="BR7" s="673"/>
      <c r="BS7" s="673"/>
      <c r="BT7" s="673"/>
      <c r="BU7" s="673"/>
      <c r="BV7" s="673"/>
      <c r="BW7" s="485" t="s">
        <v>889</v>
      </c>
      <c r="BX7" s="486"/>
      <c r="BY7" s="486"/>
      <c r="BZ7" s="486"/>
      <c r="CA7" s="486"/>
      <c r="CB7" s="486"/>
      <c r="CC7" s="486"/>
      <c r="CD7" s="487"/>
      <c r="CE7" s="487"/>
      <c r="CF7" s="487"/>
      <c r="CG7" s="487"/>
      <c r="CH7" s="487"/>
      <c r="CI7" s="487"/>
      <c r="CJ7" s="487"/>
      <c r="CK7" s="487"/>
      <c r="CL7" s="487"/>
      <c r="CM7" s="487"/>
      <c r="CN7" s="487"/>
      <c r="CO7" s="487"/>
      <c r="CP7" s="487"/>
      <c r="CQ7" s="487"/>
      <c r="CR7" s="488"/>
      <c r="CS7" s="117"/>
    </row>
    <row r="8" spans="2:108" ht="6" customHeight="1" thickBot="1">
      <c r="B8" s="53"/>
      <c r="C8" s="55"/>
      <c r="AF8" s="55"/>
      <c r="AG8" s="68"/>
      <c r="AH8" s="55"/>
      <c r="AI8" s="122"/>
      <c r="AJ8" s="122"/>
      <c r="AK8" s="122"/>
      <c r="AL8" s="122"/>
      <c r="AM8" s="55"/>
      <c r="AN8" s="123"/>
      <c r="AO8" s="67"/>
      <c r="AP8" s="67"/>
      <c r="AQ8" s="67"/>
      <c r="AR8" s="67"/>
      <c r="AS8" s="67"/>
      <c r="AT8" s="142"/>
      <c r="AU8" s="142"/>
      <c r="AV8" s="14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</row>
    <row r="9" spans="2:108" ht="15.75" customHeight="1">
      <c r="B9" s="53"/>
      <c r="C9" s="55"/>
      <c r="D9" s="426" t="s">
        <v>225</v>
      </c>
      <c r="E9" s="427"/>
      <c r="F9" s="428"/>
      <c r="G9" s="432">
        <v>2</v>
      </c>
      <c r="H9" s="322">
        <v>4</v>
      </c>
      <c r="I9" s="322">
        <v>2</v>
      </c>
      <c r="J9" s="322">
        <v>0</v>
      </c>
      <c r="K9" s="322">
        <v>4</v>
      </c>
      <c r="L9" s="322" t="str">
        <f>IF(AY4&lt;&gt;"",AY4,"")</f>
        <v/>
      </c>
      <c r="M9" s="322" t="str">
        <f t="shared" ref="M9:P9" si="1">IF(AZ4&lt;&gt;"",AZ4,"")</f>
        <v/>
      </c>
      <c r="N9" s="322" t="str">
        <f t="shared" si="1"/>
        <v/>
      </c>
      <c r="O9" s="322" t="str">
        <f t="shared" si="1"/>
        <v/>
      </c>
      <c r="P9" s="324" t="str">
        <f t="shared" si="1"/>
        <v/>
      </c>
      <c r="Q9" s="56"/>
      <c r="R9" s="446" t="s">
        <v>209</v>
      </c>
      <c r="S9" s="447"/>
      <c r="T9" s="448"/>
      <c r="U9" s="432" t="str">
        <f>IF(請求書!T24&lt;&gt;"",請求書!T24,"")</f>
        <v/>
      </c>
      <c r="V9" s="452" t="str">
        <f>IF(請求書!U24&lt;&gt;"",請求書!U24,"")</f>
        <v/>
      </c>
      <c r="W9" s="452" t="str">
        <f>IF(請求書!V24&lt;&gt;"",請求書!V24,"")</f>
        <v/>
      </c>
      <c r="X9" s="452" t="str">
        <f>IF(請求書!W24&lt;&gt;"",請求書!W24,"")</f>
        <v/>
      </c>
      <c r="Y9" s="452" t="str">
        <f>IF(請求書!X24&lt;&gt;"",請求書!X24,"")</f>
        <v/>
      </c>
      <c r="Z9" s="452" t="str">
        <f>IF(請求書!Y24&lt;&gt;"",請求書!Y24,"")</f>
        <v/>
      </c>
      <c r="AA9" s="452" t="str">
        <f>IF(請求書!Z24&lt;&gt;"",請求書!Z24,"")</f>
        <v/>
      </c>
      <c r="AB9" s="452" t="str">
        <f>IF(請求書!AA24&lt;&gt;"",請求書!AA24,"")</f>
        <v/>
      </c>
      <c r="AC9" s="452" t="str">
        <f>IF(請求書!AB24&lt;&gt;"",請求書!AB24,"")</f>
        <v/>
      </c>
      <c r="AD9" s="465" t="str">
        <f>IF(請求書!AC24&lt;&gt;"",請求書!AC24,"")</f>
        <v/>
      </c>
      <c r="AF9" s="55"/>
      <c r="AG9" s="68"/>
      <c r="AH9" s="55"/>
      <c r="AI9" s="122"/>
      <c r="AJ9" s="122"/>
      <c r="AK9" s="122"/>
      <c r="AL9" s="122"/>
      <c r="AM9" s="55"/>
      <c r="AN9" s="434" t="s">
        <v>210</v>
      </c>
      <c r="AO9" s="435"/>
      <c r="AP9" s="435"/>
      <c r="AQ9" s="440" t="s">
        <v>211</v>
      </c>
      <c r="AR9" s="440"/>
      <c r="AS9" s="441"/>
      <c r="AT9" s="491" t="s">
        <v>212</v>
      </c>
      <c r="AU9" s="492"/>
      <c r="AV9" s="492"/>
      <c r="AW9" s="492"/>
      <c r="AX9" s="492"/>
      <c r="AY9" s="492"/>
      <c r="AZ9" s="492"/>
      <c r="BA9" s="492"/>
      <c r="BB9" s="492"/>
      <c r="BC9" s="492"/>
      <c r="BD9" s="492"/>
      <c r="BE9" s="492"/>
      <c r="BF9" s="491" t="s">
        <v>213</v>
      </c>
      <c r="BG9" s="492"/>
      <c r="BH9" s="492"/>
      <c r="BI9" s="492"/>
      <c r="BJ9" s="492"/>
      <c r="BK9" s="492"/>
      <c r="BL9" s="492"/>
      <c r="BM9" s="492"/>
      <c r="BN9" s="492"/>
      <c r="BO9" s="492"/>
      <c r="BP9" s="492"/>
      <c r="BQ9" s="492"/>
      <c r="BR9" s="493" t="s">
        <v>865</v>
      </c>
      <c r="BS9" s="494"/>
      <c r="BT9" s="494"/>
      <c r="BU9" s="494"/>
      <c r="BV9" s="495"/>
      <c r="BW9" s="412" t="s">
        <v>791</v>
      </c>
      <c r="BX9" s="480"/>
      <c r="BY9" s="481"/>
      <c r="BZ9" s="471" t="s">
        <v>886</v>
      </c>
      <c r="CA9" s="472"/>
      <c r="CB9" s="472"/>
      <c r="CC9" s="472"/>
      <c r="CD9" s="473"/>
      <c r="CE9" s="480" t="s">
        <v>214</v>
      </c>
      <c r="CF9" s="480"/>
      <c r="CG9" s="480"/>
      <c r="CH9" s="480"/>
      <c r="CI9" s="480"/>
      <c r="CJ9" s="480"/>
      <c r="CK9" s="480"/>
      <c r="CL9" s="480"/>
      <c r="CM9" s="480"/>
      <c r="CN9" s="480"/>
      <c r="CO9" s="480"/>
      <c r="CP9" s="480"/>
      <c r="CQ9" s="480"/>
      <c r="CR9" s="481"/>
      <c r="CS9" s="62"/>
      <c r="CT9" s="62"/>
      <c r="CU9" s="62"/>
      <c r="CV9" s="62"/>
      <c r="CW9" s="62"/>
    </row>
    <row r="10" spans="2:108" ht="20.100000000000001" customHeight="1">
      <c r="B10" s="53"/>
      <c r="C10" s="55"/>
      <c r="D10" s="429"/>
      <c r="E10" s="430"/>
      <c r="F10" s="431"/>
      <c r="G10" s="433"/>
      <c r="H10" s="323"/>
      <c r="I10" s="323"/>
      <c r="J10" s="323"/>
      <c r="K10" s="323"/>
      <c r="L10" s="323"/>
      <c r="M10" s="323"/>
      <c r="N10" s="323"/>
      <c r="O10" s="323"/>
      <c r="P10" s="325"/>
      <c r="Q10" s="56"/>
      <c r="R10" s="449"/>
      <c r="S10" s="450"/>
      <c r="T10" s="451"/>
      <c r="U10" s="433"/>
      <c r="V10" s="453"/>
      <c r="W10" s="453"/>
      <c r="X10" s="453"/>
      <c r="Y10" s="453"/>
      <c r="Z10" s="453"/>
      <c r="AA10" s="453"/>
      <c r="AB10" s="453"/>
      <c r="AC10" s="453"/>
      <c r="AD10" s="466"/>
      <c r="AF10" s="55"/>
      <c r="AG10" s="68"/>
      <c r="AH10" s="55"/>
      <c r="AI10" s="122"/>
      <c r="AJ10" s="122"/>
      <c r="AK10" s="122"/>
      <c r="AL10" s="122"/>
      <c r="AM10" s="55"/>
      <c r="AN10" s="436"/>
      <c r="AO10" s="437"/>
      <c r="AP10" s="437"/>
      <c r="AQ10" s="442"/>
      <c r="AR10" s="442"/>
      <c r="AS10" s="443"/>
      <c r="AT10" s="422" t="s">
        <v>898</v>
      </c>
      <c r="AU10" s="423"/>
      <c r="AV10" s="423"/>
      <c r="AW10" s="424"/>
      <c r="AX10" s="460" t="s">
        <v>873</v>
      </c>
      <c r="AY10" s="423"/>
      <c r="AZ10" s="423"/>
      <c r="BA10" s="424"/>
      <c r="BB10" s="460" t="s">
        <v>874</v>
      </c>
      <c r="BC10" s="423"/>
      <c r="BD10" s="423"/>
      <c r="BE10" s="461"/>
      <c r="BF10" s="422" t="s">
        <v>898</v>
      </c>
      <c r="BG10" s="423"/>
      <c r="BH10" s="423"/>
      <c r="BI10" s="424"/>
      <c r="BJ10" s="460" t="s">
        <v>873</v>
      </c>
      <c r="BK10" s="423"/>
      <c r="BL10" s="423"/>
      <c r="BM10" s="424"/>
      <c r="BN10" s="460" t="s">
        <v>874</v>
      </c>
      <c r="BO10" s="423"/>
      <c r="BP10" s="423"/>
      <c r="BQ10" s="423"/>
      <c r="BR10" s="496"/>
      <c r="BS10" s="497"/>
      <c r="BT10" s="497"/>
      <c r="BU10" s="497"/>
      <c r="BV10" s="498"/>
      <c r="BW10" s="502"/>
      <c r="BX10" s="470"/>
      <c r="BY10" s="482"/>
      <c r="BZ10" s="474"/>
      <c r="CA10" s="475"/>
      <c r="CB10" s="475"/>
      <c r="CC10" s="475"/>
      <c r="CD10" s="476"/>
      <c r="CE10" s="470"/>
      <c r="CF10" s="470"/>
      <c r="CG10" s="470"/>
      <c r="CH10" s="470"/>
      <c r="CI10" s="470"/>
      <c r="CJ10" s="470"/>
      <c r="CK10" s="470"/>
      <c r="CL10" s="470"/>
      <c r="CM10" s="470"/>
      <c r="CN10" s="470"/>
      <c r="CO10" s="470"/>
      <c r="CP10" s="470"/>
      <c r="CQ10" s="470"/>
      <c r="CR10" s="482"/>
      <c r="CS10" s="469" t="s">
        <v>866</v>
      </c>
      <c r="CT10" s="468"/>
      <c r="CU10" s="142"/>
      <c r="CV10" s="142"/>
      <c r="CW10" s="468" t="s">
        <v>880</v>
      </c>
      <c r="CX10" s="467" t="s">
        <v>801</v>
      </c>
      <c r="CY10" s="467"/>
      <c r="CZ10" s="467"/>
      <c r="DA10" s="489" t="s">
        <v>799</v>
      </c>
      <c r="DB10" s="489"/>
      <c r="DC10" s="489"/>
    </row>
    <row r="11" spans="2:108" ht="20.100000000000001" customHeight="1" thickBot="1">
      <c r="B11" s="53"/>
      <c r="C11" s="55"/>
      <c r="D11" s="335" t="s">
        <v>891</v>
      </c>
      <c r="E11" s="336"/>
      <c r="F11" s="337"/>
      <c r="G11" s="341" t="str">
        <f>IF(BN4&lt;&gt;"",BN4,"")</f>
        <v/>
      </c>
      <c r="H11" s="342"/>
      <c r="I11" s="342"/>
      <c r="J11" s="342"/>
      <c r="K11" s="342"/>
      <c r="L11" s="342"/>
      <c r="M11" s="342"/>
      <c r="N11" s="342"/>
      <c r="O11" s="342"/>
      <c r="P11" s="343"/>
      <c r="Q11" s="56"/>
      <c r="R11" s="367" t="s">
        <v>795</v>
      </c>
      <c r="S11" s="368"/>
      <c r="T11" s="369"/>
      <c r="U11" s="373" t="str">
        <f>IF(請求書!T29&lt;&gt;"",請求書!T29,"")</f>
        <v/>
      </c>
      <c r="V11" s="374"/>
      <c r="W11" s="374"/>
      <c r="X11" s="374"/>
      <c r="Y11" s="374"/>
      <c r="Z11" s="374"/>
      <c r="AA11" s="374"/>
      <c r="AB11" s="374"/>
      <c r="AC11" s="374"/>
      <c r="AD11" s="375"/>
      <c r="AF11" s="55"/>
      <c r="AG11" s="68"/>
      <c r="AH11" s="55"/>
      <c r="AI11" s="122"/>
      <c r="AJ11" s="122"/>
      <c r="AK11" s="122"/>
      <c r="AL11" s="122"/>
      <c r="AM11" s="55"/>
      <c r="AN11" s="438"/>
      <c r="AO11" s="439"/>
      <c r="AP11" s="439"/>
      <c r="AQ11" s="444"/>
      <c r="AR11" s="444"/>
      <c r="AS11" s="445"/>
      <c r="AT11" s="425" t="s">
        <v>800</v>
      </c>
      <c r="AU11" s="360"/>
      <c r="AV11" s="360"/>
      <c r="AW11" s="361"/>
      <c r="AX11" s="359" t="s">
        <v>800</v>
      </c>
      <c r="AY11" s="360"/>
      <c r="AZ11" s="360"/>
      <c r="BA11" s="361"/>
      <c r="BB11" s="462" t="s">
        <v>800</v>
      </c>
      <c r="BC11" s="463"/>
      <c r="BD11" s="463"/>
      <c r="BE11" s="464"/>
      <c r="BF11" s="425" t="s">
        <v>895</v>
      </c>
      <c r="BG11" s="360"/>
      <c r="BH11" s="360"/>
      <c r="BI11" s="361"/>
      <c r="BJ11" s="359" t="s">
        <v>800</v>
      </c>
      <c r="BK11" s="360"/>
      <c r="BL11" s="360"/>
      <c r="BM11" s="361"/>
      <c r="BN11" s="462" t="s">
        <v>800</v>
      </c>
      <c r="BO11" s="463"/>
      <c r="BP11" s="463"/>
      <c r="BQ11" s="463"/>
      <c r="BR11" s="499"/>
      <c r="BS11" s="500"/>
      <c r="BT11" s="500"/>
      <c r="BU11" s="500"/>
      <c r="BV11" s="501"/>
      <c r="BW11" s="503"/>
      <c r="BX11" s="483"/>
      <c r="BY11" s="484"/>
      <c r="BZ11" s="477"/>
      <c r="CA11" s="478"/>
      <c r="CB11" s="478"/>
      <c r="CC11" s="478"/>
      <c r="CD11" s="479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4"/>
      <c r="CS11" s="470"/>
      <c r="CT11" s="468"/>
      <c r="CU11" s="142"/>
      <c r="CV11" s="142"/>
      <c r="CW11" s="468"/>
      <c r="CX11" s="124" t="s">
        <v>800</v>
      </c>
      <c r="CY11" s="125" t="s">
        <v>798</v>
      </c>
      <c r="CZ11" s="126"/>
      <c r="DA11" s="124" t="s">
        <v>800</v>
      </c>
      <c r="DB11" s="125" t="s">
        <v>798</v>
      </c>
      <c r="DC11" s="126" t="s">
        <v>797</v>
      </c>
      <c r="DD11" s="126" t="s">
        <v>863</v>
      </c>
    </row>
    <row r="12" spans="2:108" ht="20.100000000000001" customHeight="1">
      <c r="B12" s="53"/>
      <c r="C12" s="55"/>
      <c r="D12" s="338"/>
      <c r="E12" s="339"/>
      <c r="F12" s="340"/>
      <c r="G12" s="344"/>
      <c r="H12" s="345"/>
      <c r="I12" s="345"/>
      <c r="J12" s="345"/>
      <c r="K12" s="345"/>
      <c r="L12" s="345"/>
      <c r="M12" s="345"/>
      <c r="N12" s="345"/>
      <c r="O12" s="345"/>
      <c r="P12" s="346"/>
      <c r="Q12" s="56"/>
      <c r="R12" s="367"/>
      <c r="S12" s="368"/>
      <c r="T12" s="369"/>
      <c r="U12" s="376"/>
      <c r="V12" s="377"/>
      <c r="W12" s="377"/>
      <c r="X12" s="377"/>
      <c r="Y12" s="377"/>
      <c r="Z12" s="377"/>
      <c r="AA12" s="377"/>
      <c r="AB12" s="377"/>
      <c r="AC12" s="377"/>
      <c r="AD12" s="378"/>
      <c r="AF12" s="55"/>
      <c r="AG12" s="68"/>
      <c r="AH12" s="55"/>
      <c r="AI12" s="122"/>
      <c r="AJ12" s="122"/>
      <c r="AK12" s="122"/>
      <c r="AL12" s="122"/>
      <c r="AM12" s="55"/>
      <c r="AN12" s="317"/>
      <c r="AO12" s="318"/>
      <c r="AP12" s="318"/>
      <c r="AQ12" s="319" t="str">
        <f>IF(AND(請求書!$F$13&lt;&gt;"",請求書!$J$13&lt;&gt;"",$AN12&lt;&gt;""),IF(ISERR(DAY(2018+請求書!$F$13&amp;"/"&amp;請求書!$J$13&amp;"/"&amp;$AN12)),"NG",DATE(2018+請求書!$F$13,請求書!$J$13,$AN12)),"")</f>
        <v/>
      </c>
      <c r="AR12" s="319"/>
      <c r="AS12" s="320"/>
      <c r="AT12" s="490"/>
      <c r="AU12" s="331"/>
      <c r="AV12" s="331"/>
      <c r="AW12" s="331"/>
      <c r="AX12" s="331"/>
      <c r="AY12" s="331"/>
      <c r="AZ12" s="331"/>
      <c r="BA12" s="331"/>
      <c r="BB12" s="331"/>
      <c r="BC12" s="331"/>
      <c r="BD12" s="331"/>
      <c r="BE12" s="363"/>
      <c r="BF12" s="364"/>
      <c r="BG12" s="331"/>
      <c r="BH12" s="331"/>
      <c r="BI12" s="331"/>
      <c r="BJ12" s="331"/>
      <c r="BK12" s="331"/>
      <c r="BL12" s="331"/>
      <c r="BM12" s="331"/>
      <c r="BN12" s="331"/>
      <c r="BO12" s="331"/>
      <c r="BP12" s="331"/>
      <c r="BQ12" s="331"/>
      <c r="BR12" s="326" t="str">
        <f t="shared" ref="BR12:BR42" si="2">IFERROR(IF(BF12="","",DC12),"")</f>
        <v/>
      </c>
      <c r="BS12" s="326"/>
      <c r="BT12" s="326"/>
      <c r="BU12" s="326"/>
      <c r="BV12" s="327"/>
      <c r="BW12" s="504"/>
      <c r="BX12" s="505"/>
      <c r="BY12" s="506"/>
      <c r="BZ12" s="332"/>
      <c r="CA12" s="333"/>
      <c r="CB12" s="333"/>
      <c r="CC12" s="333"/>
      <c r="CD12" s="334"/>
      <c r="CE12" s="332"/>
      <c r="CF12" s="333"/>
      <c r="CG12" s="333"/>
      <c r="CH12" s="333"/>
      <c r="CI12" s="333"/>
      <c r="CJ12" s="333"/>
      <c r="CK12" s="333"/>
      <c r="CL12" s="333"/>
      <c r="CM12" s="333"/>
      <c r="CN12" s="333"/>
      <c r="CO12" s="333"/>
      <c r="CP12" s="333"/>
      <c r="CQ12" s="333"/>
      <c r="CR12" s="334"/>
      <c r="CS12" s="62">
        <f>COUNTIFS($AN$12:$AP$42,AN12)</f>
        <v>0</v>
      </c>
      <c r="CT12" s="62">
        <f>IF(CS12&gt;=2,1,0)</f>
        <v>0</v>
      </c>
      <c r="CU12" s="62">
        <f t="shared" ref="CU12:CU42" si="3">IF(BR12="",0,1)</f>
        <v>0</v>
      </c>
      <c r="CV12" s="62">
        <f t="shared" ref="CV12:CV42" si="4">IF(CU12=1,IF(AN12="",1,0),0)</f>
        <v>0</v>
      </c>
      <c r="CW12" s="62">
        <f>IF(BR12&lt;&gt;"",IF(BW12=2,BR12*2,BR12),0)</f>
        <v>0</v>
      </c>
      <c r="CX12" s="127" t="str">
        <f t="shared" ref="CX12:CX42" si="5">IF(AT12="","",(AX12-AT12-BB12)*24*10)</f>
        <v/>
      </c>
      <c r="CY12" s="118" t="str">
        <f>IF(CX12&lt;&gt;"",ROUNDDOWN(CX12,1),"")</f>
        <v/>
      </c>
      <c r="CZ12" s="119"/>
      <c r="DA12" s="127" t="str">
        <f t="shared" ref="DA12:DA42" si="6">IF(BF12="","",(BJ12-BF12-BN12)*24*10)</f>
        <v/>
      </c>
      <c r="DB12" s="118" t="str">
        <f>IF(DA12&lt;&gt;"",ROUNDDOWN(DA12,1),"")</f>
        <v/>
      </c>
      <c r="DC12" s="119" t="str">
        <f>IFERROR(IF(BF12&lt;&gt;"",IF(DB12&gt;120,"算定エラー",VLOOKUP(DB12,Sheet1!A:B,2,FALSE)),""),"")</f>
        <v/>
      </c>
      <c r="DD12" s="120">
        <f t="shared" ref="DD12:DD41" si="7">IF(BW12=2,BR12,0)</f>
        <v>0</v>
      </c>
    </row>
    <row r="13" spans="2:108" ht="20.100000000000001" customHeight="1">
      <c r="B13" s="53"/>
      <c r="C13" s="55"/>
      <c r="D13" s="335" t="s">
        <v>890</v>
      </c>
      <c r="E13" s="336"/>
      <c r="F13" s="337"/>
      <c r="G13" s="341" t="str">
        <f>IF(BN5&lt;&gt;"",BN5,"")</f>
        <v/>
      </c>
      <c r="H13" s="342"/>
      <c r="I13" s="342"/>
      <c r="J13" s="342"/>
      <c r="K13" s="342"/>
      <c r="L13" s="342"/>
      <c r="M13" s="342"/>
      <c r="N13" s="342"/>
      <c r="O13" s="342"/>
      <c r="P13" s="343"/>
      <c r="Q13" s="56"/>
      <c r="R13" s="367"/>
      <c r="S13" s="368"/>
      <c r="T13" s="369"/>
      <c r="U13" s="376"/>
      <c r="V13" s="377"/>
      <c r="W13" s="377"/>
      <c r="X13" s="377"/>
      <c r="Y13" s="377"/>
      <c r="Z13" s="377"/>
      <c r="AA13" s="377"/>
      <c r="AB13" s="377"/>
      <c r="AC13" s="377"/>
      <c r="AD13" s="378"/>
      <c r="AF13" s="55"/>
      <c r="AG13" s="68"/>
      <c r="AH13" s="55"/>
      <c r="AI13" s="122"/>
      <c r="AJ13" s="122"/>
      <c r="AK13" s="122"/>
      <c r="AL13" s="122"/>
      <c r="AM13" s="55"/>
      <c r="AN13" s="317"/>
      <c r="AO13" s="318"/>
      <c r="AP13" s="318"/>
      <c r="AQ13" s="319" t="str">
        <f>IF(AND(請求書!$F$13&lt;&gt;"",請求書!$J$13&lt;&gt;"",$AN13&lt;&gt;""),IF(ISERR(DAY(2018+請求書!$F$13&amp;"/"&amp;請求書!$J$13&amp;"/"&amp;$AN13)),"NG",DATE(2018+請求書!$F$13,請求書!$J$13,$AN13)),"")</f>
        <v/>
      </c>
      <c r="AR13" s="319"/>
      <c r="AS13" s="320"/>
      <c r="AT13" s="366"/>
      <c r="AU13" s="321"/>
      <c r="AV13" s="321"/>
      <c r="AW13" s="321"/>
      <c r="AX13" s="321"/>
      <c r="AY13" s="321"/>
      <c r="AZ13" s="321"/>
      <c r="BA13" s="321"/>
      <c r="BB13" s="321"/>
      <c r="BC13" s="321"/>
      <c r="BD13" s="321"/>
      <c r="BE13" s="365"/>
      <c r="BF13" s="362"/>
      <c r="BG13" s="321"/>
      <c r="BH13" s="321"/>
      <c r="BI13" s="321"/>
      <c r="BJ13" s="321"/>
      <c r="BK13" s="321"/>
      <c r="BL13" s="321"/>
      <c r="BM13" s="321"/>
      <c r="BN13" s="321"/>
      <c r="BO13" s="321"/>
      <c r="BP13" s="321"/>
      <c r="BQ13" s="321"/>
      <c r="BR13" s="326" t="str">
        <f t="shared" si="2"/>
        <v/>
      </c>
      <c r="BS13" s="326"/>
      <c r="BT13" s="326"/>
      <c r="BU13" s="326"/>
      <c r="BV13" s="327"/>
      <c r="BW13" s="328"/>
      <c r="BX13" s="329"/>
      <c r="BY13" s="330"/>
      <c r="BZ13" s="306"/>
      <c r="CA13" s="307"/>
      <c r="CB13" s="307"/>
      <c r="CC13" s="307"/>
      <c r="CD13" s="308"/>
      <c r="CE13" s="306"/>
      <c r="CF13" s="307"/>
      <c r="CG13" s="307"/>
      <c r="CH13" s="307"/>
      <c r="CI13" s="307"/>
      <c r="CJ13" s="307"/>
      <c r="CK13" s="307"/>
      <c r="CL13" s="307"/>
      <c r="CM13" s="307"/>
      <c r="CN13" s="307"/>
      <c r="CO13" s="307"/>
      <c r="CP13" s="307"/>
      <c r="CQ13" s="307"/>
      <c r="CR13" s="308"/>
      <c r="CS13" s="62">
        <f t="shared" ref="CS13:CS42" si="8">COUNTIFS($AN$12:$AP$42,AN13)</f>
        <v>0</v>
      </c>
      <c r="CT13" s="62">
        <f t="shared" ref="CT13:CT42" si="9">IF(CS13&gt;=2,1,0)</f>
        <v>0</v>
      </c>
      <c r="CU13" s="62">
        <f t="shared" si="3"/>
        <v>0</v>
      </c>
      <c r="CV13" s="62">
        <f t="shared" si="4"/>
        <v>0</v>
      </c>
      <c r="CW13" s="62">
        <f t="shared" ref="CW13:CW41" si="10">IF(BR13&lt;&gt;"",IF(BW13=2,BR13*2,BR13),0)</f>
        <v>0</v>
      </c>
      <c r="CX13" s="127" t="str">
        <f t="shared" si="5"/>
        <v/>
      </c>
      <c r="CY13" s="118" t="str">
        <f t="shared" ref="CY13:CY42" si="11">IF(CX13&lt;&gt;"",ROUNDDOWN(CX13,1),"")</f>
        <v/>
      </c>
      <c r="CZ13" s="119"/>
      <c r="DA13" s="127" t="str">
        <f t="shared" si="6"/>
        <v/>
      </c>
      <c r="DB13" s="118" t="str">
        <f t="shared" ref="DB13:DB42" si="12">IF(DA13&lt;&gt;"",ROUNDDOWN(DA13,1),"")</f>
        <v/>
      </c>
      <c r="DC13" s="119" t="str">
        <f>IFERROR(IF(BF13&lt;&gt;"",IF(DB13&gt;120,"算定エラー",VLOOKUP(DB13,Sheet1!A:B,2,FALSE)),""),"")</f>
        <v/>
      </c>
      <c r="DD13" s="120">
        <f t="shared" si="7"/>
        <v>0</v>
      </c>
    </row>
    <row r="14" spans="2:108" ht="20.100000000000001" customHeight="1">
      <c r="B14" s="53"/>
      <c r="C14" s="55"/>
      <c r="D14" s="338"/>
      <c r="E14" s="339"/>
      <c r="F14" s="340"/>
      <c r="G14" s="347"/>
      <c r="H14" s="348"/>
      <c r="I14" s="348"/>
      <c r="J14" s="348"/>
      <c r="K14" s="348"/>
      <c r="L14" s="348"/>
      <c r="M14" s="348"/>
      <c r="N14" s="348"/>
      <c r="O14" s="348"/>
      <c r="P14" s="349"/>
      <c r="Q14" s="56"/>
      <c r="R14" s="367"/>
      <c r="S14" s="368"/>
      <c r="T14" s="369"/>
      <c r="U14" s="376"/>
      <c r="V14" s="377"/>
      <c r="W14" s="377"/>
      <c r="X14" s="377"/>
      <c r="Y14" s="377"/>
      <c r="Z14" s="377"/>
      <c r="AA14" s="377"/>
      <c r="AB14" s="377"/>
      <c r="AC14" s="377"/>
      <c r="AD14" s="378"/>
      <c r="AF14" s="83"/>
      <c r="AG14" s="68"/>
      <c r="AH14" s="55"/>
      <c r="AI14" s="122"/>
      <c r="AJ14" s="122"/>
      <c r="AK14" s="122"/>
      <c r="AL14" s="122"/>
      <c r="AM14" s="55"/>
      <c r="AN14" s="317"/>
      <c r="AO14" s="318"/>
      <c r="AP14" s="318"/>
      <c r="AQ14" s="319" t="str">
        <f>IF(AND(請求書!$F$13&lt;&gt;"",請求書!$J$13&lt;&gt;"",$AN14&lt;&gt;""),IF(ISERR(DAY(2018+請求書!$F$13&amp;"/"&amp;請求書!$J$13&amp;"/"&amp;$AN14)),"NG",DATE(2018+請求書!$F$13,請求書!$J$13,$AN14)),"")</f>
        <v/>
      </c>
      <c r="AR14" s="319"/>
      <c r="AS14" s="320"/>
      <c r="AT14" s="366"/>
      <c r="AU14" s="321"/>
      <c r="AV14" s="321"/>
      <c r="AW14" s="321"/>
      <c r="AX14" s="321"/>
      <c r="AY14" s="321"/>
      <c r="AZ14" s="321"/>
      <c r="BA14" s="321"/>
      <c r="BB14" s="321"/>
      <c r="BC14" s="321"/>
      <c r="BD14" s="321"/>
      <c r="BE14" s="365"/>
      <c r="BF14" s="362"/>
      <c r="BG14" s="321"/>
      <c r="BH14" s="321"/>
      <c r="BI14" s="321"/>
      <c r="BJ14" s="321"/>
      <c r="BK14" s="321"/>
      <c r="BL14" s="321"/>
      <c r="BM14" s="321"/>
      <c r="BN14" s="321"/>
      <c r="BO14" s="321"/>
      <c r="BP14" s="321"/>
      <c r="BQ14" s="321"/>
      <c r="BR14" s="326" t="str">
        <f t="shared" si="2"/>
        <v/>
      </c>
      <c r="BS14" s="326"/>
      <c r="BT14" s="326"/>
      <c r="BU14" s="326"/>
      <c r="BV14" s="327"/>
      <c r="BW14" s="328"/>
      <c r="BX14" s="329"/>
      <c r="BY14" s="330"/>
      <c r="BZ14" s="306"/>
      <c r="CA14" s="307"/>
      <c r="CB14" s="307"/>
      <c r="CC14" s="307"/>
      <c r="CD14" s="308"/>
      <c r="CE14" s="306"/>
      <c r="CF14" s="307"/>
      <c r="CG14" s="307"/>
      <c r="CH14" s="307"/>
      <c r="CI14" s="307"/>
      <c r="CJ14" s="307"/>
      <c r="CK14" s="307"/>
      <c r="CL14" s="307"/>
      <c r="CM14" s="307"/>
      <c r="CN14" s="307"/>
      <c r="CO14" s="307"/>
      <c r="CP14" s="307"/>
      <c r="CQ14" s="307"/>
      <c r="CR14" s="308"/>
      <c r="CS14" s="62">
        <f t="shared" si="8"/>
        <v>0</v>
      </c>
      <c r="CT14" s="62">
        <f t="shared" si="9"/>
        <v>0</v>
      </c>
      <c r="CU14" s="62">
        <f t="shared" si="3"/>
        <v>0</v>
      </c>
      <c r="CV14" s="62">
        <f t="shared" si="4"/>
        <v>0</v>
      </c>
      <c r="CW14" s="62">
        <f t="shared" si="10"/>
        <v>0</v>
      </c>
      <c r="CX14" s="127" t="str">
        <f t="shared" si="5"/>
        <v/>
      </c>
      <c r="CY14" s="118" t="str">
        <f t="shared" si="11"/>
        <v/>
      </c>
      <c r="CZ14" s="119"/>
      <c r="DA14" s="127" t="str">
        <f t="shared" si="6"/>
        <v/>
      </c>
      <c r="DB14" s="118" t="str">
        <f t="shared" si="12"/>
        <v/>
      </c>
      <c r="DC14" s="119" t="str">
        <f>IFERROR(IF(BF14&lt;&gt;"",IF(DB14&gt;120,"算定エラー",VLOOKUP(DB14,Sheet1!A:B,2,FALSE)),""),"")</f>
        <v/>
      </c>
      <c r="DD14" s="120">
        <f t="shared" si="7"/>
        <v>0</v>
      </c>
    </row>
    <row r="15" spans="2:108" ht="20.100000000000001" customHeight="1">
      <c r="B15" s="53"/>
      <c r="C15" s="55"/>
      <c r="D15" s="350" t="s">
        <v>850</v>
      </c>
      <c r="E15" s="351"/>
      <c r="F15" s="352"/>
      <c r="G15" s="341" t="str">
        <f>IF(BC6&lt;&gt;"",BC6,"")</f>
        <v/>
      </c>
      <c r="H15" s="342"/>
      <c r="I15" s="342"/>
      <c r="J15" s="342"/>
      <c r="K15" s="342"/>
      <c r="L15" s="342"/>
      <c r="M15" s="342"/>
      <c r="N15" s="342"/>
      <c r="O15" s="342"/>
      <c r="P15" s="343"/>
      <c r="Q15" s="56"/>
      <c r="R15" s="367"/>
      <c r="S15" s="368"/>
      <c r="T15" s="369"/>
      <c r="U15" s="376"/>
      <c r="V15" s="377"/>
      <c r="W15" s="377"/>
      <c r="X15" s="377"/>
      <c r="Y15" s="377"/>
      <c r="Z15" s="377"/>
      <c r="AA15" s="377"/>
      <c r="AB15" s="377"/>
      <c r="AC15" s="377"/>
      <c r="AD15" s="378"/>
      <c r="AF15" s="55"/>
      <c r="AG15" s="68"/>
      <c r="AH15" s="55"/>
      <c r="AI15" s="122"/>
      <c r="AJ15" s="122"/>
      <c r="AK15" s="122"/>
      <c r="AL15" s="122"/>
      <c r="AM15" s="55"/>
      <c r="AN15" s="317"/>
      <c r="AO15" s="318"/>
      <c r="AP15" s="318"/>
      <c r="AQ15" s="319" t="str">
        <f>IF(AND(請求書!$F$13&lt;&gt;"",請求書!$J$13&lt;&gt;"",$AN15&lt;&gt;""),IF(ISERR(DAY(2018+請求書!$F$13&amp;"/"&amp;請求書!$J$13&amp;"/"&amp;$AN15)),"NG",DATE(2018+請求書!$F$13,請求書!$J$13,$AN15)),"")</f>
        <v/>
      </c>
      <c r="AR15" s="319"/>
      <c r="AS15" s="320"/>
      <c r="AT15" s="366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65"/>
      <c r="BF15" s="362"/>
      <c r="BG15" s="321"/>
      <c r="BH15" s="321"/>
      <c r="BI15" s="321"/>
      <c r="BJ15" s="321"/>
      <c r="BK15" s="321"/>
      <c r="BL15" s="321"/>
      <c r="BM15" s="321"/>
      <c r="BN15" s="321"/>
      <c r="BO15" s="321"/>
      <c r="BP15" s="321"/>
      <c r="BQ15" s="321"/>
      <c r="BR15" s="326" t="str">
        <f t="shared" si="2"/>
        <v/>
      </c>
      <c r="BS15" s="326"/>
      <c r="BT15" s="326"/>
      <c r="BU15" s="326"/>
      <c r="BV15" s="327"/>
      <c r="BW15" s="328"/>
      <c r="BX15" s="329"/>
      <c r="BY15" s="330"/>
      <c r="BZ15" s="306"/>
      <c r="CA15" s="307"/>
      <c r="CB15" s="307"/>
      <c r="CC15" s="307"/>
      <c r="CD15" s="308"/>
      <c r="CE15" s="306"/>
      <c r="CF15" s="307"/>
      <c r="CG15" s="307"/>
      <c r="CH15" s="307"/>
      <c r="CI15" s="307"/>
      <c r="CJ15" s="307"/>
      <c r="CK15" s="307"/>
      <c r="CL15" s="307"/>
      <c r="CM15" s="307"/>
      <c r="CN15" s="307"/>
      <c r="CO15" s="307"/>
      <c r="CP15" s="307"/>
      <c r="CQ15" s="307"/>
      <c r="CR15" s="308"/>
      <c r="CS15" s="62">
        <f t="shared" si="8"/>
        <v>0</v>
      </c>
      <c r="CT15" s="62">
        <f t="shared" si="9"/>
        <v>0</v>
      </c>
      <c r="CU15" s="62">
        <f t="shared" si="3"/>
        <v>0</v>
      </c>
      <c r="CV15" s="62">
        <f t="shared" si="4"/>
        <v>0</v>
      </c>
      <c r="CW15" s="62">
        <f t="shared" si="10"/>
        <v>0</v>
      </c>
      <c r="CX15" s="127" t="str">
        <f t="shared" si="5"/>
        <v/>
      </c>
      <c r="CY15" s="118" t="str">
        <f t="shared" si="11"/>
        <v/>
      </c>
      <c r="CZ15" s="119"/>
      <c r="DA15" s="127" t="str">
        <f t="shared" si="6"/>
        <v/>
      </c>
      <c r="DB15" s="118" t="str">
        <f t="shared" si="12"/>
        <v/>
      </c>
      <c r="DC15" s="119" t="str">
        <f>IFERROR(IF(BF15&lt;&gt;"",IF(DB15&gt;120,"算定エラー",VLOOKUP(DB15,Sheet1!A:B,2,FALSE)),""),"")</f>
        <v/>
      </c>
      <c r="DD15" s="120">
        <f t="shared" si="7"/>
        <v>0</v>
      </c>
    </row>
    <row r="16" spans="2:108" ht="20.100000000000001" customHeight="1" thickBot="1">
      <c r="B16" s="53"/>
      <c r="C16" s="55"/>
      <c r="D16" s="353"/>
      <c r="E16" s="354"/>
      <c r="F16" s="355"/>
      <c r="G16" s="356"/>
      <c r="H16" s="357"/>
      <c r="I16" s="357"/>
      <c r="J16" s="357"/>
      <c r="K16" s="357"/>
      <c r="L16" s="357"/>
      <c r="M16" s="357"/>
      <c r="N16" s="357"/>
      <c r="O16" s="357"/>
      <c r="P16" s="358"/>
      <c r="Q16" s="56"/>
      <c r="R16" s="370"/>
      <c r="S16" s="371"/>
      <c r="T16" s="372"/>
      <c r="U16" s="379"/>
      <c r="V16" s="380"/>
      <c r="W16" s="380"/>
      <c r="X16" s="380"/>
      <c r="Y16" s="380"/>
      <c r="Z16" s="380"/>
      <c r="AA16" s="380"/>
      <c r="AB16" s="380"/>
      <c r="AC16" s="380"/>
      <c r="AD16" s="381"/>
      <c r="AF16" s="55"/>
      <c r="AG16" s="68"/>
      <c r="AH16" s="55"/>
      <c r="AI16" s="122"/>
      <c r="AJ16" s="122"/>
      <c r="AK16" s="122"/>
      <c r="AL16" s="122"/>
      <c r="AM16" s="55"/>
      <c r="AN16" s="317"/>
      <c r="AO16" s="318"/>
      <c r="AP16" s="318"/>
      <c r="AQ16" s="319" t="str">
        <f>IF(AND(請求書!$F$13&lt;&gt;"",請求書!$J$13&lt;&gt;"",$AN16&lt;&gt;""),IF(ISERR(DAY(2018+請求書!$F$13&amp;"/"&amp;請求書!$J$13&amp;"/"&amp;$AN16)),"NG",DATE(2018+請求書!$F$13,請求書!$J$13,$AN16)),"")</f>
        <v/>
      </c>
      <c r="AR16" s="319"/>
      <c r="AS16" s="320"/>
      <c r="AT16" s="366"/>
      <c r="AU16" s="321"/>
      <c r="AV16" s="321"/>
      <c r="AW16" s="321"/>
      <c r="AX16" s="321"/>
      <c r="AY16" s="321"/>
      <c r="AZ16" s="321"/>
      <c r="BA16" s="321"/>
      <c r="BB16" s="321"/>
      <c r="BC16" s="321"/>
      <c r="BD16" s="321"/>
      <c r="BE16" s="365"/>
      <c r="BF16" s="362"/>
      <c r="BG16" s="321"/>
      <c r="BH16" s="321"/>
      <c r="BI16" s="321"/>
      <c r="BJ16" s="321"/>
      <c r="BK16" s="321"/>
      <c r="BL16" s="321"/>
      <c r="BM16" s="321"/>
      <c r="BN16" s="321"/>
      <c r="BO16" s="321"/>
      <c r="BP16" s="321"/>
      <c r="BQ16" s="321"/>
      <c r="BR16" s="326" t="str">
        <f t="shared" si="2"/>
        <v/>
      </c>
      <c r="BS16" s="326"/>
      <c r="BT16" s="326"/>
      <c r="BU16" s="326"/>
      <c r="BV16" s="327"/>
      <c r="BW16" s="328"/>
      <c r="BX16" s="329"/>
      <c r="BY16" s="330"/>
      <c r="BZ16" s="306"/>
      <c r="CA16" s="307"/>
      <c r="CB16" s="307"/>
      <c r="CC16" s="307"/>
      <c r="CD16" s="308"/>
      <c r="CE16" s="306"/>
      <c r="CF16" s="307"/>
      <c r="CG16" s="307"/>
      <c r="CH16" s="307"/>
      <c r="CI16" s="307"/>
      <c r="CJ16" s="307"/>
      <c r="CK16" s="307"/>
      <c r="CL16" s="307"/>
      <c r="CM16" s="307"/>
      <c r="CN16" s="307"/>
      <c r="CO16" s="307"/>
      <c r="CP16" s="307"/>
      <c r="CQ16" s="307"/>
      <c r="CR16" s="308"/>
      <c r="CS16" s="62">
        <f t="shared" si="8"/>
        <v>0</v>
      </c>
      <c r="CT16" s="62">
        <f t="shared" si="9"/>
        <v>0</v>
      </c>
      <c r="CU16" s="62">
        <f t="shared" si="3"/>
        <v>0</v>
      </c>
      <c r="CV16" s="62">
        <f t="shared" si="4"/>
        <v>0</v>
      </c>
      <c r="CW16" s="62">
        <f t="shared" si="10"/>
        <v>0</v>
      </c>
      <c r="CX16" s="127" t="str">
        <f t="shared" si="5"/>
        <v/>
      </c>
      <c r="CY16" s="118" t="str">
        <f t="shared" si="11"/>
        <v/>
      </c>
      <c r="CZ16" s="119"/>
      <c r="DA16" s="127" t="str">
        <f t="shared" si="6"/>
        <v/>
      </c>
      <c r="DB16" s="118" t="str">
        <f t="shared" si="12"/>
        <v/>
      </c>
      <c r="DC16" s="119" t="str">
        <f>IFERROR(IF(BF16&lt;&gt;"",IF(DB16&gt;120,"算定エラー",VLOOKUP(DB16,Sheet1!A:B,2,FALSE)),""),"")</f>
        <v/>
      </c>
      <c r="DD16" s="120">
        <f t="shared" si="7"/>
        <v>0</v>
      </c>
    </row>
    <row r="17" spans="2:108" ht="20.100000000000001" customHeight="1" thickBot="1">
      <c r="B17" s="53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F17" s="55"/>
      <c r="AG17" s="68"/>
      <c r="AH17" s="55"/>
      <c r="AI17" s="107" t="s">
        <v>861</v>
      </c>
      <c r="AJ17" s="107"/>
      <c r="AK17" s="107"/>
      <c r="AL17" s="107"/>
      <c r="AM17" s="55"/>
      <c r="AN17" s="317"/>
      <c r="AO17" s="318"/>
      <c r="AP17" s="318"/>
      <c r="AQ17" s="319" t="str">
        <f>IF(AND(請求書!$F$13&lt;&gt;"",請求書!$J$13&lt;&gt;"",$AN17&lt;&gt;""),IF(ISERR(DAY(2018+請求書!$F$13&amp;"/"&amp;請求書!$J$13&amp;"/"&amp;$AN17)),"NG",DATE(2018+請求書!$F$13,請求書!$J$13,$AN17)),"")</f>
        <v/>
      </c>
      <c r="AR17" s="319"/>
      <c r="AS17" s="320"/>
      <c r="AT17" s="366"/>
      <c r="AU17" s="321"/>
      <c r="AV17" s="321"/>
      <c r="AW17" s="321"/>
      <c r="AX17" s="321"/>
      <c r="AY17" s="321"/>
      <c r="AZ17" s="321"/>
      <c r="BA17" s="321"/>
      <c r="BB17" s="321"/>
      <c r="BC17" s="321"/>
      <c r="BD17" s="321"/>
      <c r="BE17" s="365"/>
      <c r="BF17" s="362"/>
      <c r="BG17" s="321"/>
      <c r="BH17" s="321"/>
      <c r="BI17" s="321"/>
      <c r="BJ17" s="321"/>
      <c r="BK17" s="321"/>
      <c r="BL17" s="321"/>
      <c r="BM17" s="321"/>
      <c r="BN17" s="321"/>
      <c r="BO17" s="321"/>
      <c r="BP17" s="321"/>
      <c r="BQ17" s="321"/>
      <c r="BR17" s="326" t="str">
        <f t="shared" si="2"/>
        <v/>
      </c>
      <c r="BS17" s="326"/>
      <c r="BT17" s="326"/>
      <c r="BU17" s="326"/>
      <c r="BV17" s="327"/>
      <c r="BW17" s="328"/>
      <c r="BX17" s="329"/>
      <c r="BY17" s="330"/>
      <c r="BZ17" s="306"/>
      <c r="CA17" s="307"/>
      <c r="CB17" s="307"/>
      <c r="CC17" s="307"/>
      <c r="CD17" s="308"/>
      <c r="CE17" s="306"/>
      <c r="CF17" s="307"/>
      <c r="CG17" s="307"/>
      <c r="CH17" s="307"/>
      <c r="CI17" s="307"/>
      <c r="CJ17" s="307"/>
      <c r="CK17" s="307"/>
      <c r="CL17" s="307"/>
      <c r="CM17" s="307"/>
      <c r="CN17" s="307"/>
      <c r="CO17" s="307"/>
      <c r="CP17" s="307"/>
      <c r="CQ17" s="307"/>
      <c r="CR17" s="308"/>
      <c r="CS17" s="62">
        <f t="shared" si="8"/>
        <v>0</v>
      </c>
      <c r="CT17" s="62">
        <f t="shared" si="9"/>
        <v>0</v>
      </c>
      <c r="CU17" s="62">
        <f t="shared" si="3"/>
        <v>0</v>
      </c>
      <c r="CV17" s="62">
        <f t="shared" si="4"/>
        <v>0</v>
      </c>
      <c r="CW17" s="62">
        <f t="shared" si="10"/>
        <v>0</v>
      </c>
      <c r="CX17" s="127" t="str">
        <f t="shared" si="5"/>
        <v/>
      </c>
      <c r="CY17" s="118" t="str">
        <f t="shared" si="11"/>
        <v/>
      </c>
      <c r="CZ17" s="119"/>
      <c r="DA17" s="127" t="str">
        <f t="shared" si="6"/>
        <v/>
      </c>
      <c r="DB17" s="118" t="str">
        <f t="shared" si="12"/>
        <v/>
      </c>
      <c r="DC17" s="119" t="str">
        <f>IFERROR(IF(BF17&lt;&gt;"",IF(DB17&gt;120,"算定エラー",VLOOKUP(DB17,Sheet1!A:B,2,FALSE)),""),"")</f>
        <v/>
      </c>
      <c r="DD17" s="120">
        <f t="shared" si="7"/>
        <v>0</v>
      </c>
    </row>
    <row r="18" spans="2:108" ht="20.100000000000001" customHeight="1">
      <c r="B18" s="53"/>
      <c r="C18" s="55"/>
      <c r="D18" s="507" t="s">
        <v>226</v>
      </c>
      <c r="E18" s="510" t="s">
        <v>893</v>
      </c>
      <c r="F18" s="511"/>
      <c r="G18" s="511"/>
      <c r="H18" s="511"/>
      <c r="I18" s="511"/>
      <c r="J18" s="511"/>
      <c r="K18" s="511"/>
      <c r="L18" s="512"/>
      <c r="M18" s="309" t="s">
        <v>894</v>
      </c>
      <c r="N18" s="310"/>
      <c r="O18" s="516" t="s">
        <v>897</v>
      </c>
      <c r="P18" s="517"/>
      <c r="Q18" s="517"/>
      <c r="R18" s="518"/>
      <c r="S18" s="309" t="s">
        <v>875</v>
      </c>
      <c r="T18" s="310"/>
      <c r="U18" s="516" t="s">
        <v>228</v>
      </c>
      <c r="V18" s="517"/>
      <c r="W18" s="517"/>
      <c r="X18" s="517"/>
      <c r="Y18" s="517"/>
      <c r="Z18" s="518"/>
      <c r="AA18" s="516" t="s">
        <v>229</v>
      </c>
      <c r="AB18" s="517"/>
      <c r="AC18" s="517"/>
      <c r="AD18" s="522"/>
      <c r="AF18" s="55"/>
      <c r="AG18" s="68"/>
      <c r="AH18" s="55"/>
      <c r="AI18" s="524" t="s">
        <v>859</v>
      </c>
      <c r="AJ18" s="526" t="s">
        <v>227</v>
      </c>
      <c r="AK18" s="526" t="s">
        <v>859</v>
      </c>
      <c r="AL18" s="528" t="s">
        <v>227</v>
      </c>
      <c r="AM18" s="55"/>
      <c r="AN18" s="317"/>
      <c r="AO18" s="318"/>
      <c r="AP18" s="318"/>
      <c r="AQ18" s="319" t="str">
        <f>IF(AND(請求書!$F$13&lt;&gt;"",請求書!$J$13&lt;&gt;"",$AN18&lt;&gt;""),IF(ISERR(DAY(2018+請求書!$F$13&amp;"/"&amp;請求書!$J$13&amp;"/"&amp;$AN18)),"NG",DATE(2018+請求書!$F$13,請求書!$J$13,$AN18)),"")</f>
        <v/>
      </c>
      <c r="AR18" s="319"/>
      <c r="AS18" s="320"/>
      <c r="AT18" s="366"/>
      <c r="AU18" s="321"/>
      <c r="AV18" s="321"/>
      <c r="AW18" s="321"/>
      <c r="AX18" s="321"/>
      <c r="AY18" s="321"/>
      <c r="AZ18" s="321"/>
      <c r="BA18" s="321"/>
      <c r="BB18" s="321"/>
      <c r="BC18" s="321"/>
      <c r="BD18" s="321"/>
      <c r="BE18" s="365"/>
      <c r="BF18" s="362"/>
      <c r="BG18" s="321"/>
      <c r="BH18" s="321"/>
      <c r="BI18" s="321"/>
      <c r="BJ18" s="321"/>
      <c r="BK18" s="321"/>
      <c r="BL18" s="321"/>
      <c r="BM18" s="321"/>
      <c r="BN18" s="321"/>
      <c r="BO18" s="321"/>
      <c r="BP18" s="321"/>
      <c r="BQ18" s="321"/>
      <c r="BR18" s="326" t="str">
        <f t="shared" si="2"/>
        <v/>
      </c>
      <c r="BS18" s="326"/>
      <c r="BT18" s="326"/>
      <c r="BU18" s="326"/>
      <c r="BV18" s="327"/>
      <c r="BW18" s="328"/>
      <c r="BX18" s="329"/>
      <c r="BY18" s="330"/>
      <c r="BZ18" s="306"/>
      <c r="CA18" s="307"/>
      <c r="CB18" s="307"/>
      <c r="CC18" s="307"/>
      <c r="CD18" s="308"/>
      <c r="CE18" s="306"/>
      <c r="CF18" s="307"/>
      <c r="CG18" s="307"/>
      <c r="CH18" s="307"/>
      <c r="CI18" s="307"/>
      <c r="CJ18" s="307"/>
      <c r="CK18" s="307"/>
      <c r="CL18" s="307"/>
      <c r="CM18" s="307"/>
      <c r="CN18" s="307"/>
      <c r="CO18" s="307"/>
      <c r="CP18" s="307"/>
      <c r="CQ18" s="307"/>
      <c r="CR18" s="308"/>
      <c r="CS18" s="62">
        <f t="shared" si="8"/>
        <v>0</v>
      </c>
      <c r="CT18" s="62">
        <f t="shared" si="9"/>
        <v>0</v>
      </c>
      <c r="CU18" s="62">
        <f t="shared" si="3"/>
        <v>0</v>
      </c>
      <c r="CV18" s="62">
        <f t="shared" si="4"/>
        <v>0</v>
      </c>
      <c r="CW18" s="62">
        <f t="shared" si="10"/>
        <v>0</v>
      </c>
      <c r="CX18" s="127" t="str">
        <f t="shared" si="5"/>
        <v/>
      </c>
      <c r="CY18" s="118" t="str">
        <f t="shared" si="11"/>
        <v/>
      </c>
      <c r="CZ18" s="119"/>
      <c r="DA18" s="127" t="str">
        <f t="shared" si="6"/>
        <v/>
      </c>
      <c r="DB18" s="118" t="str">
        <f t="shared" si="12"/>
        <v/>
      </c>
      <c r="DC18" s="119" t="str">
        <f>IFERROR(IF(BF18&lt;&gt;"",IF(DB18&gt;120,"算定エラー",VLOOKUP(DB18,Sheet1!A:B,2,FALSE)),""),"")</f>
        <v/>
      </c>
      <c r="DD18" s="120">
        <f t="shared" si="7"/>
        <v>0</v>
      </c>
    </row>
    <row r="19" spans="2:108" ht="20.100000000000001" customHeight="1">
      <c r="B19" s="53"/>
      <c r="C19" s="55"/>
      <c r="D19" s="508"/>
      <c r="E19" s="513"/>
      <c r="F19" s="514"/>
      <c r="G19" s="514"/>
      <c r="H19" s="514"/>
      <c r="I19" s="514"/>
      <c r="J19" s="514"/>
      <c r="K19" s="514"/>
      <c r="L19" s="515"/>
      <c r="M19" s="311" t="s">
        <v>895</v>
      </c>
      <c r="N19" s="312"/>
      <c r="O19" s="519"/>
      <c r="P19" s="520"/>
      <c r="Q19" s="520"/>
      <c r="R19" s="521"/>
      <c r="S19" s="313" t="s">
        <v>892</v>
      </c>
      <c r="T19" s="314"/>
      <c r="U19" s="519"/>
      <c r="V19" s="520"/>
      <c r="W19" s="520"/>
      <c r="X19" s="520"/>
      <c r="Y19" s="520"/>
      <c r="Z19" s="521"/>
      <c r="AA19" s="519"/>
      <c r="AB19" s="520"/>
      <c r="AC19" s="520"/>
      <c r="AD19" s="523"/>
      <c r="AF19" s="55"/>
      <c r="AG19" s="68"/>
      <c r="AH19" s="55"/>
      <c r="AI19" s="525"/>
      <c r="AJ19" s="527"/>
      <c r="AK19" s="527"/>
      <c r="AL19" s="529"/>
      <c r="AM19" s="55"/>
      <c r="AN19" s="317"/>
      <c r="AO19" s="318"/>
      <c r="AP19" s="318"/>
      <c r="AQ19" s="319" t="str">
        <f>IF(AND(請求書!$F$13&lt;&gt;"",請求書!$J$13&lt;&gt;"",$AN19&lt;&gt;""),IF(ISERR(DAY(2018+請求書!$F$13&amp;"/"&amp;請求書!$J$13&amp;"/"&amp;$AN19)),"NG",DATE(2018+請求書!$F$13,請求書!$J$13,$AN19)),"")</f>
        <v/>
      </c>
      <c r="AR19" s="319"/>
      <c r="AS19" s="320"/>
      <c r="AT19" s="366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65"/>
      <c r="BF19" s="362"/>
      <c r="BG19" s="321"/>
      <c r="BH19" s="321"/>
      <c r="BI19" s="321"/>
      <c r="BJ19" s="321"/>
      <c r="BK19" s="321"/>
      <c r="BL19" s="321"/>
      <c r="BM19" s="321"/>
      <c r="BN19" s="321"/>
      <c r="BO19" s="321"/>
      <c r="BP19" s="321"/>
      <c r="BQ19" s="321"/>
      <c r="BR19" s="326" t="str">
        <f t="shared" si="2"/>
        <v/>
      </c>
      <c r="BS19" s="326"/>
      <c r="BT19" s="326"/>
      <c r="BU19" s="326"/>
      <c r="BV19" s="327"/>
      <c r="BW19" s="328"/>
      <c r="BX19" s="329"/>
      <c r="BY19" s="330"/>
      <c r="BZ19" s="306"/>
      <c r="CA19" s="307"/>
      <c r="CB19" s="307"/>
      <c r="CC19" s="307"/>
      <c r="CD19" s="308"/>
      <c r="CE19" s="306"/>
      <c r="CF19" s="307"/>
      <c r="CG19" s="307"/>
      <c r="CH19" s="307"/>
      <c r="CI19" s="307"/>
      <c r="CJ19" s="307"/>
      <c r="CK19" s="307"/>
      <c r="CL19" s="307"/>
      <c r="CM19" s="307"/>
      <c r="CN19" s="307"/>
      <c r="CO19" s="307"/>
      <c r="CP19" s="307"/>
      <c r="CQ19" s="307"/>
      <c r="CR19" s="308"/>
      <c r="CS19" s="62">
        <f t="shared" si="8"/>
        <v>0</v>
      </c>
      <c r="CT19" s="62">
        <f t="shared" si="9"/>
        <v>0</v>
      </c>
      <c r="CU19" s="62">
        <f t="shared" si="3"/>
        <v>0</v>
      </c>
      <c r="CV19" s="62">
        <f t="shared" si="4"/>
        <v>0</v>
      </c>
      <c r="CW19" s="62">
        <f t="shared" si="10"/>
        <v>0</v>
      </c>
      <c r="CX19" s="127" t="str">
        <f t="shared" si="5"/>
        <v/>
      </c>
      <c r="CY19" s="118" t="str">
        <f t="shared" si="11"/>
        <v/>
      </c>
      <c r="CZ19" s="119"/>
      <c r="DA19" s="127" t="str">
        <f t="shared" si="6"/>
        <v/>
      </c>
      <c r="DB19" s="118" t="str">
        <f t="shared" si="12"/>
        <v/>
      </c>
      <c r="DC19" s="119" t="str">
        <f>IFERROR(IF(BF19&lt;&gt;"",IF(DB19&gt;120,"算定エラー",VLOOKUP(DB19,Sheet1!A:B,2,FALSE)),""),"")</f>
        <v/>
      </c>
      <c r="DD19" s="120">
        <f t="shared" si="7"/>
        <v>0</v>
      </c>
    </row>
    <row r="20" spans="2:108" ht="20.100000000000001" customHeight="1">
      <c r="B20" s="53"/>
      <c r="C20" s="55"/>
      <c r="D20" s="508"/>
      <c r="E20" s="536"/>
      <c r="F20" s="537"/>
      <c r="G20" s="537"/>
      <c r="H20" s="537"/>
      <c r="I20" s="537"/>
      <c r="J20" s="537"/>
      <c r="K20" s="537"/>
      <c r="L20" s="538"/>
      <c r="M20" s="539"/>
      <c r="N20" s="540"/>
      <c r="O20" s="541" t="str">
        <f>IFERROR(IF(E20&lt;&gt;"",VLOOKUP(AE20,移動支援単価表!A:B,2,FALSE),""),"")</f>
        <v/>
      </c>
      <c r="P20" s="542"/>
      <c r="Q20" s="542"/>
      <c r="R20" s="543"/>
      <c r="S20" s="544" t="str">
        <f t="shared" ref="S20:S29" si="13">IF(M20&lt;&gt;"",COUNTIF($BR$12:$BV$42,M20)+COUNTIFS($DD$12:$DD$42,M20),"")</f>
        <v/>
      </c>
      <c r="T20" s="545"/>
      <c r="U20" s="530" t="str">
        <f>IFERROR(IF(O20="","",O20*S20*10),"")</f>
        <v/>
      </c>
      <c r="V20" s="531"/>
      <c r="W20" s="531"/>
      <c r="X20" s="531"/>
      <c r="Y20" s="531"/>
      <c r="Z20" s="532"/>
      <c r="AA20" s="533"/>
      <c r="AB20" s="534"/>
      <c r="AC20" s="534"/>
      <c r="AD20" s="535"/>
      <c r="AE20" s="84" t="str">
        <f t="shared" ref="AE20:AE29" si="14">E20&amp;"（"&amp;$BC$6&amp;"）"&amp;M20</f>
        <v>（）</v>
      </c>
      <c r="AF20" s="55"/>
      <c r="AG20" s="68"/>
      <c r="AH20" s="55"/>
      <c r="AI20" s="108">
        <v>0.5</v>
      </c>
      <c r="AJ20" s="109">
        <f t="shared" ref="AJ20:AJ31" si="15">COUNTIFS($BR$12:$BV$42,AI20)+COUNTIFS($DD$12:$DD$42,AI20)</f>
        <v>0</v>
      </c>
      <c r="AK20" s="110">
        <v>6.5</v>
      </c>
      <c r="AL20" s="111">
        <f t="shared" ref="AL20:AL31" si="16">COUNTIFS($BR$12:$BV$42,AK20)+COUNTIFS($DD$12:$DD$42,AK20)</f>
        <v>0</v>
      </c>
      <c r="AM20" s="55"/>
      <c r="AN20" s="317"/>
      <c r="AO20" s="318"/>
      <c r="AP20" s="318"/>
      <c r="AQ20" s="319" t="str">
        <f>IF(AND(請求書!$F$13&lt;&gt;"",請求書!$J$13&lt;&gt;"",$AN20&lt;&gt;""),IF(ISERR(DAY(2018+請求書!$F$13&amp;"/"&amp;請求書!$J$13&amp;"/"&amp;$AN20)),"NG",DATE(2018+請求書!$F$13,請求書!$J$13,$AN20)),"")</f>
        <v/>
      </c>
      <c r="AR20" s="319"/>
      <c r="AS20" s="320"/>
      <c r="AT20" s="366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65"/>
      <c r="BF20" s="362"/>
      <c r="BG20" s="321"/>
      <c r="BH20" s="321"/>
      <c r="BI20" s="321"/>
      <c r="BJ20" s="321"/>
      <c r="BK20" s="321"/>
      <c r="BL20" s="321"/>
      <c r="BM20" s="321"/>
      <c r="BN20" s="321"/>
      <c r="BO20" s="321"/>
      <c r="BP20" s="321"/>
      <c r="BQ20" s="321"/>
      <c r="BR20" s="326" t="str">
        <f t="shared" si="2"/>
        <v/>
      </c>
      <c r="BS20" s="326"/>
      <c r="BT20" s="326"/>
      <c r="BU20" s="326"/>
      <c r="BV20" s="327"/>
      <c r="BW20" s="328"/>
      <c r="BX20" s="329"/>
      <c r="BY20" s="330"/>
      <c r="BZ20" s="306"/>
      <c r="CA20" s="307"/>
      <c r="CB20" s="307"/>
      <c r="CC20" s="307"/>
      <c r="CD20" s="308"/>
      <c r="CE20" s="306"/>
      <c r="CF20" s="307"/>
      <c r="CG20" s="307"/>
      <c r="CH20" s="307"/>
      <c r="CI20" s="307"/>
      <c r="CJ20" s="307"/>
      <c r="CK20" s="307"/>
      <c r="CL20" s="307"/>
      <c r="CM20" s="307"/>
      <c r="CN20" s="307"/>
      <c r="CO20" s="307"/>
      <c r="CP20" s="307"/>
      <c r="CQ20" s="307"/>
      <c r="CR20" s="308"/>
      <c r="CS20" s="62">
        <f t="shared" si="8"/>
        <v>0</v>
      </c>
      <c r="CT20" s="62">
        <f t="shared" si="9"/>
        <v>0</v>
      </c>
      <c r="CU20" s="62">
        <f t="shared" si="3"/>
        <v>0</v>
      </c>
      <c r="CV20" s="62">
        <f t="shared" si="4"/>
        <v>0</v>
      </c>
      <c r="CW20" s="62">
        <f t="shared" si="10"/>
        <v>0</v>
      </c>
      <c r="CX20" s="127" t="str">
        <f t="shared" si="5"/>
        <v/>
      </c>
      <c r="CY20" s="118" t="str">
        <f t="shared" si="11"/>
        <v/>
      </c>
      <c r="CZ20" s="119"/>
      <c r="DA20" s="127" t="str">
        <f t="shared" si="6"/>
        <v/>
      </c>
      <c r="DB20" s="118" t="str">
        <f t="shared" si="12"/>
        <v/>
      </c>
      <c r="DC20" s="119" t="str">
        <f>IFERROR(IF(BF20&lt;&gt;"",IF(DB20&gt;120,"算定エラー",VLOOKUP(DB20,Sheet1!A:B,2,FALSE)),""),"")</f>
        <v/>
      </c>
      <c r="DD20" s="120">
        <f t="shared" si="7"/>
        <v>0</v>
      </c>
    </row>
    <row r="21" spans="2:108" ht="20.100000000000001" customHeight="1">
      <c r="B21" s="53"/>
      <c r="C21" s="55"/>
      <c r="D21" s="508"/>
      <c r="E21" s="536"/>
      <c r="F21" s="537"/>
      <c r="G21" s="537"/>
      <c r="H21" s="537"/>
      <c r="I21" s="537"/>
      <c r="J21" s="537"/>
      <c r="K21" s="537"/>
      <c r="L21" s="538"/>
      <c r="M21" s="539"/>
      <c r="N21" s="540"/>
      <c r="O21" s="541" t="str">
        <f>IFERROR(IF(E21&lt;&gt;"",VLOOKUP(AE21,移動支援単価表!A:B,2,FALSE),""),"")</f>
        <v/>
      </c>
      <c r="P21" s="542"/>
      <c r="Q21" s="542"/>
      <c r="R21" s="543"/>
      <c r="S21" s="544" t="str">
        <f t="shared" si="13"/>
        <v/>
      </c>
      <c r="T21" s="545"/>
      <c r="U21" s="530" t="str">
        <f t="shared" ref="U21:U29" si="17">IFERROR(IF(O21="","",O21*S21*10),"")</f>
        <v/>
      </c>
      <c r="V21" s="531"/>
      <c r="W21" s="531"/>
      <c r="X21" s="531"/>
      <c r="Y21" s="531"/>
      <c r="Z21" s="532"/>
      <c r="AA21" s="533"/>
      <c r="AB21" s="534"/>
      <c r="AC21" s="534"/>
      <c r="AD21" s="535"/>
      <c r="AE21" s="84" t="str">
        <f t="shared" si="14"/>
        <v>（）</v>
      </c>
      <c r="AF21" s="55"/>
      <c r="AG21" s="68"/>
      <c r="AH21" s="55"/>
      <c r="AI21" s="108">
        <v>1</v>
      </c>
      <c r="AJ21" s="109">
        <f t="shared" si="15"/>
        <v>0</v>
      </c>
      <c r="AK21" s="110">
        <v>7</v>
      </c>
      <c r="AL21" s="111">
        <f t="shared" si="16"/>
        <v>0</v>
      </c>
      <c r="AM21" s="55"/>
      <c r="AN21" s="317"/>
      <c r="AO21" s="318"/>
      <c r="AP21" s="318"/>
      <c r="AQ21" s="319" t="str">
        <f>IF(AND(請求書!$F$13&lt;&gt;"",請求書!$J$13&lt;&gt;"",$AN21&lt;&gt;""),IF(ISERR(DAY(2018+請求書!$F$13&amp;"/"&amp;請求書!$J$13&amp;"/"&amp;$AN21)),"NG",DATE(2018+請求書!$F$13,請求書!$J$13,$AN21)),"")</f>
        <v/>
      </c>
      <c r="AR21" s="319"/>
      <c r="AS21" s="320"/>
      <c r="AT21" s="366"/>
      <c r="AU21" s="321"/>
      <c r="AV21" s="321"/>
      <c r="AW21" s="321"/>
      <c r="AX21" s="321"/>
      <c r="AY21" s="321"/>
      <c r="AZ21" s="321"/>
      <c r="BA21" s="321"/>
      <c r="BB21" s="321"/>
      <c r="BC21" s="321"/>
      <c r="BD21" s="321"/>
      <c r="BE21" s="365"/>
      <c r="BF21" s="362"/>
      <c r="BG21" s="321"/>
      <c r="BH21" s="321"/>
      <c r="BI21" s="321"/>
      <c r="BJ21" s="321"/>
      <c r="BK21" s="321"/>
      <c r="BL21" s="321"/>
      <c r="BM21" s="321"/>
      <c r="BN21" s="321"/>
      <c r="BO21" s="321"/>
      <c r="BP21" s="321"/>
      <c r="BQ21" s="321"/>
      <c r="BR21" s="326" t="str">
        <f t="shared" si="2"/>
        <v/>
      </c>
      <c r="BS21" s="326"/>
      <c r="BT21" s="326"/>
      <c r="BU21" s="326"/>
      <c r="BV21" s="327"/>
      <c r="BW21" s="328"/>
      <c r="BX21" s="329"/>
      <c r="BY21" s="330"/>
      <c r="BZ21" s="306"/>
      <c r="CA21" s="307"/>
      <c r="CB21" s="307"/>
      <c r="CC21" s="307"/>
      <c r="CD21" s="308"/>
      <c r="CE21" s="306"/>
      <c r="CF21" s="307"/>
      <c r="CG21" s="307"/>
      <c r="CH21" s="307"/>
      <c r="CI21" s="307"/>
      <c r="CJ21" s="307"/>
      <c r="CK21" s="307"/>
      <c r="CL21" s="307"/>
      <c r="CM21" s="307"/>
      <c r="CN21" s="307"/>
      <c r="CO21" s="307"/>
      <c r="CP21" s="307"/>
      <c r="CQ21" s="307"/>
      <c r="CR21" s="308"/>
      <c r="CS21" s="62">
        <f t="shared" si="8"/>
        <v>0</v>
      </c>
      <c r="CT21" s="62">
        <f t="shared" si="9"/>
        <v>0</v>
      </c>
      <c r="CU21" s="62">
        <f t="shared" si="3"/>
        <v>0</v>
      </c>
      <c r="CV21" s="62">
        <f t="shared" si="4"/>
        <v>0</v>
      </c>
      <c r="CW21" s="62">
        <f t="shared" si="10"/>
        <v>0</v>
      </c>
      <c r="CX21" s="127" t="str">
        <f t="shared" si="5"/>
        <v/>
      </c>
      <c r="CY21" s="118" t="str">
        <f t="shared" si="11"/>
        <v/>
      </c>
      <c r="CZ21" s="119"/>
      <c r="DA21" s="127" t="str">
        <f t="shared" si="6"/>
        <v/>
      </c>
      <c r="DB21" s="118" t="str">
        <f t="shared" si="12"/>
        <v/>
      </c>
      <c r="DC21" s="119" t="str">
        <f>IFERROR(IF(BF21&lt;&gt;"",IF(DB21&gt;120,"算定エラー",VLOOKUP(DB21,Sheet1!A:B,2,FALSE)),""),"")</f>
        <v/>
      </c>
      <c r="DD21" s="120">
        <f t="shared" si="7"/>
        <v>0</v>
      </c>
    </row>
    <row r="22" spans="2:108" ht="20.100000000000001" customHeight="1">
      <c r="B22" s="53"/>
      <c r="C22" s="55"/>
      <c r="D22" s="508"/>
      <c r="E22" s="536"/>
      <c r="F22" s="537"/>
      <c r="G22" s="537"/>
      <c r="H22" s="537"/>
      <c r="I22" s="537"/>
      <c r="J22" s="537"/>
      <c r="K22" s="537"/>
      <c r="L22" s="538"/>
      <c r="M22" s="539"/>
      <c r="N22" s="540"/>
      <c r="O22" s="541" t="str">
        <f>IFERROR(IF(E22&lt;&gt;"",VLOOKUP(AE22,移動支援単価表!A:B,2,FALSE),""),"")</f>
        <v/>
      </c>
      <c r="P22" s="542"/>
      <c r="Q22" s="542"/>
      <c r="R22" s="543"/>
      <c r="S22" s="544" t="str">
        <f t="shared" si="13"/>
        <v/>
      </c>
      <c r="T22" s="545"/>
      <c r="U22" s="530" t="str">
        <f t="shared" si="17"/>
        <v/>
      </c>
      <c r="V22" s="531"/>
      <c r="W22" s="531"/>
      <c r="X22" s="531"/>
      <c r="Y22" s="531"/>
      <c r="Z22" s="532"/>
      <c r="AA22" s="533"/>
      <c r="AB22" s="534"/>
      <c r="AC22" s="534"/>
      <c r="AD22" s="535"/>
      <c r="AE22" s="84" t="str">
        <f t="shared" si="14"/>
        <v>（）</v>
      </c>
      <c r="AF22" s="55"/>
      <c r="AG22" s="68"/>
      <c r="AH22" s="55"/>
      <c r="AI22" s="108">
        <v>1.5</v>
      </c>
      <c r="AJ22" s="109">
        <f t="shared" si="15"/>
        <v>0</v>
      </c>
      <c r="AK22" s="110">
        <v>7.5</v>
      </c>
      <c r="AL22" s="111">
        <f t="shared" si="16"/>
        <v>0</v>
      </c>
      <c r="AM22" s="55"/>
      <c r="AN22" s="317"/>
      <c r="AO22" s="318"/>
      <c r="AP22" s="318"/>
      <c r="AQ22" s="319" t="str">
        <f>IF(AND(請求書!$F$13&lt;&gt;"",請求書!$J$13&lt;&gt;"",$AN22&lt;&gt;""),IF(ISERR(DAY(2018+請求書!$F$13&amp;"/"&amp;請求書!$J$13&amp;"/"&amp;$AN22)),"NG",DATE(2018+請求書!$F$13,請求書!$J$13,$AN22)),"")</f>
        <v/>
      </c>
      <c r="AR22" s="319"/>
      <c r="AS22" s="320"/>
      <c r="AT22" s="366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65"/>
      <c r="BF22" s="362"/>
      <c r="BG22" s="321"/>
      <c r="BH22" s="321"/>
      <c r="BI22" s="321"/>
      <c r="BJ22" s="321"/>
      <c r="BK22" s="321"/>
      <c r="BL22" s="321"/>
      <c r="BM22" s="321"/>
      <c r="BN22" s="321"/>
      <c r="BO22" s="321"/>
      <c r="BP22" s="321"/>
      <c r="BQ22" s="321"/>
      <c r="BR22" s="326" t="str">
        <f t="shared" si="2"/>
        <v/>
      </c>
      <c r="BS22" s="326"/>
      <c r="BT22" s="326"/>
      <c r="BU22" s="326"/>
      <c r="BV22" s="327"/>
      <c r="BW22" s="328"/>
      <c r="BX22" s="329"/>
      <c r="BY22" s="330"/>
      <c r="BZ22" s="306"/>
      <c r="CA22" s="307"/>
      <c r="CB22" s="307"/>
      <c r="CC22" s="307"/>
      <c r="CD22" s="308"/>
      <c r="CE22" s="306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8"/>
      <c r="CS22" s="62">
        <f t="shared" si="8"/>
        <v>0</v>
      </c>
      <c r="CT22" s="62">
        <f t="shared" si="9"/>
        <v>0</v>
      </c>
      <c r="CU22" s="62">
        <f t="shared" si="3"/>
        <v>0</v>
      </c>
      <c r="CV22" s="62">
        <f t="shared" si="4"/>
        <v>0</v>
      </c>
      <c r="CW22" s="62">
        <f t="shared" si="10"/>
        <v>0</v>
      </c>
      <c r="CX22" s="127" t="str">
        <f t="shared" si="5"/>
        <v/>
      </c>
      <c r="CY22" s="118" t="str">
        <f t="shared" si="11"/>
        <v/>
      </c>
      <c r="CZ22" s="119"/>
      <c r="DA22" s="127" t="str">
        <f t="shared" si="6"/>
        <v/>
      </c>
      <c r="DB22" s="118" t="str">
        <f t="shared" si="12"/>
        <v/>
      </c>
      <c r="DC22" s="119" t="str">
        <f>IFERROR(IF(BF22&lt;&gt;"",IF(DB22&gt;120,"算定エラー",VLOOKUP(DB22,Sheet1!A:B,2,FALSE)),""),"")</f>
        <v/>
      </c>
      <c r="DD22" s="120">
        <f t="shared" si="7"/>
        <v>0</v>
      </c>
    </row>
    <row r="23" spans="2:108" ht="20.100000000000001" customHeight="1">
      <c r="B23" s="53"/>
      <c r="C23" s="55"/>
      <c r="D23" s="508"/>
      <c r="E23" s="536"/>
      <c r="F23" s="537"/>
      <c r="G23" s="537"/>
      <c r="H23" s="537"/>
      <c r="I23" s="537"/>
      <c r="J23" s="537"/>
      <c r="K23" s="537"/>
      <c r="L23" s="538"/>
      <c r="M23" s="539"/>
      <c r="N23" s="540"/>
      <c r="O23" s="541" t="str">
        <f>IFERROR(IF(E23&lt;&gt;"",VLOOKUP(AE23,移動支援単価表!A:B,2,FALSE),""),"")</f>
        <v/>
      </c>
      <c r="P23" s="542"/>
      <c r="Q23" s="542"/>
      <c r="R23" s="543"/>
      <c r="S23" s="544" t="str">
        <f t="shared" si="13"/>
        <v/>
      </c>
      <c r="T23" s="545"/>
      <c r="U23" s="530" t="str">
        <f t="shared" si="17"/>
        <v/>
      </c>
      <c r="V23" s="531"/>
      <c r="W23" s="531"/>
      <c r="X23" s="531"/>
      <c r="Y23" s="531"/>
      <c r="Z23" s="532"/>
      <c r="AA23" s="533"/>
      <c r="AB23" s="534"/>
      <c r="AC23" s="534"/>
      <c r="AD23" s="535"/>
      <c r="AE23" s="84" t="str">
        <f t="shared" si="14"/>
        <v>（）</v>
      </c>
      <c r="AF23" s="55"/>
      <c r="AG23" s="68"/>
      <c r="AH23" s="55"/>
      <c r="AI23" s="108">
        <v>2</v>
      </c>
      <c r="AJ23" s="109">
        <f t="shared" si="15"/>
        <v>0</v>
      </c>
      <c r="AK23" s="110">
        <v>8</v>
      </c>
      <c r="AL23" s="111">
        <f t="shared" si="16"/>
        <v>0</v>
      </c>
      <c r="AM23" s="55"/>
      <c r="AN23" s="317"/>
      <c r="AO23" s="318"/>
      <c r="AP23" s="318"/>
      <c r="AQ23" s="319" t="str">
        <f>IF(AND(請求書!$F$13&lt;&gt;"",請求書!$J$13&lt;&gt;"",$AN23&lt;&gt;""),IF(ISERR(DAY(2018+請求書!$F$13&amp;"/"&amp;請求書!$J$13&amp;"/"&amp;$AN23)),"NG",DATE(2018+請求書!$F$13,請求書!$J$13,$AN23)),"")</f>
        <v/>
      </c>
      <c r="AR23" s="319"/>
      <c r="AS23" s="320"/>
      <c r="AT23" s="366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65"/>
      <c r="BF23" s="362"/>
      <c r="BG23" s="321"/>
      <c r="BH23" s="321"/>
      <c r="BI23" s="321"/>
      <c r="BJ23" s="321"/>
      <c r="BK23" s="321"/>
      <c r="BL23" s="321"/>
      <c r="BM23" s="321"/>
      <c r="BN23" s="321"/>
      <c r="BO23" s="321"/>
      <c r="BP23" s="321"/>
      <c r="BQ23" s="321"/>
      <c r="BR23" s="326" t="str">
        <f t="shared" si="2"/>
        <v/>
      </c>
      <c r="BS23" s="326"/>
      <c r="BT23" s="326"/>
      <c r="BU23" s="326"/>
      <c r="BV23" s="327"/>
      <c r="BW23" s="328"/>
      <c r="BX23" s="329"/>
      <c r="BY23" s="330"/>
      <c r="BZ23" s="306"/>
      <c r="CA23" s="307"/>
      <c r="CB23" s="307"/>
      <c r="CC23" s="307"/>
      <c r="CD23" s="308"/>
      <c r="CE23" s="306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8"/>
      <c r="CS23" s="62">
        <f t="shared" si="8"/>
        <v>0</v>
      </c>
      <c r="CT23" s="62">
        <f t="shared" si="9"/>
        <v>0</v>
      </c>
      <c r="CU23" s="62">
        <f t="shared" si="3"/>
        <v>0</v>
      </c>
      <c r="CV23" s="62">
        <f t="shared" si="4"/>
        <v>0</v>
      </c>
      <c r="CW23" s="62">
        <f t="shared" si="10"/>
        <v>0</v>
      </c>
      <c r="CX23" s="127" t="str">
        <f t="shared" si="5"/>
        <v/>
      </c>
      <c r="CY23" s="118" t="str">
        <f t="shared" si="11"/>
        <v/>
      </c>
      <c r="CZ23" s="119"/>
      <c r="DA23" s="127" t="str">
        <f t="shared" si="6"/>
        <v/>
      </c>
      <c r="DB23" s="118" t="str">
        <f t="shared" si="12"/>
        <v/>
      </c>
      <c r="DC23" s="119" t="str">
        <f>IFERROR(IF(BF23&lt;&gt;"",IF(DB23&gt;120,"算定エラー",VLOOKUP(DB23,Sheet1!A:B,2,FALSE)),""),"")</f>
        <v/>
      </c>
      <c r="DD23" s="120">
        <f t="shared" si="7"/>
        <v>0</v>
      </c>
    </row>
    <row r="24" spans="2:108" ht="20.100000000000001" customHeight="1">
      <c r="B24" s="53"/>
      <c r="C24" s="55"/>
      <c r="D24" s="508"/>
      <c r="E24" s="536"/>
      <c r="F24" s="537"/>
      <c r="G24" s="537"/>
      <c r="H24" s="537"/>
      <c r="I24" s="537"/>
      <c r="J24" s="537"/>
      <c r="K24" s="537"/>
      <c r="L24" s="538"/>
      <c r="M24" s="539"/>
      <c r="N24" s="540"/>
      <c r="O24" s="541" t="str">
        <f>IFERROR(IF(E24&lt;&gt;"",VLOOKUP(AE24,移動支援単価表!A:B,2,FALSE),""),"")</f>
        <v/>
      </c>
      <c r="P24" s="542"/>
      <c r="Q24" s="542"/>
      <c r="R24" s="543"/>
      <c r="S24" s="544" t="str">
        <f t="shared" si="13"/>
        <v/>
      </c>
      <c r="T24" s="545"/>
      <c r="U24" s="530" t="str">
        <f t="shared" si="17"/>
        <v/>
      </c>
      <c r="V24" s="531"/>
      <c r="W24" s="531"/>
      <c r="X24" s="531"/>
      <c r="Y24" s="531"/>
      <c r="Z24" s="532"/>
      <c r="AA24" s="533"/>
      <c r="AB24" s="534"/>
      <c r="AC24" s="534"/>
      <c r="AD24" s="535"/>
      <c r="AE24" s="84" t="str">
        <f t="shared" si="14"/>
        <v>（）</v>
      </c>
      <c r="AF24" s="85"/>
      <c r="AG24" s="86"/>
      <c r="AH24" s="85"/>
      <c r="AI24" s="108">
        <v>2.5</v>
      </c>
      <c r="AJ24" s="109">
        <f t="shared" si="15"/>
        <v>0</v>
      </c>
      <c r="AK24" s="110">
        <v>8.5</v>
      </c>
      <c r="AL24" s="111">
        <f t="shared" si="16"/>
        <v>0</v>
      </c>
      <c r="AM24" s="85"/>
      <c r="AN24" s="317"/>
      <c r="AO24" s="318"/>
      <c r="AP24" s="318"/>
      <c r="AQ24" s="319" t="str">
        <f>IF(AND(請求書!$F$13&lt;&gt;"",請求書!$J$13&lt;&gt;"",$AN24&lt;&gt;""),IF(ISERR(DAY(2018+請求書!$F$13&amp;"/"&amp;請求書!$J$13&amp;"/"&amp;$AN24)),"NG",DATE(2018+請求書!$F$13,請求書!$J$13,$AN24)),"")</f>
        <v/>
      </c>
      <c r="AR24" s="319"/>
      <c r="AS24" s="320"/>
      <c r="AT24" s="366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365"/>
      <c r="BF24" s="362"/>
      <c r="BG24" s="321"/>
      <c r="BH24" s="321"/>
      <c r="BI24" s="321"/>
      <c r="BJ24" s="321"/>
      <c r="BK24" s="321"/>
      <c r="BL24" s="321"/>
      <c r="BM24" s="321"/>
      <c r="BN24" s="321"/>
      <c r="BO24" s="321"/>
      <c r="BP24" s="321"/>
      <c r="BQ24" s="321"/>
      <c r="BR24" s="326" t="str">
        <f t="shared" si="2"/>
        <v/>
      </c>
      <c r="BS24" s="326"/>
      <c r="BT24" s="326"/>
      <c r="BU24" s="326"/>
      <c r="BV24" s="327"/>
      <c r="BW24" s="328"/>
      <c r="BX24" s="329"/>
      <c r="BY24" s="330"/>
      <c r="BZ24" s="306"/>
      <c r="CA24" s="307"/>
      <c r="CB24" s="307"/>
      <c r="CC24" s="307"/>
      <c r="CD24" s="308"/>
      <c r="CE24" s="306"/>
      <c r="CF24" s="307"/>
      <c r="CG24" s="307"/>
      <c r="CH24" s="307"/>
      <c r="CI24" s="307"/>
      <c r="CJ24" s="307"/>
      <c r="CK24" s="307"/>
      <c r="CL24" s="307"/>
      <c r="CM24" s="307"/>
      <c r="CN24" s="307"/>
      <c r="CO24" s="307"/>
      <c r="CP24" s="307"/>
      <c r="CQ24" s="307"/>
      <c r="CR24" s="308"/>
      <c r="CS24" s="62">
        <f t="shared" si="8"/>
        <v>0</v>
      </c>
      <c r="CT24" s="62">
        <f t="shared" si="9"/>
        <v>0</v>
      </c>
      <c r="CU24" s="62">
        <f t="shared" si="3"/>
        <v>0</v>
      </c>
      <c r="CV24" s="62">
        <f t="shared" si="4"/>
        <v>0</v>
      </c>
      <c r="CW24" s="62">
        <f t="shared" si="10"/>
        <v>0</v>
      </c>
      <c r="CX24" s="127" t="str">
        <f t="shared" si="5"/>
        <v/>
      </c>
      <c r="CY24" s="118" t="str">
        <f t="shared" si="11"/>
        <v/>
      </c>
      <c r="CZ24" s="119"/>
      <c r="DA24" s="127" t="str">
        <f t="shared" si="6"/>
        <v/>
      </c>
      <c r="DB24" s="118" t="str">
        <f t="shared" si="12"/>
        <v/>
      </c>
      <c r="DC24" s="119" t="str">
        <f>IFERROR(IF(BF24&lt;&gt;"",IF(DB24&gt;120,"算定エラー",VLOOKUP(DB24,Sheet1!A:B,2,FALSE)),""),"")</f>
        <v/>
      </c>
      <c r="DD24" s="120">
        <f t="shared" si="7"/>
        <v>0</v>
      </c>
    </row>
    <row r="25" spans="2:108" ht="20.100000000000001" customHeight="1">
      <c r="B25" s="53"/>
      <c r="C25" s="55"/>
      <c r="D25" s="508"/>
      <c r="E25" s="536"/>
      <c r="F25" s="537"/>
      <c r="G25" s="537"/>
      <c r="H25" s="537"/>
      <c r="I25" s="537"/>
      <c r="J25" s="537"/>
      <c r="K25" s="537"/>
      <c r="L25" s="538"/>
      <c r="M25" s="539"/>
      <c r="N25" s="540"/>
      <c r="O25" s="541" t="str">
        <f>IFERROR(IF(E25&lt;&gt;"",VLOOKUP(AE25,移動支援単価表!A:B,2,FALSE),""),"")</f>
        <v/>
      </c>
      <c r="P25" s="542"/>
      <c r="Q25" s="542"/>
      <c r="R25" s="543"/>
      <c r="S25" s="544" t="str">
        <f t="shared" si="13"/>
        <v/>
      </c>
      <c r="T25" s="545"/>
      <c r="U25" s="530" t="str">
        <f t="shared" si="17"/>
        <v/>
      </c>
      <c r="V25" s="531"/>
      <c r="W25" s="531"/>
      <c r="X25" s="531"/>
      <c r="Y25" s="531"/>
      <c r="Z25" s="532"/>
      <c r="AA25" s="533"/>
      <c r="AB25" s="534"/>
      <c r="AC25" s="534"/>
      <c r="AD25" s="535"/>
      <c r="AE25" s="84" t="str">
        <f t="shared" si="14"/>
        <v>（）</v>
      </c>
      <c r="AF25" s="55"/>
      <c r="AG25" s="68"/>
      <c r="AH25" s="55"/>
      <c r="AI25" s="108">
        <v>3</v>
      </c>
      <c r="AJ25" s="109">
        <f t="shared" si="15"/>
        <v>0</v>
      </c>
      <c r="AK25" s="110">
        <v>9</v>
      </c>
      <c r="AL25" s="111">
        <f t="shared" si="16"/>
        <v>0</v>
      </c>
      <c r="AM25" s="55"/>
      <c r="AN25" s="317"/>
      <c r="AO25" s="318"/>
      <c r="AP25" s="318"/>
      <c r="AQ25" s="319" t="str">
        <f>IF(AND(請求書!$F$13&lt;&gt;"",請求書!$J$13&lt;&gt;"",$AN25&lt;&gt;""),IF(ISERR(DAY(2018+請求書!$F$13&amp;"/"&amp;請求書!$J$13&amp;"/"&amp;$AN25)),"NG",DATE(2018+請求書!$F$13,請求書!$J$13,$AN25)),"")</f>
        <v/>
      </c>
      <c r="AR25" s="319"/>
      <c r="AS25" s="320"/>
      <c r="AT25" s="366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65"/>
      <c r="BF25" s="362"/>
      <c r="BG25" s="321"/>
      <c r="BH25" s="321"/>
      <c r="BI25" s="321"/>
      <c r="BJ25" s="321"/>
      <c r="BK25" s="321"/>
      <c r="BL25" s="321"/>
      <c r="BM25" s="321"/>
      <c r="BN25" s="321"/>
      <c r="BO25" s="321"/>
      <c r="BP25" s="321"/>
      <c r="BQ25" s="321"/>
      <c r="BR25" s="326" t="str">
        <f t="shared" si="2"/>
        <v/>
      </c>
      <c r="BS25" s="326"/>
      <c r="BT25" s="326"/>
      <c r="BU25" s="326"/>
      <c r="BV25" s="327"/>
      <c r="BW25" s="328"/>
      <c r="BX25" s="329"/>
      <c r="BY25" s="330"/>
      <c r="BZ25" s="306"/>
      <c r="CA25" s="307"/>
      <c r="CB25" s="307"/>
      <c r="CC25" s="307"/>
      <c r="CD25" s="308"/>
      <c r="CE25" s="306"/>
      <c r="CF25" s="307"/>
      <c r="CG25" s="307"/>
      <c r="CH25" s="307"/>
      <c r="CI25" s="307"/>
      <c r="CJ25" s="307"/>
      <c r="CK25" s="307"/>
      <c r="CL25" s="307"/>
      <c r="CM25" s="307"/>
      <c r="CN25" s="307"/>
      <c r="CO25" s="307"/>
      <c r="CP25" s="307"/>
      <c r="CQ25" s="307"/>
      <c r="CR25" s="308"/>
      <c r="CS25" s="62">
        <f t="shared" si="8"/>
        <v>0</v>
      </c>
      <c r="CT25" s="62">
        <f t="shared" si="9"/>
        <v>0</v>
      </c>
      <c r="CU25" s="62">
        <f t="shared" si="3"/>
        <v>0</v>
      </c>
      <c r="CV25" s="62">
        <f t="shared" si="4"/>
        <v>0</v>
      </c>
      <c r="CW25" s="62">
        <f t="shared" si="10"/>
        <v>0</v>
      </c>
      <c r="CX25" s="127" t="str">
        <f t="shared" si="5"/>
        <v/>
      </c>
      <c r="CY25" s="118" t="str">
        <f t="shared" si="11"/>
        <v/>
      </c>
      <c r="CZ25" s="119"/>
      <c r="DA25" s="127" t="str">
        <f t="shared" si="6"/>
        <v/>
      </c>
      <c r="DB25" s="118" t="str">
        <f t="shared" si="12"/>
        <v/>
      </c>
      <c r="DC25" s="119" t="str">
        <f>IFERROR(IF(BF25&lt;&gt;"",IF(DB25&gt;120,"算定エラー",VLOOKUP(DB25,Sheet1!A:B,2,FALSE)),""),"")</f>
        <v/>
      </c>
      <c r="DD25" s="120">
        <f t="shared" si="7"/>
        <v>0</v>
      </c>
    </row>
    <row r="26" spans="2:108" ht="20.100000000000001" customHeight="1">
      <c r="B26" s="53"/>
      <c r="C26" s="55"/>
      <c r="D26" s="508"/>
      <c r="E26" s="536"/>
      <c r="F26" s="537"/>
      <c r="G26" s="537"/>
      <c r="H26" s="537"/>
      <c r="I26" s="537"/>
      <c r="J26" s="537"/>
      <c r="K26" s="537"/>
      <c r="L26" s="538"/>
      <c r="M26" s="539"/>
      <c r="N26" s="540"/>
      <c r="O26" s="541" t="str">
        <f>IFERROR(IF(E26&lt;&gt;"",VLOOKUP(AE26,移動支援単価表!A:B,2,FALSE),""),"")</f>
        <v/>
      </c>
      <c r="P26" s="542"/>
      <c r="Q26" s="542"/>
      <c r="R26" s="543"/>
      <c r="S26" s="544" t="str">
        <f t="shared" si="13"/>
        <v/>
      </c>
      <c r="T26" s="545"/>
      <c r="U26" s="530" t="str">
        <f t="shared" si="17"/>
        <v/>
      </c>
      <c r="V26" s="531"/>
      <c r="W26" s="531"/>
      <c r="X26" s="531"/>
      <c r="Y26" s="531"/>
      <c r="Z26" s="532"/>
      <c r="AA26" s="533"/>
      <c r="AB26" s="534"/>
      <c r="AC26" s="534"/>
      <c r="AD26" s="535"/>
      <c r="AE26" s="84" t="str">
        <f t="shared" si="14"/>
        <v>（）</v>
      </c>
      <c r="AF26" s="55"/>
      <c r="AG26" s="68"/>
      <c r="AH26" s="55"/>
      <c r="AI26" s="108">
        <v>3.5</v>
      </c>
      <c r="AJ26" s="109">
        <f t="shared" si="15"/>
        <v>0</v>
      </c>
      <c r="AK26" s="110">
        <v>9.5</v>
      </c>
      <c r="AL26" s="111">
        <f t="shared" si="16"/>
        <v>0</v>
      </c>
      <c r="AM26" s="55"/>
      <c r="AN26" s="317"/>
      <c r="AO26" s="318"/>
      <c r="AP26" s="318"/>
      <c r="AQ26" s="319" t="str">
        <f>IF(AND(請求書!$F$13&lt;&gt;"",請求書!$J$13&lt;&gt;"",$AN26&lt;&gt;""),IF(ISERR(DAY(2018+請求書!$F$13&amp;"/"&amp;請求書!$J$13&amp;"/"&amp;$AN26)),"NG",DATE(2018+請求書!$F$13,請求書!$J$13,$AN26)),"")</f>
        <v/>
      </c>
      <c r="AR26" s="319"/>
      <c r="AS26" s="320"/>
      <c r="AT26" s="366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65"/>
      <c r="BF26" s="362"/>
      <c r="BG26" s="321"/>
      <c r="BH26" s="321"/>
      <c r="BI26" s="321"/>
      <c r="BJ26" s="321"/>
      <c r="BK26" s="321"/>
      <c r="BL26" s="321"/>
      <c r="BM26" s="321"/>
      <c r="BN26" s="321"/>
      <c r="BO26" s="321"/>
      <c r="BP26" s="321"/>
      <c r="BQ26" s="321"/>
      <c r="BR26" s="326" t="str">
        <f t="shared" si="2"/>
        <v/>
      </c>
      <c r="BS26" s="326"/>
      <c r="BT26" s="326"/>
      <c r="BU26" s="326"/>
      <c r="BV26" s="327"/>
      <c r="BW26" s="328"/>
      <c r="BX26" s="329"/>
      <c r="BY26" s="330"/>
      <c r="BZ26" s="306"/>
      <c r="CA26" s="307"/>
      <c r="CB26" s="307"/>
      <c r="CC26" s="307"/>
      <c r="CD26" s="308"/>
      <c r="CE26" s="306"/>
      <c r="CF26" s="307"/>
      <c r="CG26" s="307"/>
      <c r="CH26" s="307"/>
      <c r="CI26" s="307"/>
      <c r="CJ26" s="307"/>
      <c r="CK26" s="307"/>
      <c r="CL26" s="307"/>
      <c r="CM26" s="307"/>
      <c r="CN26" s="307"/>
      <c r="CO26" s="307"/>
      <c r="CP26" s="307"/>
      <c r="CQ26" s="307"/>
      <c r="CR26" s="308"/>
      <c r="CS26" s="62">
        <f t="shared" si="8"/>
        <v>0</v>
      </c>
      <c r="CT26" s="62">
        <f t="shared" si="9"/>
        <v>0</v>
      </c>
      <c r="CU26" s="62">
        <f t="shared" si="3"/>
        <v>0</v>
      </c>
      <c r="CV26" s="62">
        <f t="shared" si="4"/>
        <v>0</v>
      </c>
      <c r="CW26" s="62">
        <f t="shared" si="10"/>
        <v>0</v>
      </c>
      <c r="CX26" s="127" t="str">
        <f t="shared" si="5"/>
        <v/>
      </c>
      <c r="CY26" s="118" t="str">
        <f t="shared" si="11"/>
        <v/>
      </c>
      <c r="CZ26" s="119"/>
      <c r="DA26" s="127" t="str">
        <f t="shared" si="6"/>
        <v/>
      </c>
      <c r="DB26" s="118" t="str">
        <f t="shared" si="12"/>
        <v/>
      </c>
      <c r="DC26" s="119" t="str">
        <f>IFERROR(IF(BF26&lt;&gt;"",IF(DB26&gt;120,"算定エラー",VLOOKUP(DB26,Sheet1!A:B,2,FALSE)),""),"")</f>
        <v/>
      </c>
      <c r="DD26" s="120">
        <f t="shared" si="7"/>
        <v>0</v>
      </c>
    </row>
    <row r="27" spans="2:108" ht="20.100000000000001" customHeight="1">
      <c r="B27" s="53"/>
      <c r="C27" s="55"/>
      <c r="D27" s="508"/>
      <c r="E27" s="536"/>
      <c r="F27" s="537"/>
      <c r="G27" s="537"/>
      <c r="H27" s="537"/>
      <c r="I27" s="537"/>
      <c r="J27" s="537"/>
      <c r="K27" s="537"/>
      <c r="L27" s="538"/>
      <c r="M27" s="539"/>
      <c r="N27" s="540"/>
      <c r="O27" s="541" t="str">
        <f>IFERROR(IF(E27&lt;&gt;"",VLOOKUP(AE27,移動支援単価表!A:B,2,FALSE),""),"")</f>
        <v/>
      </c>
      <c r="P27" s="542"/>
      <c r="Q27" s="542"/>
      <c r="R27" s="543"/>
      <c r="S27" s="544" t="str">
        <f t="shared" si="13"/>
        <v/>
      </c>
      <c r="T27" s="545"/>
      <c r="U27" s="530" t="str">
        <f t="shared" si="17"/>
        <v/>
      </c>
      <c r="V27" s="531"/>
      <c r="W27" s="531"/>
      <c r="X27" s="531"/>
      <c r="Y27" s="531"/>
      <c r="Z27" s="532"/>
      <c r="AA27" s="533"/>
      <c r="AB27" s="534"/>
      <c r="AC27" s="534"/>
      <c r="AD27" s="535"/>
      <c r="AE27" s="84" t="str">
        <f t="shared" si="14"/>
        <v>（）</v>
      </c>
      <c r="AF27" s="55"/>
      <c r="AG27" s="68"/>
      <c r="AH27" s="55"/>
      <c r="AI27" s="108">
        <v>4</v>
      </c>
      <c r="AJ27" s="109">
        <f t="shared" si="15"/>
        <v>0</v>
      </c>
      <c r="AK27" s="110">
        <v>10</v>
      </c>
      <c r="AL27" s="111">
        <f t="shared" si="16"/>
        <v>0</v>
      </c>
      <c r="AM27" s="55"/>
      <c r="AN27" s="317"/>
      <c r="AO27" s="318"/>
      <c r="AP27" s="318"/>
      <c r="AQ27" s="319" t="str">
        <f>IF(AND(請求書!$F$13&lt;&gt;"",請求書!$J$13&lt;&gt;"",$AN27&lt;&gt;""),IF(ISERR(DAY(2018+請求書!$F$13&amp;"/"&amp;請求書!$J$13&amp;"/"&amp;$AN27)),"NG",DATE(2018+請求書!$F$13,請求書!$J$13,$AN27)),"")</f>
        <v/>
      </c>
      <c r="AR27" s="319"/>
      <c r="AS27" s="320"/>
      <c r="AT27" s="366"/>
      <c r="AU27" s="321"/>
      <c r="AV27" s="321"/>
      <c r="AW27" s="321"/>
      <c r="AX27" s="321"/>
      <c r="AY27" s="321"/>
      <c r="AZ27" s="321"/>
      <c r="BA27" s="321"/>
      <c r="BB27" s="321"/>
      <c r="BC27" s="321"/>
      <c r="BD27" s="321"/>
      <c r="BE27" s="365"/>
      <c r="BF27" s="362"/>
      <c r="BG27" s="321"/>
      <c r="BH27" s="321"/>
      <c r="BI27" s="321"/>
      <c r="BJ27" s="321"/>
      <c r="BK27" s="321"/>
      <c r="BL27" s="321"/>
      <c r="BM27" s="321"/>
      <c r="BN27" s="321"/>
      <c r="BO27" s="321"/>
      <c r="BP27" s="321"/>
      <c r="BQ27" s="321"/>
      <c r="BR27" s="326" t="str">
        <f t="shared" si="2"/>
        <v/>
      </c>
      <c r="BS27" s="326"/>
      <c r="BT27" s="326"/>
      <c r="BU27" s="326"/>
      <c r="BV27" s="327"/>
      <c r="BW27" s="328"/>
      <c r="BX27" s="329"/>
      <c r="BY27" s="330"/>
      <c r="BZ27" s="306"/>
      <c r="CA27" s="307"/>
      <c r="CB27" s="307"/>
      <c r="CC27" s="307"/>
      <c r="CD27" s="308"/>
      <c r="CE27" s="306"/>
      <c r="CF27" s="307"/>
      <c r="CG27" s="307"/>
      <c r="CH27" s="307"/>
      <c r="CI27" s="307"/>
      <c r="CJ27" s="307"/>
      <c r="CK27" s="307"/>
      <c r="CL27" s="307"/>
      <c r="CM27" s="307"/>
      <c r="CN27" s="307"/>
      <c r="CO27" s="307"/>
      <c r="CP27" s="307"/>
      <c r="CQ27" s="307"/>
      <c r="CR27" s="308"/>
      <c r="CS27" s="62">
        <f t="shared" si="8"/>
        <v>0</v>
      </c>
      <c r="CT27" s="62">
        <f t="shared" si="9"/>
        <v>0</v>
      </c>
      <c r="CU27" s="62">
        <f t="shared" si="3"/>
        <v>0</v>
      </c>
      <c r="CV27" s="62">
        <f t="shared" si="4"/>
        <v>0</v>
      </c>
      <c r="CW27" s="62">
        <f t="shared" si="10"/>
        <v>0</v>
      </c>
      <c r="CX27" s="127" t="str">
        <f t="shared" si="5"/>
        <v/>
      </c>
      <c r="CY27" s="118" t="str">
        <f t="shared" si="11"/>
        <v/>
      </c>
      <c r="CZ27" s="119"/>
      <c r="DA27" s="127" t="str">
        <f t="shared" si="6"/>
        <v/>
      </c>
      <c r="DB27" s="118" t="str">
        <f t="shared" si="12"/>
        <v/>
      </c>
      <c r="DC27" s="119" t="str">
        <f>IFERROR(IF(BF27&lt;&gt;"",IF(DB27&gt;120,"算定エラー",VLOOKUP(DB27,Sheet1!A:B,2,FALSE)),""),"")</f>
        <v/>
      </c>
      <c r="DD27" s="120">
        <f t="shared" si="7"/>
        <v>0</v>
      </c>
    </row>
    <row r="28" spans="2:108" ht="20.100000000000001" customHeight="1">
      <c r="B28" s="53"/>
      <c r="C28" s="55"/>
      <c r="D28" s="508"/>
      <c r="E28" s="536"/>
      <c r="F28" s="537"/>
      <c r="G28" s="537"/>
      <c r="H28" s="537"/>
      <c r="I28" s="537"/>
      <c r="J28" s="537"/>
      <c r="K28" s="537"/>
      <c r="L28" s="538"/>
      <c r="M28" s="539"/>
      <c r="N28" s="540"/>
      <c r="O28" s="541" t="str">
        <f>IFERROR(IF(E28&lt;&gt;"",VLOOKUP(AE28,移動支援単価表!A:B,2,FALSE),""),"")</f>
        <v/>
      </c>
      <c r="P28" s="542"/>
      <c r="Q28" s="542"/>
      <c r="R28" s="543"/>
      <c r="S28" s="544" t="str">
        <f t="shared" si="13"/>
        <v/>
      </c>
      <c r="T28" s="545"/>
      <c r="U28" s="530" t="str">
        <f t="shared" si="17"/>
        <v/>
      </c>
      <c r="V28" s="531"/>
      <c r="W28" s="531"/>
      <c r="X28" s="531"/>
      <c r="Y28" s="531"/>
      <c r="Z28" s="532"/>
      <c r="AA28" s="533"/>
      <c r="AB28" s="534"/>
      <c r="AC28" s="534"/>
      <c r="AD28" s="535"/>
      <c r="AE28" s="84" t="str">
        <f t="shared" si="14"/>
        <v>（）</v>
      </c>
      <c r="AF28" s="55"/>
      <c r="AG28" s="68"/>
      <c r="AH28" s="55"/>
      <c r="AI28" s="108">
        <v>4.5</v>
      </c>
      <c r="AJ28" s="109">
        <f t="shared" si="15"/>
        <v>0</v>
      </c>
      <c r="AK28" s="110">
        <v>10.5</v>
      </c>
      <c r="AL28" s="111">
        <f t="shared" si="16"/>
        <v>0</v>
      </c>
      <c r="AM28" s="55"/>
      <c r="AN28" s="317"/>
      <c r="AO28" s="318"/>
      <c r="AP28" s="318"/>
      <c r="AQ28" s="319" t="str">
        <f>IF(AND(請求書!$F$13&lt;&gt;"",請求書!$J$13&lt;&gt;"",$AN28&lt;&gt;""),IF(ISERR(DAY(2018+請求書!$F$13&amp;"/"&amp;請求書!$J$13&amp;"/"&amp;$AN28)),"NG",DATE(2018+請求書!$F$13,請求書!$J$13,$AN28)),"")</f>
        <v/>
      </c>
      <c r="AR28" s="319"/>
      <c r="AS28" s="320"/>
      <c r="AT28" s="366"/>
      <c r="AU28" s="321"/>
      <c r="AV28" s="321"/>
      <c r="AW28" s="321"/>
      <c r="AX28" s="321"/>
      <c r="AY28" s="321"/>
      <c r="AZ28" s="321"/>
      <c r="BA28" s="321"/>
      <c r="BB28" s="321"/>
      <c r="BC28" s="321"/>
      <c r="BD28" s="321"/>
      <c r="BE28" s="365"/>
      <c r="BF28" s="362"/>
      <c r="BG28" s="321"/>
      <c r="BH28" s="321"/>
      <c r="BI28" s="321"/>
      <c r="BJ28" s="321"/>
      <c r="BK28" s="321"/>
      <c r="BL28" s="321"/>
      <c r="BM28" s="321"/>
      <c r="BN28" s="321"/>
      <c r="BO28" s="321"/>
      <c r="BP28" s="321"/>
      <c r="BQ28" s="321"/>
      <c r="BR28" s="326" t="str">
        <f t="shared" si="2"/>
        <v/>
      </c>
      <c r="BS28" s="326"/>
      <c r="BT28" s="326"/>
      <c r="BU28" s="326"/>
      <c r="BV28" s="327"/>
      <c r="BW28" s="328"/>
      <c r="BX28" s="329"/>
      <c r="BY28" s="330"/>
      <c r="BZ28" s="306"/>
      <c r="CA28" s="307"/>
      <c r="CB28" s="307"/>
      <c r="CC28" s="307"/>
      <c r="CD28" s="308"/>
      <c r="CE28" s="306"/>
      <c r="CF28" s="307"/>
      <c r="CG28" s="307"/>
      <c r="CH28" s="307"/>
      <c r="CI28" s="307"/>
      <c r="CJ28" s="307"/>
      <c r="CK28" s="307"/>
      <c r="CL28" s="307"/>
      <c r="CM28" s="307"/>
      <c r="CN28" s="307"/>
      <c r="CO28" s="307"/>
      <c r="CP28" s="307"/>
      <c r="CQ28" s="307"/>
      <c r="CR28" s="308"/>
      <c r="CS28" s="62">
        <f t="shared" si="8"/>
        <v>0</v>
      </c>
      <c r="CT28" s="62">
        <f t="shared" si="9"/>
        <v>0</v>
      </c>
      <c r="CU28" s="62">
        <f t="shared" si="3"/>
        <v>0</v>
      </c>
      <c r="CV28" s="62">
        <f t="shared" si="4"/>
        <v>0</v>
      </c>
      <c r="CW28" s="62">
        <f t="shared" si="10"/>
        <v>0</v>
      </c>
      <c r="CX28" s="127" t="str">
        <f t="shared" si="5"/>
        <v/>
      </c>
      <c r="CY28" s="118" t="str">
        <f t="shared" si="11"/>
        <v/>
      </c>
      <c r="CZ28" s="119"/>
      <c r="DA28" s="127" t="str">
        <f t="shared" si="6"/>
        <v/>
      </c>
      <c r="DB28" s="118" t="str">
        <f t="shared" si="12"/>
        <v/>
      </c>
      <c r="DC28" s="119" t="str">
        <f>IFERROR(IF(BF28&lt;&gt;"",IF(DB28&gt;120,"算定エラー",VLOOKUP(DB28,Sheet1!A:B,2,FALSE)),""),"")</f>
        <v/>
      </c>
      <c r="DD28" s="120">
        <f t="shared" si="7"/>
        <v>0</v>
      </c>
    </row>
    <row r="29" spans="2:108" ht="20.100000000000001" customHeight="1" thickBot="1">
      <c r="B29" s="53"/>
      <c r="C29" s="55"/>
      <c r="D29" s="508"/>
      <c r="E29" s="558"/>
      <c r="F29" s="559"/>
      <c r="G29" s="559"/>
      <c r="H29" s="559"/>
      <c r="I29" s="559"/>
      <c r="J29" s="559"/>
      <c r="K29" s="559"/>
      <c r="L29" s="560"/>
      <c r="M29" s="539"/>
      <c r="N29" s="540"/>
      <c r="O29" s="541" t="str">
        <f>IFERROR(IF(E29&lt;&gt;"",VLOOKUP(AE29,移動支援単価表!A:B,2,FALSE),""),"")</f>
        <v/>
      </c>
      <c r="P29" s="542"/>
      <c r="Q29" s="542"/>
      <c r="R29" s="543"/>
      <c r="S29" s="544" t="str">
        <f t="shared" si="13"/>
        <v/>
      </c>
      <c r="T29" s="545"/>
      <c r="U29" s="561" t="str">
        <f t="shared" si="17"/>
        <v/>
      </c>
      <c r="V29" s="562"/>
      <c r="W29" s="562"/>
      <c r="X29" s="562"/>
      <c r="Y29" s="562"/>
      <c r="Z29" s="563"/>
      <c r="AA29" s="564"/>
      <c r="AB29" s="565"/>
      <c r="AC29" s="565"/>
      <c r="AD29" s="566"/>
      <c r="AE29" s="84" t="str">
        <f t="shared" si="14"/>
        <v>（）</v>
      </c>
      <c r="AF29" s="55"/>
      <c r="AG29" s="68"/>
      <c r="AH29" s="55"/>
      <c r="AI29" s="108">
        <v>5</v>
      </c>
      <c r="AJ29" s="109">
        <f t="shared" si="15"/>
        <v>0</v>
      </c>
      <c r="AK29" s="110">
        <v>11</v>
      </c>
      <c r="AL29" s="111">
        <f t="shared" si="16"/>
        <v>0</v>
      </c>
      <c r="AM29" s="55"/>
      <c r="AN29" s="317"/>
      <c r="AO29" s="318"/>
      <c r="AP29" s="318"/>
      <c r="AQ29" s="319" t="str">
        <f>IF(AND(請求書!$F$13&lt;&gt;"",請求書!$J$13&lt;&gt;"",$AN29&lt;&gt;""),IF(ISERR(DAY(2018+請求書!$F$13&amp;"/"&amp;請求書!$J$13&amp;"/"&amp;$AN29)),"NG",DATE(2018+請求書!$F$13,請求書!$J$13,$AN29)),"")</f>
        <v/>
      </c>
      <c r="AR29" s="319"/>
      <c r="AS29" s="320"/>
      <c r="AT29" s="366"/>
      <c r="AU29" s="321"/>
      <c r="AV29" s="321"/>
      <c r="AW29" s="321"/>
      <c r="AX29" s="321"/>
      <c r="AY29" s="321"/>
      <c r="AZ29" s="321"/>
      <c r="BA29" s="321"/>
      <c r="BB29" s="321"/>
      <c r="BC29" s="321"/>
      <c r="BD29" s="321"/>
      <c r="BE29" s="365"/>
      <c r="BF29" s="362"/>
      <c r="BG29" s="321"/>
      <c r="BH29" s="321"/>
      <c r="BI29" s="321"/>
      <c r="BJ29" s="321"/>
      <c r="BK29" s="321"/>
      <c r="BL29" s="321"/>
      <c r="BM29" s="321"/>
      <c r="BN29" s="321"/>
      <c r="BO29" s="321"/>
      <c r="BP29" s="321"/>
      <c r="BQ29" s="321"/>
      <c r="BR29" s="326" t="str">
        <f t="shared" si="2"/>
        <v/>
      </c>
      <c r="BS29" s="326"/>
      <c r="BT29" s="326"/>
      <c r="BU29" s="326"/>
      <c r="BV29" s="327"/>
      <c r="BW29" s="328"/>
      <c r="BX29" s="329"/>
      <c r="BY29" s="330"/>
      <c r="BZ29" s="306"/>
      <c r="CA29" s="307"/>
      <c r="CB29" s="307"/>
      <c r="CC29" s="307"/>
      <c r="CD29" s="308"/>
      <c r="CE29" s="306"/>
      <c r="CF29" s="307"/>
      <c r="CG29" s="307"/>
      <c r="CH29" s="307"/>
      <c r="CI29" s="307"/>
      <c r="CJ29" s="307"/>
      <c r="CK29" s="307"/>
      <c r="CL29" s="307"/>
      <c r="CM29" s="307"/>
      <c r="CN29" s="307"/>
      <c r="CO29" s="307"/>
      <c r="CP29" s="307"/>
      <c r="CQ29" s="307"/>
      <c r="CR29" s="308"/>
      <c r="CS29" s="62">
        <f t="shared" si="8"/>
        <v>0</v>
      </c>
      <c r="CT29" s="62">
        <f t="shared" si="9"/>
        <v>0</v>
      </c>
      <c r="CU29" s="62">
        <f t="shared" si="3"/>
        <v>0</v>
      </c>
      <c r="CV29" s="62">
        <f t="shared" si="4"/>
        <v>0</v>
      </c>
      <c r="CW29" s="62">
        <f t="shared" si="10"/>
        <v>0</v>
      </c>
      <c r="CX29" s="127" t="str">
        <f t="shared" si="5"/>
        <v/>
      </c>
      <c r="CY29" s="118" t="str">
        <f t="shared" si="11"/>
        <v/>
      </c>
      <c r="CZ29" s="119"/>
      <c r="DA29" s="127" t="str">
        <f t="shared" si="6"/>
        <v/>
      </c>
      <c r="DB29" s="118" t="str">
        <f t="shared" si="12"/>
        <v/>
      </c>
      <c r="DC29" s="119" t="str">
        <f>IFERROR(IF(BF29&lt;&gt;"",IF(DB29&gt;120,"算定エラー",VLOOKUP(DB29,Sheet1!A:B,2,FALSE)),""),"")</f>
        <v/>
      </c>
      <c r="DD29" s="120">
        <f t="shared" si="7"/>
        <v>0</v>
      </c>
    </row>
    <row r="30" spans="2:108" ht="20.100000000000001" customHeight="1" thickTop="1">
      <c r="B30" s="53"/>
      <c r="C30" s="55"/>
      <c r="D30" s="508"/>
      <c r="E30" s="546" t="s">
        <v>230</v>
      </c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8"/>
      <c r="U30" s="88" t="s">
        <v>868</v>
      </c>
      <c r="V30" s="88"/>
      <c r="W30" s="88"/>
      <c r="X30" s="88"/>
      <c r="Y30" s="88"/>
      <c r="Z30" s="88"/>
      <c r="AA30" s="552"/>
      <c r="AB30" s="553"/>
      <c r="AC30" s="553"/>
      <c r="AD30" s="554"/>
      <c r="AF30" s="55"/>
      <c r="AG30" s="68"/>
      <c r="AH30" s="55"/>
      <c r="AI30" s="108">
        <v>5.5</v>
      </c>
      <c r="AJ30" s="109">
        <f t="shared" si="15"/>
        <v>0</v>
      </c>
      <c r="AK30" s="110">
        <v>11.5</v>
      </c>
      <c r="AL30" s="111">
        <f t="shared" si="16"/>
        <v>0</v>
      </c>
      <c r="AM30" s="55"/>
      <c r="AN30" s="317"/>
      <c r="AO30" s="318"/>
      <c r="AP30" s="318"/>
      <c r="AQ30" s="319" t="str">
        <f>IF(AND(請求書!$F$13&lt;&gt;"",請求書!$J$13&lt;&gt;"",$AN30&lt;&gt;""),IF(ISERR(DAY(2018+請求書!$F$13&amp;"/"&amp;請求書!$J$13&amp;"/"&amp;$AN30)),"NG",DATE(2018+請求書!$F$13,請求書!$J$13,$AN30)),"")</f>
        <v/>
      </c>
      <c r="AR30" s="319"/>
      <c r="AS30" s="320"/>
      <c r="AT30" s="366"/>
      <c r="AU30" s="321"/>
      <c r="AV30" s="321"/>
      <c r="AW30" s="321"/>
      <c r="AX30" s="321"/>
      <c r="AY30" s="321"/>
      <c r="AZ30" s="321"/>
      <c r="BA30" s="321"/>
      <c r="BB30" s="321"/>
      <c r="BC30" s="321"/>
      <c r="BD30" s="321"/>
      <c r="BE30" s="365"/>
      <c r="BF30" s="362"/>
      <c r="BG30" s="321"/>
      <c r="BH30" s="321"/>
      <c r="BI30" s="321"/>
      <c r="BJ30" s="321"/>
      <c r="BK30" s="321"/>
      <c r="BL30" s="321"/>
      <c r="BM30" s="321"/>
      <c r="BN30" s="321"/>
      <c r="BO30" s="321"/>
      <c r="BP30" s="321"/>
      <c r="BQ30" s="321"/>
      <c r="BR30" s="326" t="str">
        <f t="shared" si="2"/>
        <v/>
      </c>
      <c r="BS30" s="326"/>
      <c r="BT30" s="326"/>
      <c r="BU30" s="326"/>
      <c r="BV30" s="327"/>
      <c r="BW30" s="328"/>
      <c r="BX30" s="329"/>
      <c r="BY30" s="330"/>
      <c r="BZ30" s="306"/>
      <c r="CA30" s="307"/>
      <c r="CB30" s="307"/>
      <c r="CC30" s="307"/>
      <c r="CD30" s="308"/>
      <c r="CE30" s="306"/>
      <c r="CF30" s="307"/>
      <c r="CG30" s="307"/>
      <c r="CH30" s="307"/>
      <c r="CI30" s="307"/>
      <c r="CJ30" s="307"/>
      <c r="CK30" s="307"/>
      <c r="CL30" s="307"/>
      <c r="CM30" s="307"/>
      <c r="CN30" s="307"/>
      <c r="CO30" s="307"/>
      <c r="CP30" s="307"/>
      <c r="CQ30" s="307"/>
      <c r="CR30" s="308"/>
      <c r="CS30" s="62">
        <f t="shared" si="8"/>
        <v>0</v>
      </c>
      <c r="CT30" s="62">
        <f t="shared" si="9"/>
        <v>0</v>
      </c>
      <c r="CU30" s="62">
        <f t="shared" si="3"/>
        <v>0</v>
      </c>
      <c r="CV30" s="62">
        <f t="shared" si="4"/>
        <v>0</v>
      </c>
      <c r="CW30" s="62">
        <f t="shared" si="10"/>
        <v>0</v>
      </c>
      <c r="CX30" s="127" t="str">
        <f t="shared" si="5"/>
        <v/>
      </c>
      <c r="CY30" s="118" t="str">
        <f t="shared" si="11"/>
        <v/>
      </c>
      <c r="CZ30" s="119"/>
      <c r="DA30" s="127" t="str">
        <f t="shared" si="6"/>
        <v/>
      </c>
      <c r="DB30" s="118" t="str">
        <f t="shared" si="12"/>
        <v/>
      </c>
      <c r="DC30" s="119" t="str">
        <f>IFERROR(IF(BF30&lt;&gt;"",IF(DB30&gt;120,"算定エラー",VLOOKUP(DB30,Sheet1!A:B,2,FALSE)),""),"")</f>
        <v/>
      </c>
      <c r="DD30" s="120">
        <f t="shared" si="7"/>
        <v>0</v>
      </c>
    </row>
    <row r="31" spans="2:108" ht="20.100000000000001" customHeight="1" thickBot="1">
      <c r="B31" s="53"/>
      <c r="C31" s="55"/>
      <c r="D31" s="509"/>
      <c r="E31" s="549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1"/>
      <c r="U31" s="572">
        <f>SUMIF(U20:Z29,"&lt;&gt;""",U20:Z29)</f>
        <v>0</v>
      </c>
      <c r="V31" s="573"/>
      <c r="W31" s="573"/>
      <c r="X31" s="573"/>
      <c r="Y31" s="573"/>
      <c r="Z31" s="574"/>
      <c r="AA31" s="555"/>
      <c r="AB31" s="556"/>
      <c r="AC31" s="556"/>
      <c r="AD31" s="557"/>
      <c r="AF31" s="55"/>
      <c r="AG31" s="68"/>
      <c r="AH31" s="55"/>
      <c r="AI31" s="112">
        <v>6</v>
      </c>
      <c r="AJ31" s="113">
        <f t="shared" si="15"/>
        <v>0</v>
      </c>
      <c r="AK31" s="114">
        <v>12</v>
      </c>
      <c r="AL31" s="115">
        <f t="shared" si="16"/>
        <v>0</v>
      </c>
      <c r="AM31" s="55"/>
      <c r="AN31" s="317"/>
      <c r="AO31" s="318"/>
      <c r="AP31" s="318"/>
      <c r="AQ31" s="319" t="str">
        <f>IF(AND(請求書!$F$13&lt;&gt;"",請求書!$J$13&lt;&gt;"",$AN31&lt;&gt;""),IF(ISERR(DAY(2018+請求書!$F$13&amp;"/"&amp;請求書!$J$13&amp;"/"&amp;$AN31)),"NG",DATE(2018+請求書!$F$13,請求書!$J$13,$AN31)),"")</f>
        <v/>
      </c>
      <c r="AR31" s="319"/>
      <c r="AS31" s="320"/>
      <c r="AT31" s="366"/>
      <c r="AU31" s="321"/>
      <c r="AV31" s="321"/>
      <c r="AW31" s="321"/>
      <c r="AX31" s="321"/>
      <c r="AY31" s="321"/>
      <c r="AZ31" s="321"/>
      <c r="BA31" s="321"/>
      <c r="BB31" s="321"/>
      <c r="BC31" s="321"/>
      <c r="BD31" s="321"/>
      <c r="BE31" s="365"/>
      <c r="BF31" s="362"/>
      <c r="BG31" s="321"/>
      <c r="BH31" s="321"/>
      <c r="BI31" s="321"/>
      <c r="BJ31" s="321"/>
      <c r="BK31" s="321"/>
      <c r="BL31" s="321"/>
      <c r="BM31" s="321"/>
      <c r="BN31" s="321"/>
      <c r="BO31" s="321"/>
      <c r="BP31" s="321"/>
      <c r="BQ31" s="321"/>
      <c r="BR31" s="326" t="str">
        <f t="shared" si="2"/>
        <v/>
      </c>
      <c r="BS31" s="326"/>
      <c r="BT31" s="326"/>
      <c r="BU31" s="326"/>
      <c r="BV31" s="327"/>
      <c r="BW31" s="328"/>
      <c r="BX31" s="329"/>
      <c r="BY31" s="330"/>
      <c r="BZ31" s="306"/>
      <c r="CA31" s="307"/>
      <c r="CB31" s="307"/>
      <c r="CC31" s="307"/>
      <c r="CD31" s="308"/>
      <c r="CE31" s="306"/>
      <c r="CF31" s="307"/>
      <c r="CG31" s="307"/>
      <c r="CH31" s="307"/>
      <c r="CI31" s="307"/>
      <c r="CJ31" s="307"/>
      <c r="CK31" s="307"/>
      <c r="CL31" s="307"/>
      <c r="CM31" s="307"/>
      <c r="CN31" s="307"/>
      <c r="CO31" s="307"/>
      <c r="CP31" s="307"/>
      <c r="CQ31" s="307"/>
      <c r="CR31" s="308"/>
      <c r="CS31" s="62">
        <f t="shared" si="8"/>
        <v>0</v>
      </c>
      <c r="CT31" s="62">
        <f t="shared" si="9"/>
        <v>0</v>
      </c>
      <c r="CU31" s="62">
        <f t="shared" si="3"/>
        <v>0</v>
      </c>
      <c r="CV31" s="62">
        <f t="shared" si="4"/>
        <v>0</v>
      </c>
      <c r="CW31" s="62">
        <f t="shared" si="10"/>
        <v>0</v>
      </c>
      <c r="CX31" s="127" t="str">
        <f t="shared" si="5"/>
        <v/>
      </c>
      <c r="CY31" s="118" t="str">
        <f t="shared" si="11"/>
        <v/>
      </c>
      <c r="CZ31" s="119"/>
      <c r="DA31" s="127" t="str">
        <f t="shared" si="6"/>
        <v/>
      </c>
      <c r="DB31" s="118" t="str">
        <f t="shared" si="12"/>
        <v/>
      </c>
      <c r="DC31" s="119" t="str">
        <f>IFERROR(IF(BF31&lt;&gt;"",IF(DB31&gt;120,"算定エラー",VLOOKUP(DB31,Sheet1!A:B,2,FALSE)),""),"")</f>
        <v/>
      </c>
      <c r="DD31" s="120">
        <f t="shared" si="7"/>
        <v>0</v>
      </c>
    </row>
    <row r="32" spans="2:108" ht="20.100000000000001" customHeight="1" thickBot="1">
      <c r="B32" s="53"/>
      <c r="C32" s="55"/>
      <c r="D32" s="89"/>
      <c r="E32" s="55"/>
      <c r="F32" s="55"/>
      <c r="G32" s="55"/>
      <c r="H32" s="55"/>
      <c r="I32" s="55"/>
      <c r="J32" s="55"/>
      <c r="K32" s="55"/>
      <c r="L32" s="55"/>
      <c r="M32" s="55"/>
      <c r="AF32" s="55"/>
      <c r="AG32" s="68"/>
      <c r="AH32" s="55"/>
      <c r="AI32" s="122"/>
      <c r="AJ32" s="122"/>
      <c r="AK32" s="122"/>
      <c r="AL32" s="122"/>
      <c r="AM32" s="55"/>
      <c r="AN32" s="317"/>
      <c r="AO32" s="318"/>
      <c r="AP32" s="318"/>
      <c r="AQ32" s="319" t="str">
        <f>IF(AND(請求書!$F$13&lt;&gt;"",請求書!$J$13&lt;&gt;"",$AN32&lt;&gt;""),IF(ISERR(DAY(2018+請求書!$F$13&amp;"/"&amp;請求書!$J$13&amp;"/"&amp;$AN32)),"NG",DATE(2018+請求書!$F$13,請求書!$J$13,$AN32)),"")</f>
        <v/>
      </c>
      <c r="AR32" s="319"/>
      <c r="AS32" s="320"/>
      <c r="AT32" s="366"/>
      <c r="AU32" s="321"/>
      <c r="AV32" s="321"/>
      <c r="AW32" s="321"/>
      <c r="AX32" s="321"/>
      <c r="AY32" s="321"/>
      <c r="AZ32" s="321"/>
      <c r="BA32" s="321"/>
      <c r="BB32" s="321"/>
      <c r="BC32" s="321"/>
      <c r="BD32" s="321"/>
      <c r="BE32" s="365"/>
      <c r="BF32" s="362"/>
      <c r="BG32" s="321"/>
      <c r="BH32" s="321"/>
      <c r="BI32" s="321"/>
      <c r="BJ32" s="321"/>
      <c r="BK32" s="321"/>
      <c r="BL32" s="321"/>
      <c r="BM32" s="321"/>
      <c r="BN32" s="321"/>
      <c r="BO32" s="321"/>
      <c r="BP32" s="321"/>
      <c r="BQ32" s="321"/>
      <c r="BR32" s="326" t="str">
        <f t="shared" si="2"/>
        <v/>
      </c>
      <c r="BS32" s="326"/>
      <c r="BT32" s="326"/>
      <c r="BU32" s="326"/>
      <c r="BV32" s="327"/>
      <c r="BW32" s="328"/>
      <c r="BX32" s="329"/>
      <c r="BY32" s="330"/>
      <c r="BZ32" s="306"/>
      <c r="CA32" s="307"/>
      <c r="CB32" s="307"/>
      <c r="CC32" s="307"/>
      <c r="CD32" s="308"/>
      <c r="CE32" s="306"/>
      <c r="CF32" s="307"/>
      <c r="CG32" s="307"/>
      <c r="CH32" s="307"/>
      <c r="CI32" s="307"/>
      <c r="CJ32" s="307"/>
      <c r="CK32" s="307"/>
      <c r="CL32" s="307"/>
      <c r="CM32" s="307"/>
      <c r="CN32" s="307"/>
      <c r="CO32" s="307"/>
      <c r="CP32" s="307"/>
      <c r="CQ32" s="307"/>
      <c r="CR32" s="308"/>
      <c r="CS32" s="62">
        <f t="shared" si="8"/>
        <v>0</v>
      </c>
      <c r="CT32" s="62">
        <f t="shared" si="9"/>
        <v>0</v>
      </c>
      <c r="CU32" s="62">
        <f t="shared" si="3"/>
        <v>0</v>
      </c>
      <c r="CV32" s="62">
        <f t="shared" si="4"/>
        <v>0</v>
      </c>
      <c r="CW32" s="62">
        <f t="shared" si="10"/>
        <v>0</v>
      </c>
      <c r="CX32" s="127" t="str">
        <f t="shared" si="5"/>
        <v/>
      </c>
      <c r="CY32" s="118" t="str">
        <f t="shared" si="11"/>
        <v/>
      </c>
      <c r="CZ32" s="119"/>
      <c r="DA32" s="127" t="str">
        <f t="shared" si="6"/>
        <v/>
      </c>
      <c r="DB32" s="118" t="str">
        <f t="shared" si="12"/>
        <v/>
      </c>
      <c r="DC32" s="119" t="str">
        <f>IFERROR(IF(BF32&lt;&gt;"",IF(DB32&gt;120,"算定エラー",VLOOKUP(DB32,Sheet1!A:B,2,FALSE)),""),"")</f>
        <v/>
      </c>
      <c r="DD32" s="120">
        <f t="shared" si="7"/>
        <v>0</v>
      </c>
    </row>
    <row r="33" spans="2:108" ht="20.100000000000001" customHeight="1">
      <c r="B33" s="53"/>
      <c r="C33" s="55"/>
      <c r="D33" s="582" t="s">
        <v>231</v>
      </c>
      <c r="E33" s="516" t="s">
        <v>232</v>
      </c>
      <c r="F33" s="517"/>
      <c r="G33" s="517"/>
      <c r="H33" s="517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17"/>
      <c r="T33" s="518"/>
      <c r="U33" s="516" t="s">
        <v>228</v>
      </c>
      <c r="V33" s="517"/>
      <c r="W33" s="517"/>
      <c r="X33" s="517"/>
      <c r="Y33" s="517"/>
      <c r="Z33" s="518"/>
      <c r="AA33" s="516" t="s">
        <v>229</v>
      </c>
      <c r="AB33" s="517"/>
      <c r="AC33" s="517"/>
      <c r="AD33" s="522"/>
      <c r="AF33" s="55"/>
      <c r="AG33" s="68"/>
      <c r="AH33" s="55"/>
      <c r="AI33" s="122"/>
      <c r="AJ33" s="122"/>
      <c r="AK33" s="122"/>
      <c r="AL33" s="122"/>
      <c r="AM33" s="55"/>
      <c r="AN33" s="317"/>
      <c r="AO33" s="318"/>
      <c r="AP33" s="318"/>
      <c r="AQ33" s="319" t="str">
        <f>IF(AND(請求書!$F$13&lt;&gt;"",請求書!$J$13&lt;&gt;"",$AN33&lt;&gt;""),IF(ISERR(DAY(2018+請求書!$F$13&amp;"/"&amp;請求書!$J$13&amp;"/"&amp;$AN33)),"NG",DATE(2018+請求書!$F$13,請求書!$J$13,$AN33)),"")</f>
        <v/>
      </c>
      <c r="AR33" s="319"/>
      <c r="AS33" s="320"/>
      <c r="AT33" s="366"/>
      <c r="AU33" s="321"/>
      <c r="AV33" s="321"/>
      <c r="AW33" s="321"/>
      <c r="AX33" s="321"/>
      <c r="AY33" s="321"/>
      <c r="AZ33" s="321"/>
      <c r="BA33" s="321"/>
      <c r="BB33" s="321"/>
      <c r="BC33" s="321"/>
      <c r="BD33" s="321"/>
      <c r="BE33" s="365"/>
      <c r="BF33" s="362"/>
      <c r="BG33" s="321"/>
      <c r="BH33" s="321"/>
      <c r="BI33" s="321"/>
      <c r="BJ33" s="321"/>
      <c r="BK33" s="321"/>
      <c r="BL33" s="321"/>
      <c r="BM33" s="321"/>
      <c r="BN33" s="321"/>
      <c r="BO33" s="321"/>
      <c r="BP33" s="321"/>
      <c r="BQ33" s="321"/>
      <c r="BR33" s="326" t="str">
        <f t="shared" si="2"/>
        <v/>
      </c>
      <c r="BS33" s="326"/>
      <c r="BT33" s="326"/>
      <c r="BU33" s="326"/>
      <c r="BV33" s="327"/>
      <c r="BW33" s="328"/>
      <c r="BX33" s="329"/>
      <c r="BY33" s="330"/>
      <c r="BZ33" s="306"/>
      <c r="CA33" s="307"/>
      <c r="CB33" s="307"/>
      <c r="CC33" s="307"/>
      <c r="CD33" s="308"/>
      <c r="CE33" s="306"/>
      <c r="CF33" s="307"/>
      <c r="CG33" s="307"/>
      <c r="CH33" s="307"/>
      <c r="CI33" s="307"/>
      <c r="CJ33" s="307"/>
      <c r="CK33" s="307"/>
      <c r="CL33" s="307"/>
      <c r="CM33" s="307"/>
      <c r="CN33" s="307"/>
      <c r="CO33" s="307"/>
      <c r="CP33" s="307"/>
      <c r="CQ33" s="307"/>
      <c r="CR33" s="308"/>
      <c r="CS33" s="62">
        <f t="shared" si="8"/>
        <v>0</v>
      </c>
      <c r="CT33" s="62">
        <f t="shared" si="9"/>
        <v>0</v>
      </c>
      <c r="CU33" s="62">
        <f t="shared" si="3"/>
        <v>0</v>
      </c>
      <c r="CV33" s="62">
        <f t="shared" si="4"/>
        <v>0</v>
      </c>
      <c r="CW33" s="62">
        <f t="shared" si="10"/>
        <v>0</v>
      </c>
      <c r="CX33" s="127" t="str">
        <f t="shared" si="5"/>
        <v/>
      </c>
      <c r="CY33" s="118" t="str">
        <f t="shared" si="11"/>
        <v/>
      </c>
      <c r="CZ33" s="119"/>
      <c r="DA33" s="127" t="str">
        <f t="shared" si="6"/>
        <v/>
      </c>
      <c r="DB33" s="118" t="str">
        <f t="shared" si="12"/>
        <v/>
      </c>
      <c r="DC33" s="119" t="str">
        <f>IFERROR(IF(BF33&lt;&gt;"",IF(DB33&gt;120,"算定エラー",VLOOKUP(DB33,Sheet1!A:B,2,FALSE)),""),"")</f>
        <v/>
      </c>
      <c r="DD33" s="120">
        <f t="shared" si="7"/>
        <v>0</v>
      </c>
    </row>
    <row r="34" spans="2:108" ht="20.100000000000001" customHeight="1">
      <c r="B34" s="53"/>
      <c r="C34" s="55"/>
      <c r="D34" s="583"/>
      <c r="E34" s="519"/>
      <c r="F34" s="520"/>
      <c r="G34" s="520"/>
      <c r="H34" s="520"/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0"/>
      <c r="T34" s="521"/>
      <c r="U34" s="519"/>
      <c r="V34" s="520"/>
      <c r="W34" s="520"/>
      <c r="X34" s="520"/>
      <c r="Y34" s="520"/>
      <c r="Z34" s="521"/>
      <c r="AA34" s="519"/>
      <c r="AB34" s="520"/>
      <c r="AC34" s="520"/>
      <c r="AD34" s="523"/>
      <c r="AF34" s="55"/>
      <c r="AG34" s="68"/>
      <c r="AH34" s="55"/>
      <c r="AI34" s="122"/>
      <c r="AJ34" s="122"/>
      <c r="AK34" s="122"/>
      <c r="AL34" s="122"/>
      <c r="AM34" s="55"/>
      <c r="AN34" s="317"/>
      <c r="AO34" s="318"/>
      <c r="AP34" s="318"/>
      <c r="AQ34" s="319" t="str">
        <f>IF(AND(請求書!$F$13&lt;&gt;"",請求書!$J$13&lt;&gt;"",$AN34&lt;&gt;""),IF(ISERR(DAY(2018+請求書!$F$13&amp;"/"&amp;請求書!$J$13&amp;"/"&amp;$AN34)),"NG",DATE(2018+請求書!$F$13,請求書!$J$13,$AN34)),"")</f>
        <v/>
      </c>
      <c r="AR34" s="319"/>
      <c r="AS34" s="320"/>
      <c r="AT34" s="366"/>
      <c r="AU34" s="321"/>
      <c r="AV34" s="321"/>
      <c r="AW34" s="321"/>
      <c r="AX34" s="321"/>
      <c r="AY34" s="321"/>
      <c r="AZ34" s="321"/>
      <c r="BA34" s="321"/>
      <c r="BB34" s="321"/>
      <c r="BC34" s="321"/>
      <c r="BD34" s="321"/>
      <c r="BE34" s="365"/>
      <c r="BF34" s="362"/>
      <c r="BG34" s="321"/>
      <c r="BH34" s="321"/>
      <c r="BI34" s="321"/>
      <c r="BJ34" s="321"/>
      <c r="BK34" s="321"/>
      <c r="BL34" s="321"/>
      <c r="BM34" s="321"/>
      <c r="BN34" s="321"/>
      <c r="BO34" s="321"/>
      <c r="BP34" s="321"/>
      <c r="BQ34" s="321"/>
      <c r="BR34" s="326" t="str">
        <f t="shared" si="2"/>
        <v/>
      </c>
      <c r="BS34" s="326"/>
      <c r="BT34" s="326"/>
      <c r="BU34" s="326"/>
      <c r="BV34" s="327"/>
      <c r="BW34" s="328"/>
      <c r="BX34" s="329"/>
      <c r="BY34" s="330"/>
      <c r="BZ34" s="306"/>
      <c r="CA34" s="307"/>
      <c r="CB34" s="307"/>
      <c r="CC34" s="307"/>
      <c r="CD34" s="308"/>
      <c r="CE34" s="306"/>
      <c r="CF34" s="307"/>
      <c r="CG34" s="307"/>
      <c r="CH34" s="307"/>
      <c r="CI34" s="307"/>
      <c r="CJ34" s="307"/>
      <c r="CK34" s="307"/>
      <c r="CL34" s="307"/>
      <c r="CM34" s="307"/>
      <c r="CN34" s="307"/>
      <c r="CO34" s="307"/>
      <c r="CP34" s="307"/>
      <c r="CQ34" s="307"/>
      <c r="CR34" s="308"/>
      <c r="CS34" s="62">
        <f t="shared" si="8"/>
        <v>0</v>
      </c>
      <c r="CT34" s="62">
        <f t="shared" si="9"/>
        <v>0</v>
      </c>
      <c r="CU34" s="62">
        <f t="shared" si="3"/>
        <v>0</v>
      </c>
      <c r="CV34" s="62">
        <f t="shared" si="4"/>
        <v>0</v>
      </c>
      <c r="CW34" s="62">
        <f t="shared" si="10"/>
        <v>0</v>
      </c>
      <c r="CX34" s="127" t="str">
        <f t="shared" si="5"/>
        <v/>
      </c>
      <c r="CY34" s="118" t="str">
        <f t="shared" si="11"/>
        <v/>
      </c>
      <c r="CZ34" s="119"/>
      <c r="DA34" s="127" t="str">
        <f t="shared" si="6"/>
        <v/>
      </c>
      <c r="DB34" s="118" t="str">
        <f t="shared" si="12"/>
        <v/>
      </c>
      <c r="DC34" s="119" t="str">
        <f>IFERROR(IF(BF34&lt;&gt;"",IF(DB34&gt;120,"算定エラー",VLOOKUP(DB34,Sheet1!A:B,2,FALSE)),""),"")</f>
        <v/>
      </c>
      <c r="DD34" s="120">
        <f t="shared" si="7"/>
        <v>0</v>
      </c>
    </row>
    <row r="35" spans="2:108" ht="20.100000000000001" customHeight="1">
      <c r="B35" s="53"/>
      <c r="C35" s="55"/>
      <c r="D35" s="583"/>
      <c r="E35" s="315" t="s">
        <v>793</v>
      </c>
      <c r="F35" s="316"/>
      <c r="G35" s="316"/>
      <c r="H35" s="316"/>
      <c r="I35" s="316"/>
      <c r="J35" s="581" t="str">
        <f>IF(AT7&lt;&gt;"","（上限負担額","")</f>
        <v/>
      </c>
      <c r="K35" s="581"/>
      <c r="L35" s="581"/>
      <c r="M35" s="581"/>
      <c r="N35" s="581"/>
      <c r="O35" s="601" t="str">
        <f>IF(AT7&lt;&gt;"",AT7,"")</f>
        <v/>
      </c>
      <c r="P35" s="601"/>
      <c r="Q35" s="601"/>
      <c r="R35" s="601"/>
      <c r="S35" s="567" t="str">
        <f>IF(AT7&lt;&gt;"","円）","")</f>
        <v/>
      </c>
      <c r="T35" s="568"/>
      <c r="U35" s="575"/>
      <c r="V35" s="576"/>
      <c r="W35" s="576"/>
      <c r="X35" s="576"/>
      <c r="Y35" s="576"/>
      <c r="Z35" s="577"/>
      <c r="AA35" s="578"/>
      <c r="AB35" s="579"/>
      <c r="AC35" s="579"/>
      <c r="AD35" s="580"/>
      <c r="AF35" s="55"/>
      <c r="AG35" s="68"/>
      <c r="AH35" s="55"/>
      <c r="AI35" s="122"/>
      <c r="AJ35" s="122"/>
      <c r="AK35" s="122"/>
      <c r="AL35" s="122"/>
      <c r="AM35" s="55"/>
      <c r="AN35" s="317"/>
      <c r="AO35" s="318"/>
      <c r="AP35" s="318"/>
      <c r="AQ35" s="319" t="str">
        <f>IF(AND(請求書!$F$13&lt;&gt;"",請求書!$J$13&lt;&gt;"",$AN35&lt;&gt;""),IF(ISERR(DAY(2018+請求書!$F$13&amp;"/"&amp;請求書!$J$13&amp;"/"&amp;$AN35)),"NG",DATE(2018+請求書!$F$13,請求書!$J$13,$AN35)),"")</f>
        <v/>
      </c>
      <c r="AR35" s="319"/>
      <c r="AS35" s="320"/>
      <c r="AT35" s="366"/>
      <c r="AU35" s="321"/>
      <c r="AV35" s="321"/>
      <c r="AW35" s="321"/>
      <c r="AX35" s="321"/>
      <c r="AY35" s="321"/>
      <c r="AZ35" s="321"/>
      <c r="BA35" s="321"/>
      <c r="BB35" s="321"/>
      <c r="BC35" s="321"/>
      <c r="BD35" s="321"/>
      <c r="BE35" s="365"/>
      <c r="BF35" s="362"/>
      <c r="BG35" s="321"/>
      <c r="BH35" s="321"/>
      <c r="BI35" s="321"/>
      <c r="BJ35" s="321"/>
      <c r="BK35" s="321"/>
      <c r="BL35" s="321"/>
      <c r="BM35" s="321"/>
      <c r="BN35" s="321"/>
      <c r="BO35" s="321"/>
      <c r="BP35" s="321"/>
      <c r="BQ35" s="321"/>
      <c r="BR35" s="326" t="str">
        <f t="shared" si="2"/>
        <v/>
      </c>
      <c r="BS35" s="326"/>
      <c r="BT35" s="326"/>
      <c r="BU35" s="326"/>
      <c r="BV35" s="327"/>
      <c r="BW35" s="328"/>
      <c r="BX35" s="329"/>
      <c r="BY35" s="330"/>
      <c r="BZ35" s="306"/>
      <c r="CA35" s="307"/>
      <c r="CB35" s="307"/>
      <c r="CC35" s="307"/>
      <c r="CD35" s="308"/>
      <c r="CE35" s="306"/>
      <c r="CF35" s="307"/>
      <c r="CG35" s="307"/>
      <c r="CH35" s="307"/>
      <c r="CI35" s="307"/>
      <c r="CJ35" s="307"/>
      <c r="CK35" s="307"/>
      <c r="CL35" s="307"/>
      <c r="CM35" s="307"/>
      <c r="CN35" s="307"/>
      <c r="CO35" s="307"/>
      <c r="CP35" s="307"/>
      <c r="CQ35" s="307"/>
      <c r="CR35" s="308"/>
      <c r="CS35" s="62">
        <f t="shared" si="8"/>
        <v>0</v>
      </c>
      <c r="CT35" s="62">
        <f t="shared" si="9"/>
        <v>0</v>
      </c>
      <c r="CU35" s="62">
        <f t="shared" si="3"/>
        <v>0</v>
      </c>
      <c r="CV35" s="62">
        <f t="shared" si="4"/>
        <v>0</v>
      </c>
      <c r="CW35" s="62">
        <f t="shared" si="10"/>
        <v>0</v>
      </c>
      <c r="CX35" s="127" t="str">
        <f t="shared" si="5"/>
        <v/>
      </c>
      <c r="CY35" s="118" t="str">
        <f t="shared" si="11"/>
        <v/>
      </c>
      <c r="CZ35" s="119"/>
      <c r="DA35" s="127" t="str">
        <f t="shared" si="6"/>
        <v/>
      </c>
      <c r="DB35" s="118" t="str">
        <f t="shared" si="12"/>
        <v/>
      </c>
      <c r="DC35" s="119" t="str">
        <f>IFERROR(IF(BF35&lt;&gt;"",IF(DB35&gt;120,"算定エラー",VLOOKUP(DB35,Sheet1!A:B,2,FALSE)),""),"")</f>
        <v/>
      </c>
      <c r="DD35" s="120">
        <f t="shared" si="7"/>
        <v>0</v>
      </c>
    </row>
    <row r="36" spans="2:108" ht="20.100000000000001" customHeight="1">
      <c r="B36" s="53"/>
      <c r="C36" s="55"/>
      <c r="D36" s="583"/>
      <c r="E36" s="598" t="str">
        <f>IF(U35&gt;O35,"利用者上限負担額を超えています",IF(U35&gt;(U31*0.1),"利用者負担額が1割分を超えています",""))</f>
        <v/>
      </c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600"/>
      <c r="U36" s="575"/>
      <c r="V36" s="576"/>
      <c r="W36" s="576"/>
      <c r="X36" s="576"/>
      <c r="Y36" s="576"/>
      <c r="Z36" s="577"/>
      <c r="AA36" s="578"/>
      <c r="AB36" s="579"/>
      <c r="AC36" s="579"/>
      <c r="AD36" s="580"/>
      <c r="AF36" s="55"/>
      <c r="AG36" s="68"/>
      <c r="AH36" s="55"/>
      <c r="AI36" s="122"/>
      <c r="AJ36" s="122"/>
      <c r="AK36" s="122"/>
      <c r="AL36" s="122"/>
      <c r="AM36" s="55"/>
      <c r="AN36" s="317"/>
      <c r="AO36" s="318"/>
      <c r="AP36" s="318"/>
      <c r="AQ36" s="319" t="str">
        <f>IF(AND(請求書!$F$13&lt;&gt;"",請求書!$J$13&lt;&gt;"",$AN36&lt;&gt;""),IF(ISERR(DAY(2018+請求書!$F$13&amp;"/"&amp;請求書!$J$13&amp;"/"&amp;$AN36)),"NG",DATE(2018+請求書!$F$13,請求書!$J$13,$AN36)),"")</f>
        <v/>
      </c>
      <c r="AR36" s="319"/>
      <c r="AS36" s="320"/>
      <c r="AT36" s="366"/>
      <c r="AU36" s="321"/>
      <c r="AV36" s="321"/>
      <c r="AW36" s="321"/>
      <c r="AX36" s="321"/>
      <c r="AY36" s="321"/>
      <c r="AZ36" s="321"/>
      <c r="BA36" s="321"/>
      <c r="BB36" s="321"/>
      <c r="BC36" s="321"/>
      <c r="BD36" s="321"/>
      <c r="BE36" s="365"/>
      <c r="BF36" s="362"/>
      <c r="BG36" s="321"/>
      <c r="BH36" s="321"/>
      <c r="BI36" s="321"/>
      <c r="BJ36" s="321"/>
      <c r="BK36" s="321"/>
      <c r="BL36" s="321"/>
      <c r="BM36" s="321"/>
      <c r="BN36" s="321"/>
      <c r="BO36" s="321"/>
      <c r="BP36" s="321"/>
      <c r="BQ36" s="321"/>
      <c r="BR36" s="326" t="str">
        <f t="shared" si="2"/>
        <v/>
      </c>
      <c r="BS36" s="326"/>
      <c r="BT36" s="326"/>
      <c r="BU36" s="326"/>
      <c r="BV36" s="327"/>
      <c r="BW36" s="328"/>
      <c r="BX36" s="329"/>
      <c r="BY36" s="330"/>
      <c r="BZ36" s="306"/>
      <c r="CA36" s="307"/>
      <c r="CB36" s="307"/>
      <c r="CC36" s="307"/>
      <c r="CD36" s="308"/>
      <c r="CE36" s="306"/>
      <c r="CF36" s="307"/>
      <c r="CG36" s="307"/>
      <c r="CH36" s="307"/>
      <c r="CI36" s="307"/>
      <c r="CJ36" s="307"/>
      <c r="CK36" s="307"/>
      <c r="CL36" s="307"/>
      <c r="CM36" s="307"/>
      <c r="CN36" s="307"/>
      <c r="CO36" s="307"/>
      <c r="CP36" s="307"/>
      <c r="CQ36" s="307"/>
      <c r="CR36" s="308"/>
      <c r="CS36" s="62">
        <f t="shared" si="8"/>
        <v>0</v>
      </c>
      <c r="CT36" s="62">
        <f t="shared" si="9"/>
        <v>0</v>
      </c>
      <c r="CU36" s="62">
        <f t="shared" si="3"/>
        <v>0</v>
      </c>
      <c r="CV36" s="62">
        <f t="shared" si="4"/>
        <v>0</v>
      </c>
      <c r="CW36" s="62">
        <f t="shared" si="10"/>
        <v>0</v>
      </c>
      <c r="CX36" s="127" t="str">
        <f t="shared" si="5"/>
        <v/>
      </c>
      <c r="CY36" s="118" t="str">
        <f t="shared" si="11"/>
        <v/>
      </c>
      <c r="CZ36" s="119"/>
      <c r="DA36" s="127" t="str">
        <f t="shared" si="6"/>
        <v/>
      </c>
      <c r="DB36" s="118" t="str">
        <f t="shared" si="12"/>
        <v/>
      </c>
      <c r="DC36" s="119" t="str">
        <f>IFERROR(IF(BF36&lt;&gt;"",IF(DB36&gt;120,"算定エラー",VLOOKUP(DB36,Sheet1!A:B,2,FALSE)),""),"")</f>
        <v/>
      </c>
      <c r="DD36" s="120">
        <f t="shared" si="7"/>
        <v>0</v>
      </c>
    </row>
    <row r="37" spans="2:108" ht="20.100000000000001" customHeight="1" thickBot="1">
      <c r="B37" s="53"/>
      <c r="C37" s="55"/>
      <c r="D37" s="583"/>
      <c r="E37" s="591"/>
      <c r="F37" s="592"/>
      <c r="G37" s="592"/>
      <c r="H37" s="592"/>
      <c r="I37" s="592"/>
      <c r="J37" s="592"/>
      <c r="K37" s="592"/>
      <c r="L37" s="592"/>
      <c r="M37" s="592"/>
      <c r="N37" s="592"/>
      <c r="O37" s="592"/>
      <c r="P37" s="592"/>
      <c r="Q37" s="592"/>
      <c r="R37" s="592"/>
      <c r="S37" s="592"/>
      <c r="T37" s="593"/>
      <c r="U37" s="594"/>
      <c r="V37" s="595"/>
      <c r="W37" s="595"/>
      <c r="X37" s="595"/>
      <c r="Y37" s="595"/>
      <c r="Z37" s="596"/>
      <c r="AA37" s="591"/>
      <c r="AB37" s="592"/>
      <c r="AC37" s="592"/>
      <c r="AD37" s="597"/>
      <c r="AF37" s="55"/>
      <c r="AG37" s="68"/>
      <c r="AH37" s="55"/>
      <c r="AI37" s="122"/>
      <c r="AJ37" s="122"/>
      <c r="AK37" s="122"/>
      <c r="AL37" s="122"/>
      <c r="AM37" s="55"/>
      <c r="AN37" s="317"/>
      <c r="AO37" s="318"/>
      <c r="AP37" s="318"/>
      <c r="AQ37" s="319" t="str">
        <f>IF(AND(請求書!$F$13&lt;&gt;"",請求書!$J$13&lt;&gt;"",$AN37&lt;&gt;""),IF(ISERR(DAY(2018+請求書!$F$13&amp;"/"&amp;請求書!$J$13&amp;"/"&amp;$AN37)),"NG",DATE(2018+請求書!$F$13,請求書!$J$13,$AN37)),"")</f>
        <v/>
      </c>
      <c r="AR37" s="319"/>
      <c r="AS37" s="320"/>
      <c r="AT37" s="366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65"/>
      <c r="BF37" s="362"/>
      <c r="BG37" s="321"/>
      <c r="BH37" s="321"/>
      <c r="BI37" s="321"/>
      <c r="BJ37" s="321"/>
      <c r="BK37" s="321"/>
      <c r="BL37" s="321"/>
      <c r="BM37" s="321"/>
      <c r="BN37" s="321"/>
      <c r="BO37" s="321"/>
      <c r="BP37" s="321"/>
      <c r="BQ37" s="321"/>
      <c r="BR37" s="326" t="str">
        <f t="shared" si="2"/>
        <v/>
      </c>
      <c r="BS37" s="326"/>
      <c r="BT37" s="326"/>
      <c r="BU37" s="326"/>
      <c r="BV37" s="327"/>
      <c r="BW37" s="328"/>
      <c r="BX37" s="329"/>
      <c r="BY37" s="330"/>
      <c r="BZ37" s="306"/>
      <c r="CA37" s="307"/>
      <c r="CB37" s="307"/>
      <c r="CC37" s="307"/>
      <c r="CD37" s="308"/>
      <c r="CE37" s="306"/>
      <c r="CF37" s="307"/>
      <c r="CG37" s="307"/>
      <c r="CH37" s="307"/>
      <c r="CI37" s="307"/>
      <c r="CJ37" s="307"/>
      <c r="CK37" s="307"/>
      <c r="CL37" s="307"/>
      <c r="CM37" s="307"/>
      <c r="CN37" s="307"/>
      <c r="CO37" s="307"/>
      <c r="CP37" s="307"/>
      <c r="CQ37" s="307"/>
      <c r="CR37" s="308"/>
      <c r="CS37" s="62">
        <f t="shared" si="8"/>
        <v>0</v>
      </c>
      <c r="CT37" s="62">
        <f t="shared" si="9"/>
        <v>0</v>
      </c>
      <c r="CU37" s="62">
        <f t="shared" si="3"/>
        <v>0</v>
      </c>
      <c r="CV37" s="62">
        <f t="shared" si="4"/>
        <v>0</v>
      </c>
      <c r="CW37" s="62">
        <f t="shared" si="10"/>
        <v>0</v>
      </c>
      <c r="CX37" s="127" t="str">
        <f t="shared" si="5"/>
        <v/>
      </c>
      <c r="CY37" s="118" t="str">
        <f t="shared" si="11"/>
        <v/>
      </c>
      <c r="CZ37" s="119"/>
      <c r="DA37" s="127" t="str">
        <f t="shared" si="6"/>
        <v/>
      </c>
      <c r="DB37" s="118" t="str">
        <f t="shared" si="12"/>
        <v/>
      </c>
      <c r="DC37" s="119" t="str">
        <f>IFERROR(IF(BF37&lt;&gt;"",IF(DB37&gt;120,"算定エラー",VLOOKUP(DB37,Sheet1!A:B,2,FALSE)),""),"")</f>
        <v/>
      </c>
      <c r="DD37" s="120">
        <f t="shared" si="7"/>
        <v>0</v>
      </c>
    </row>
    <row r="38" spans="2:108" ht="20.100000000000001" customHeight="1" thickTop="1">
      <c r="B38" s="53"/>
      <c r="C38" s="55"/>
      <c r="D38" s="583"/>
      <c r="E38" s="546" t="s">
        <v>739</v>
      </c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7"/>
      <c r="Q38" s="547"/>
      <c r="R38" s="547"/>
      <c r="S38" s="547"/>
      <c r="T38" s="548"/>
      <c r="U38" s="130" t="s">
        <v>869</v>
      </c>
      <c r="V38" s="128"/>
      <c r="W38" s="128"/>
      <c r="X38" s="128"/>
      <c r="Y38" s="128"/>
      <c r="Z38" s="129"/>
      <c r="AA38" s="585"/>
      <c r="AB38" s="586"/>
      <c r="AC38" s="586"/>
      <c r="AD38" s="587"/>
      <c r="AF38" s="55"/>
      <c r="AG38" s="68"/>
      <c r="AH38" s="55"/>
      <c r="AI38" s="122"/>
      <c r="AJ38" s="122"/>
      <c r="AK38" s="122"/>
      <c r="AL38" s="122"/>
      <c r="AM38" s="55"/>
      <c r="AN38" s="317"/>
      <c r="AO38" s="318"/>
      <c r="AP38" s="318"/>
      <c r="AQ38" s="319" t="str">
        <f>IF(AND(請求書!$F$13&lt;&gt;"",請求書!$J$13&lt;&gt;"",$AN38&lt;&gt;""),IF(ISERR(DAY(2018+請求書!$F$13&amp;"/"&amp;請求書!$J$13&amp;"/"&amp;$AN38)),"NG",DATE(2018+請求書!$F$13,請求書!$J$13,$AN38)),"")</f>
        <v/>
      </c>
      <c r="AR38" s="319"/>
      <c r="AS38" s="320"/>
      <c r="AT38" s="366"/>
      <c r="AU38" s="321"/>
      <c r="AV38" s="321"/>
      <c r="AW38" s="321"/>
      <c r="AX38" s="321"/>
      <c r="AY38" s="321"/>
      <c r="AZ38" s="321"/>
      <c r="BA38" s="321"/>
      <c r="BB38" s="321"/>
      <c r="BC38" s="321"/>
      <c r="BD38" s="321"/>
      <c r="BE38" s="365"/>
      <c r="BF38" s="362"/>
      <c r="BG38" s="321"/>
      <c r="BH38" s="321"/>
      <c r="BI38" s="321"/>
      <c r="BJ38" s="321"/>
      <c r="BK38" s="321"/>
      <c r="BL38" s="321"/>
      <c r="BM38" s="321"/>
      <c r="BN38" s="321"/>
      <c r="BO38" s="321"/>
      <c r="BP38" s="321"/>
      <c r="BQ38" s="321"/>
      <c r="BR38" s="326" t="str">
        <f t="shared" si="2"/>
        <v/>
      </c>
      <c r="BS38" s="326"/>
      <c r="BT38" s="326"/>
      <c r="BU38" s="326"/>
      <c r="BV38" s="327"/>
      <c r="BW38" s="328"/>
      <c r="BX38" s="329"/>
      <c r="BY38" s="330"/>
      <c r="BZ38" s="306"/>
      <c r="CA38" s="307"/>
      <c r="CB38" s="307"/>
      <c r="CC38" s="307"/>
      <c r="CD38" s="308"/>
      <c r="CE38" s="306"/>
      <c r="CF38" s="307"/>
      <c r="CG38" s="307"/>
      <c r="CH38" s="307"/>
      <c r="CI38" s="307"/>
      <c r="CJ38" s="307"/>
      <c r="CK38" s="307"/>
      <c r="CL38" s="307"/>
      <c r="CM38" s="307"/>
      <c r="CN38" s="307"/>
      <c r="CO38" s="307"/>
      <c r="CP38" s="307"/>
      <c r="CQ38" s="307"/>
      <c r="CR38" s="308"/>
      <c r="CS38" s="62">
        <f t="shared" si="8"/>
        <v>0</v>
      </c>
      <c r="CT38" s="62">
        <f t="shared" si="9"/>
        <v>0</v>
      </c>
      <c r="CU38" s="62">
        <f t="shared" si="3"/>
        <v>0</v>
      </c>
      <c r="CV38" s="62">
        <f t="shared" si="4"/>
        <v>0</v>
      </c>
      <c r="CW38" s="62">
        <f>IF(BR38&lt;&gt;"",IF(BW38=2,BR38*2,BR38),0)</f>
        <v>0</v>
      </c>
      <c r="CX38" s="127" t="str">
        <f t="shared" si="5"/>
        <v/>
      </c>
      <c r="CY38" s="118" t="str">
        <f t="shared" si="11"/>
        <v/>
      </c>
      <c r="CZ38" s="119"/>
      <c r="DA38" s="127" t="str">
        <f t="shared" si="6"/>
        <v/>
      </c>
      <c r="DB38" s="118" t="str">
        <f t="shared" si="12"/>
        <v/>
      </c>
      <c r="DC38" s="119" t="str">
        <f>IFERROR(IF(BF38&lt;&gt;"",IF(DB38&gt;120,"算定エラー",VLOOKUP(DB38,Sheet1!A:B,2,FALSE)),""),"")</f>
        <v/>
      </c>
      <c r="DD38" s="120">
        <f>IF(BW38=2,BR38,0)</f>
        <v>0</v>
      </c>
    </row>
    <row r="39" spans="2:108" ht="20.100000000000001" customHeight="1" thickBot="1">
      <c r="B39" s="53"/>
      <c r="C39" s="55"/>
      <c r="D39" s="584"/>
      <c r="E39" s="549"/>
      <c r="F39" s="550"/>
      <c r="G39" s="550"/>
      <c r="H39" s="550"/>
      <c r="I39" s="550"/>
      <c r="J39" s="550"/>
      <c r="K39" s="550"/>
      <c r="L39" s="550"/>
      <c r="M39" s="550"/>
      <c r="N39" s="550"/>
      <c r="O39" s="550"/>
      <c r="P39" s="550"/>
      <c r="Q39" s="550"/>
      <c r="R39" s="550"/>
      <c r="S39" s="550"/>
      <c r="T39" s="551"/>
      <c r="U39" s="569">
        <f>SUMIF(U35:Z37,"&lt;&gt;""",U35:Z37)</f>
        <v>0</v>
      </c>
      <c r="V39" s="570"/>
      <c r="W39" s="570"/>
      <c r="X39" s="570"/>
      <c r="Y39" s="570"/>
      <c r="Z39" s="571"/>
      <c r="AA39" s="588"/>
      <c r="AB39" s="589"/>
      <c r="AC39" s="589"/>
      <c r="AD39" s="590"/>
      <c r="AF39" s="55"/>
      <c r="AG39" s="68"/>
      <c r="AH39" s="55"/>
      <c r="AI39" s="122"/>
      <c r="AJ39" s="122"/>
      <c r="AK39" s="122"/>
      <c r="AL39" s="122"/>
      <c r="AM39" s="55"/>
      <c r="AN39" s="317"/>
      <c r="AO39" s="318"/>
      <c r="AP39" s="318"/>
      <c r="AQ39" s="319" t="str">
        <f>IF(AND(請求書!$F$13&lt;&gt;"",請求書!$J$13&lt;&gt;"",$AN39&lt;&gt;""),IF(ISERR(DAY(2018+請求書!$F$13&amp;"/"&amp;請求書!$J$13&amp;"/"&amp;$AN39)),"NG",DATE(2018+請求書!$F$13,請求書!$J$13,$AN39)),"")</f>
        <v/>
      </c>
      <c r="AR39" s="319"/>
      <c r="AS39" s="320"/>
      <c r="AT39" s="366"/>
      <c r="AU39" s="321"/>
      <c r="AV39" s="321"/>
      <c r="AW39" s="321"/>
      <c r="AX39" s="321"/>
      <c r="AY39" s="321"/>
      <c r="AZ39" s="321"/>
      <c r="BA39" s="321"/>
      <c r="BB39" s="321"/>
      <c r="BC39" s="321"/>
      <c r="BD39" s="321"/>
      <c r="BE39" s="365"/>
      <c r="BF39" s="362"/>
      <c r="BG39" s="321"/>
      <c r="BH39" s="321"/>
      <c r="BI39" s="321"/>
      <c r="BJ39" s="321"/>
      <c r="BK39" s="321"/>
      <c r="BL39" s="321"/>
      <c r="BM39" s="321"/>
      <c r="BN39" s="321"/>
      <c r="BO39" s="321"/>
      <c r="BP39" s="321"/>
      <c r="BQ39" s="321"/>
      <c r="BR39" s="326" t="str">
        <f t="shared" si="2"/>
        <v/>
      </c>
      <c r="BS39" s="326"/>
      <c r="BT39" s="326"/>
      <c r="BU39" s="326"/>
      <c r="BV39" s="327"/>
      <c r="BW39" s="328"/>
      <c r="BX39" s="329"/>
      <c r="BY39" s="330"/>
      <c r="BZ39" s="306"/>
      <c r="CA39" s="307"/>
      <c r="CB39" s="307"/>
      <c r="CC39" s="307"/>
      <c r="CD39" s="308"/>
      <c r="CE39" s="306"/>
      <c r="CF39" s="307"/>
      <c r="CG39" s="307"/>
      <c r="CH39" s="307"/>
      <c r="CI39" s="307"/>
      <c r="CJ39" s="307"/>
      <c r="CK39" s="307"/>
      <c r="CL39" s="307"/>
      <c r="CM39" s="307"/>
      <c r="CN39" s="307"/>
      <c r="CO39" s="307"/>
      <c r="CP39" s="307"/>
      <c r="CQ39" s="307"/>
      <c r="CR39" s="308"/>
      <c r="CS39" s="62">
        <f t="shared" si="8"/>
        <v>0</v>
      </c>
      <c r="CT39" s="62">
        <f t="shared" si="9"/>
        <v>0</v>
      </c>
      <c r="CU39" s="62">
        <f t="shared" si="3"/>
        <v>0</v>
      </c>
      <c r="CV39" s="62">
        <f t="shared" si="4"/>
        <v>0</v>
      </c>
      <c r="CW39" s="62">
        <f t="shared" si="10"/>
        <v>0</v>
      </c>
      <c r="CX39" s="127" t="str">
        <f t="shared" si="5"/>
        <v/>
      </c>
      <c r="CY39" s="118" t="str">
        <f t="shared" si="11"/>
        <v/>
      </c>
      <c r="CZ39" s="119"/>
      <c r="DA39" s="127" t="str">
        <f t="shared" si="6"/>
        <v/>
      </c>
      <c r="DB39" s="118" t="str">
        <f t="shared" si="12"/>
        <v/>
      </c>
      <c r="DC39" s="119" t="str">
        <f>IFERROR(IF(BF39&lt;&gt;"",IF(DB39&gt;120,"算定エラー",VLOOKUP(DB39,Sheet1!A:B,2,FALSE)),""),"")</f>
        <v/>
      </c>
      <c r="DD39" s="120">
        <f t="shared" si="7"/>
        <v>0</v>
      </c>
    </row>
    <row r="40" spans="2:108" ht="20.100000000000001" customHeight="1" thickBot="1">
      <c r="B40" s="53"/>
      <c r="C40" s="55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90"/>
      <c r="O40" s="90"/>
      <c r="P40" s="90"/>
      <c r="Q40" s="90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F40" s="55"/>
      <c r="AG40" s="68"/>
      <c r="AH40" s="55"/>
      <c r="AI40" s="122"/>
      <c r="AJ40" s="122"/>
      <c r="AK40" s="122"/>
      <c r="AL40" s="122"/>
      <c r="AM40" s="55"/>
      <c r="AN40" s="317"/>
      <c r="AO40" s="318"/>
      <c r="AP40" s="318"/>
      <c r="AQ40" s="319" t="str">
        <f>IF(AND(請求書!$F$13&lt;&gt;"",請求書!$J$13&lt;&gt;"",$AN40&lt;&gt;""),IF(ISERR(DAY(2018+請求書!$F$13&amp;"/"&amp;請求書!$J$13&amp;"/"&amp;$AN40)),"NG",DATE(2018+請求書!$F$13,請求書!$J$13,$AN40)),"")</f>
        <v/>
      </c>
      <c r="AR40" s="319"/>
      <c r="AS40" s="320"/>
      <c r="AT40" s="366"/>
      <c r="AU40" s="321"/>
      <c r="AV40" s="321"/>
      <c r="AW40" s="321"/>
      <c r="AX40" s="321"/>
      <c r="AY40" s="321"/>
      <c r="AZ40" s="321"/>
      <c r="BA40" s="321"/>
      <c r="BB40" s="321"/>
      <c r="BC40" s="321"/>
      <c r="BD40" s="321"/>
      <c r="BE40" s="365"/>
      <c r="BF40" s="362"/>
      <c r="BG40" s="321"/>
      <c r="BH40" s="321"/>
      <c r="BI40" s="321"/>
      <c r="BJ40" s="321"/>
      <c r="BK40" s="321"/>
      <c r="BL40" s="321"/>
      <c r="BM40" s="321"/>
      <c r="BN40" s="321"/>
      <c r="BO40" s="321"/>
      <c r="BP40" s="321"/>
      <c r="BQ40" s="321"/>
      <c r="BR40" s="326" t="str">
        <f t="shared" si="2"/>
        <v/>
      </c>
      <c r="BS40" s="326"/>
      <c r="BT40" s="326"/>
      <c r="BU40" s="326"/>
      <c r="BV40" s="327"/>
      <c r="BW40" s="328"/>
      <c r="BX40" s="329"/>
      <c r="BY40" s="330"/>
      <c r="BZ40" s="306"/>
      <c r="CA40" s="307"/>
      <c r="CB40" s="307"/>
      <c r="CC40" s="307"/>
      <c r="CD40" s="308"/>
      <c r="CE40" s="306"/>
      <c r="CF40" s="307"/>
      <c r="CG40" s="307"/>
      <c r="CH40" s="307"/>
      <c r="CI40" s="307"/>
      <c r="CJ40" s="307"/>
      <c r="CK40" s="307"/>
      <c r="CL40" s="307"/>
      <c r="CM40" s="307"/>
      <c r="CN40" s="307"/>
      <c r="CO40" s="307"/>
      <c r="CP40" s="307"/>
      <c r="CQ40" s="307"/>
      <c r="CR40" s="308"/>
      <c r="CS40" s="62">
        <f t="shared" si="8"/>
        <v>0</v>
      </c>
      <c r="CT40" s="62">
        <f t="shared" si="9"/>
        <v>0</v>
      </c>
      <c r="CU40" s="62">
        <f t="shared" si="3"/>
        <v>0</v>
      </c>
      <c r="CV40" s="62">
        <f t="shared" si="4"/>
        <v>0</v>
      </c>
      <c r="CW40" s="62">
        <f>IF(BR40&lt;&gt;"",IF(BW40=2,BR40*2,BR40),0)</f>
        <v>0</v>
      </c>
      <c r="CX40" s="127" t="str">
        <f t="shared" si="5"/>
        <v/>
      </c>
      <c r="CY40" s="118" t="str">
        <f t="shared" si="11"/>
        <v/>
      </c>
      <c r="CZ40" s="119"/>
      <c r="DA40" s="127" t="str">
        <f t="shared" si="6"/>
        <v/>
      </c>
      <c r="DB40" s="118" t="str">
        <f t="shared" si="12"/>
        <v/>
      </c>
      <c r="DC40" s="119" t="str">
        <f>IFERROR(IF(BF40&lt;&gt;"",IF(DB40&gt;120,"算定エラー",VLOOKUP(DB40,Sheet1!A:B,2,FALSE)),""),"")</f>
        <v/>
      </c>
      <c r="DD40" s="120">
        <f>IF(BW40=2,BR40,0)</f>
        <v>0</v>
      </c>
    </row>
    <row r="41" spans="2:108" ht="20.100000000000001" customHeight="1">
      <c r="B41" s="53"/>
      <c r="C41" s="55"/>
      <c r="D41" s="653" t="s">
        <v>233</v>
      </c>
      <c r="E41" s="517"/>
      <c r="F41" s="517"/>
      <c r="G41" s="517"/>
      <c r="H41" s="517"/>
      <c r="I41" s="517"/>
      <c r="J41" s="517"/>
      <c r="K41" s="517"/>
      <c r="L41" s="517"/>
      <c r="M41" s="517"/>
      <c r="N41" s="517"/>
      <c r="O41" s="517"/>
      <c r="P41" s="517"/>
      <c r="Q41" s="517"/>
      <c r="R41" s="517"/>
      <c r="S41" s="517"/>
      <c r="T41" s="518"/>
      <c r="U41" s="655" t="s">
        <v>870</v>
      </c>
      <c r="V41" s="656"/>
      <c r="W41" s="656"/>
      <c r="X41" s="656"/>
      <c r="Y41" s="656"/>
      <c r="Z41" s="656"/>
      <c r="AA41" s="45"/>
      <c r="AB41" s="45"/>
      <c r="AC41" s="45"/>
      <c r="AD41" s="46"/>
      <c r="AF41" s="55"/>
      <c r="AG41" s="68"/>
      <c r="AH41" s="55"/>
      <c r="AI41" s="122"/>
      <c r="AJ41" s="122"/>
      <c r="AK41" s="122"/>
      <c r="AL41" s="122"/>
      <c r="AM41" s="55"/>
      <c r="AN41" s="317"/>
      <c r="AO41" s="318"/>
      <c r="AP41" s="318"/>
      <c r="AQ41" s="319" t="str">
        <f>IF(AND(請求書!$F$13&lt;&gt;"",請求書!$J$13&lt;&gt;"",$AN41&lt;&gt;""),IF(ISERR(DAY(2018+請求書!$F$13&amp;"/"&amp;請求書!$J$13&amp;"/"&amp;$AN41)),"NG",DATE(2018+請求書!$F$13,請求書!$J$13,$AN41)),"")</f>
        <v/>
      </c>
      <c r="AR41" s="319"/>
      <c r="AS41" s="320"/>
      <c r="AT41" s="366"/>
      <c r="AU41" s="321"/>
      <c r="AV41" s="321"/>
      <c r="AW41" s="321"/>
      <c r="AX41" s="321"/>
      <c r="AY41" s="321"/>
      <c r="AZ41" s="321"/>
      <c r="BA41" s="321"/>
      <c r="BB41" s="321"/>
      <c r="BC41" s="321"/>
      <c r="BD41" s="321"/>
      <c r="BE41" s="365"/>
      <c r="BF41" s="362"/>
      <c r="BG41" s="321"/>
      <c r="BH41" s="321"/>
      <c r="BI41" s="321"/>
      <c r="BJ41" s="321"/>
      <c r="BK41" s="321"/>
      <c r="BL41" s="321"/>
      <c r="BM41" s="321"/>
      <c r="BN41" s="321"/>
      <c r="BO41" s="321"/>
      <c r="BP41" s="321"/>
      <c r="BQ41" s="321"/>
      <c r="BR41" s="326" t="str">
        <f t="shared" si="2"/>
        <v/>
      </c>
      <c r="BS41" s="326"/>
      <c r="BT41" s="326"/>
      <c r="BU41" s="326"/>
      <c r="BV41" s="327"/>
      <c r="BW41" s="328"/>
      <c r="BX41" s="329"/>
      <c r="BY41" s="330"/>
      <c r="BZ41" s="306"/>
      <c r="CA41" s="307"/>
      <c r="CB41" s="307"/>
      <c r="CC41" s="307"/>
      <c r="CD41" s="308"/>
      <c r="CE41" s="306"/>
      <c r="CF41" s="307"/>
      <c r="CG41" s="307"/>
      <c r="CH41" s="307"/>
      <c r="CI41" s="307"/>
      <c r="CJ41" s="307"/>
      <c r="CK41" s="307"/>
      <c r="CL41" s="307"/>
      <c r="CM41" s="307"/>
      <c r="CN41" s="307"/>
      <c r="CO41" s="307"/>
      <c r="CP41" s="307"/>
      <c r="CQ41" s="307"/>
      <c r="CR41" s="308"/>
      <c r="CS41" s="62">
        <f t="shared" si="8"/>
        <v>0</v>
      </c>
      <c r="CT41" s="62">
        <f t="shared" si="9"/>
        <v>0</v>
      </c>
      <c r="CU41" s="62">
        <f t="shared" si="3"/>
        <v>0</v>
      </c>
      <c r="CV41" s="62">
        <f t="shared" si="4"/>
        <v>0</v>
      </c>
      <c r="CW41" s="62">
        <f t="shared" si="10"/>
        <v>0</v>
      </c>
      <c r="CX41" s="127" t="str">
        <f t="shared" si="5"/>
        <v/>
      </c>
      <c r="CY41" s="118" t="str">
        <f t="shared" si="11"/>
        <v/>
      </c>
      <c r="CZ41" s="119"/>
      <c r="DA41" s="127" t="str">
        <f t="shared" si="6"/>
        <v/>
      </c>
      <c r="DB41" s="118" t="str">
        <f t="shared" si="12"/>
        <v/>
      </c>
      <c r="DC41" s="119" t="str">
        <f>IFERROR(IF(BF41&lt;&gt;"",IF(DB41&gt;120,"算定エラー",VLOOKUP(DB41,Sheet1!A:B,2,FALSE)),""),"")</f>
        <v/>
      </c>
      <c r="DD41" s="120">
        <f t="shared" si="7"/>
        <v>0</v>
      </c>
    </row>
    <row r="42" spans="2:108" ht="20.100000000000001" customHeight="1" thickBot="1">
      <c r="B42" s="53"/>
      <c r="C42" s="55"/>
      <c r="D42" s="654"/>
      <c r="E42" s="550"/>
      <c r="F42" s="550"/>
      <c r="G42" s="550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1"/>
      <c r="U42" s="627">
        <f>U31-U39</f>
        <v>0</v>
      </c>
      <c r="V42" s="628"/>
      <c r="W42" s="628"/>
      <c r="X42" s="628"/>
      <c r="Y42" s="628"/>
      <c r="Z42" s="628"/>
      <c r="AA42" s="47" t="s">
        <v>218</v>
      </c>
      <c r="AB42" s="47"/>
      <c r="AC42" s="47"/>
      <c r="AD42" s="48"/>
      <c r="AF42" s="55"/>
      <c r="AG42" s="68"/>
      <c r="AH42" s="55"/>
      <c r="AI42" s="122"/>
      <c r="AJ42" s="122"/>
      <c r="AK42" s="122"/>
      <c r="AL42" s="122"/>
      <c r="AM42" s="55"/>
      <c r="AN42" s="317"/>
      <c r="AO42" s="318"/>
      <c r="AP42" s="318"/>
      <c r="AQ42" s="319" t="str">
        <f>IF(AND(請求書!$F$13&lt;&gt;"",請求書!$J$13&lt;&gt;"",$AN42&lt;&gt;""),IF(ISERR(DAY(2018+請求書!$F$13&amp;"/"&amp;請求書!$J$13&amp;"/"&amp;$AN42)),"NG",DATE(2018+請求書!$F$13,請求書!$J$13,$AN42)),"")</f>
        <v/>
      </c>
      <c r="AR42" s="319"/>
      <c r="AS42" s="320"/>
      <c r="AT42" s="629"/>
      <c r="AU42" s="620"/>
      <c r="AV42" s="620"/>
      <c r="AW42" s="620"/>
      <c r="AX42" s="620"/>
      <c r="AY42" s="620"/>
      <c r="AZ42" s="620"/>
      <c r="BA42" s="620"/>
      <c r="BB42" s="620"/>
      <c r="BC42" s="620"/>
      <c r="BD42" s="620"/>
      <c r="BE42" s="630"/>
      <c r="BF42" s="362"/>
      <c r="BG42" s="321"/>
      <c r="BH42" s="321"/>
      <c r="BI42" s="321"/>
      <c r="BJ42" s="321"/>
      <c r="BK42" s="321"/>
      <c r="BL42" s="321"/>
      <c r="BM42" s="321"/>
      <c r="BN42" s="620"/>
      <c r="BO42" s="620"/>
      <c r="BP42" s="620"/>
      <c r="BQ42" s="620"/>
      <c r="BR42" s="326" t="str">
        <f t="shared" si="2"/>
        <v/>
      </c>
      <c r="BS42" s="326"/>
      <c r="BT42" s="326"/>
      <c r="BU42" s="326"/>
      <c r="BV42" s="327"/>
      <c r="BW42" s="328"/>
      <c r="BX42" s="329"/>
      <c r="BY42" s="330"/>
      <c r="BZ42" s="306"/>
      <c r="CA42" s="307"/>
      <c r="CB42" s="307"/>
      <c r="CC42" s="307"/>
      <c r="CD42" s="308"/>
      <c r="CE42" s="642"/>
      <c r="CF42" s="643"/>
      <c r="CG42" s="643"/>
      <c r="CH42" s="643"/>
      <c r="CI42" s="643"/>
      <c r="CJ42" s="643"/>
      <c r="CK42" s="643"/>
      <c r="CL42" s="643"/>
      <c r="CM42" s="643"/>
      <c r="CN42" s="643"/>
      <c r="CO42" s="643"/>
      <c r="CP42" s="643"/>
      <c r="CQ42" s="643"/>
      <c r="CR42" s="644"/>
      <c r="CS42" s="62">
        <f t="shared" si="8"/>
        <v>0</v>
      </c>
      <c r="CT42" s="62">
        <f t="shared" si="9"/>
        <v>0</v>
      </c>
      <c r="CU42" s="62">
        <f t="shared" si="3"/>
        <v>0</v>
      </c>
      <c r="CV42" s="62">
        <f t="shared" si="4"/>
        <v>0</v>
      </c>
      <c r="CW42" s="62">
        <f>IF(BR42&lt;&gt;"",IF(BW42=2,BR42*2,BR42),0)</f>
        <v>0</v>
      </c>
      <c r="CX42" s="127" t="str">
        <f t="shared" si="5"/>
        <v/>
      </c>
      <c r="CY42" s="118" t="str">
        <f t="shared" si="11"/>
        <v/>
      </c>
      <c r="CZ42" s="119"/>
      <c r="DA42" s="127" t="str">
        <f t="shared" si="6"/>
        <v/>
      </c>
      <c r="DB42" s="118" t="str">
        <f t="shared" si="12"/>
        <v/>
      </c>
      <c r="DC42" s="119" t="str">
        <f>IFERROR(IF(BF42&lt;&gt;"",IF(DB42&gt;120,"算定エラー",VLOOKUP(DB42,Sheet1!A:B,2,FALSE)),""),"")</f>
        <v/>
      </c>
      <c r="DD42" s="120">
        <f>IF(BW42=2,BR42,0)</f>
        <v>0</v>
      </c>
    </row>
    <row r="43" spans="2:108" ht="15" customHeight="1" thickTop="1" thickBot="1">
      <c r="B43" s="53"/>
      <c r="C43" s="55"/>
      <c r="D43" s="89"/>
      <c r="E43" s="89"/>
      <c r="F43" s="89"/>
      <c r="G43" s="89"/>
      <c r="H43" s="89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F43" s="55"/>
      <c r="AG43" s="68"/>
      <c r="AH43" s="55"/>
      <c r="AI43" s="122"/>
      <c r="AJ43" s="122"/>
      <c r="AK43" s="122"/>
      <c r="AL43" s="122"/>
      <c r="AM43" s="55"/>
      <c r="AN43" s="631" t="s">
        <v>215</v>
      </c>
      <c r="AO43" s="632"/>
      <c r="AP43" s="632"/>
      <c r="AQ43" s="632"/>
      <c r="AR43" s="632"/>
      <c r="AS43" s="632"/>
      <c r="AT43" s="632"/>
      <c r="AU43" s="632"/>
      <c r="AV43" s="632"/>
      <c r="AW43" s="632"/>
      <c r="AX43" s="632"/>
      <c r="AY43" s="632"/>
      <c r="AZ43" s="632"/>
      <c r="BA43" s="632"/>
      <c r="BB43" s="633" t="str">
        <f>IF(CT43&gt;0,"同一日の算定があります。確認してください。",IF(CV43&gt;0,"日付を入力してください",""))</f>
        <v/>
      </c>
      <c r="BC43" s="634"/>
      <c r="BD43" s="634"/>
      <c r="BE43" s="634"/>
      <c r="BF43" s="634"/>
      <c r="BG43" s="634"/>
      <c r="BH43" s="634"/>
      <c r="BI43" s="634"/>
      <c r="BJ43" s="634"/>
      <c r="BK43" s="634"/>
      <c r="BL43" s="634"/>
      <c r="BM43" s="634"/>
      <c r="BN43" s="634"/>
      <c r="BO43" s="634"/>
      <c r="BP43" s="634"/>
      <c r="BQ43" s="635"/>
      <c r="BR43" s="621" t="s">
        <v>875</v>
      </c>
      <c r="BS43" s="622"/>
      <c r="BT43" s="622"/>
      <c r="BU43" s="622"/>
      <c r="BV43" s="623"/>
      <c r="BW43" s="621" t="s">
        <v>877</v>
      </c>
      <c r="BX43" s="622"/>
      <c r="BY43" s="623"/>
      <c r="BZ43" s="608" t="str">
        <f>IF(BW45&gt;0,"2人派遣の算定があります","")</f>
        <v/>
      </c>
      <c r="CA43" s="609"/>
      <c r="CB43" s="609"/>
      <c r="CC43" s="609"/>
      <c r="CD43" s="609"/>
      <c r="CE43" s="609"/>
      <c r="CF43" s="609"/>
      <c r="CG43" s="609"/>
      <c r="CH43" s="609"/>
      <c r="CI43" s="609"/>
      <c r="CJ43" s="609"/>
      <c r="CK43" s="609"/>
      <c r="CL43" s="609"/>
      <c r="CM43" s="609"/>
      <c r="CN43" s="609"/>
      <c r="CO43" s="609"/>
      <c r="CP43" s="609"/>
      <c r="CQ43" s="609"/>
      <c r="CR43" s="610"/>
      <c r="CS43" s="62"/>
      <c r="CT43" s="62">
        <f>SUM(CT12:CT42)</f>
        <v>0</v>
      </c>
      <c r="CU43" s="62">
        <f t="shared" ref="CU43:CW43" si="18">SUM(CU12:CU42)</f>
        <v>0</v>
      </c>
      <c r="CV43" s="62">
        <f t="shared" si="18"/>
        <v>0</v>
      </c>
      <c r="CW43" s="62">
        <f t="shared" si="18"/>
        <v>0</v>
      </c>
      <c r="CX43" s="117"/>
      <c r="CY43" s="118"/>
      <c r="CZ43" s="119"/>
      <c r="DA43" s="117"/>
      <c r="DB43" s="118"/>
      <c r="DC43" s="119"/>
    </row>
    <row r="44" spans="2:108" ht="15" customHeight="1">
      <c r="B44" s="53"/>
      <c r="C44" s="55"/>
      <c r="D44" s="89"/>
      <c r="E44" s="89"/>
      <c r="F44" s="89"/>
      <c r="G44" s="89"/>
      <c r="H44" s="89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602"/>
      <c r="V44" s="158"/>
      <c r="W44" s="159"/>
      <c r="X44" s="397" t="s">
        <v>216</v>
      </c>
      <c r="Y44" s="389"/>
      <c r="Z44" s="157"/>
      <c r="AA44" s="158"/>
      <c r="AB44" s="159"/>
      <c r="AC44" s="397" t="s">
        <v>217</v>
      </c>
      <c r="AD44" s="398"/>
      <c r="AF44" s="55"/>
      <c r="AG44" s="68"/>
      <c r="AH44" s="55"/>
      <c r="AI44" s="122"/>
      <c r="AJ44" s="122"/>
      <c r="AK44" s="122"/>
      <c r="AL44" s="122"/>
      <c r="AM44" s="55"/>
      <c r="AN44" s="502"/>
      <c r="AO44" s="470"/>
      <c r="AP44" s="470"/>
      <c r="AQ44" s="470"/>
      <c r="AR44" s="470"/>
      <c r="AS44" s="470"/>
      <c r="AT44" s="470"/>
      <c r="AU44" s="470"/>
      <c r="AV44" s="470"/>
      <c r="AW44" s="470"/>
      <c r="AX44" s="470"/>
      <c r="AY44" s="470"/>
      <c r="AZ44" s="470"/>
      <c r="BA44" s="470"/>
      <c r="BB44" s="636"/>
      <c r="BC44" s="637"/>
      <c r="BD44" s="637"/>
      <c r="BE44" s="637"/>
      <c r="BF44" s="637"/>
      <c r="BG44" s="637"/>
      <c r="BH44" s="637"/>
      <c r="BI44" s="637"/>
      <c r="BJ44" s="637"/>
      <c r="BK44" s="637"/>
      <c r="BL44" s="637"/>
      <c r="BM44" s="637"/>
      <c r="BN44" s="637"/>
      <c r="BO44" s="637"/>
      <c r="BP44" s="637"/>
      <c r="BQ44" s="638"/>
      <c r="BR44" s="624" t="s">
        <v>876</v>
      </c>
      <c r="BS44" s="625"/>
      <c r="BT44" s="625"/>
      <c r="BU44" s="625"/>
      <c r="BV44" s="626"/>
      <c r="BW44" s="624" t="s">
        <v>878</v>
      </c>
      <c r="BX44" s="625"/>
      <c r="BY44" s="626"/>
      <c r="BZ44" s="611"/>
      <c r="CA44" s="612"/>
      <c r="CB44" s="612"/>
      <c r="CC44" s="612"/>
      <c r="CD44" s="612"/>
      <c r="CE44" s="612"/>
      <c r="CF44" s="612"/>
      <c r="CG44" s="612"/>
      <c r="CH44" s="612"/>
      <c r="CI44" s="612"/>
      <c r="CJ44" s="612"/>
      <c r="CK44" s="612"/>
      <c r="CL44" s="612"/>
      <c r="CM44" s="612"/>
      <c r="CN44" s="612"/>
      <c r="CO44" s="612"/>
      <c r="CP44" s="612"/>
      <c r="CQ44" s="612"/>
      <c r="CR44" s="613"/>
      <c r="CS44" s="62"/>
      <c r="CT44" s="62"/>
      <c r="CU44" s="62"/>
      <c r="CV44" s="62"/>
      <c r="CW44" s="62"/>
      <c r="CX44" s="117"/>
      <c r="CY44" s="118"/>
      <c r="CZ44" s="119"/>
      <c r="DA44" s="117"/>
      <c r="DB44" s="118"/>
      <c r="DC44" s="119"/>
    </row>
    <row r="45" spans="2:108" ht="21" customHeight="1" thickBot="1">
      <c r="B45" s="53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603"/>
      <c r="V45" s="604"/>
      <c r="W45" s="212"/>
      <c r="X45" s="399"/>
      <c r="Y45" s="392"/>
      <c r="Z45" s="211"/>
      <c r="AA45" s="604"/>
      <c r="AB45" s="212"/>
      <c r="AC45" s="399"/>
      <c r="AD45" s="400"/>
      <c r="AF45" s="55"/>
      <c r="AG45" s="68"/>
      <c r="AH45" s="55"/>
      <c r="AI45" s="122"/>
      <c r="AJ45" s="122"/>
      <c r="AK45" s="122"/>
      <c r="AL45" s="122"/>
      <c r="AM45" s="55"/>
      <c r="AN45" s="503"/>
      <c r="AO45" s="483"/>
      <c r="AP45" s="483"/>
      <c r="AQ45" s="483"/>
      <c r="AR45" s="483"/>
      <c r="AS45" s="483"/>
      <c r="AT45" s="483"/>
      <c r="AU45" s="483"/>
      <c r="AV45" s="483"/>
      <c r="AW45" s="483"/>
      <c r="AX45" s="483"/>
      <c r="AY45" s="483"/>
      <c r="AZ45" s="483"/>
      <c r="BA45" s="483"/>
      <c r="BB45" s="639"/>
      <c r="BC45" s="640"/>
      <c r="BD45" s="640"/>
      <c r="BE45" s="640"/>
      <c r="BF45" s="640"/>
      <c r="BG45" s="640"/>
      <c r="BH45" s="640"/>
      <c r="BI45" s="640"/>
      <c r="BJ45" s="640"/>
      <c r="BK45" s="640"/>
      <c r="BL45" s="640"/>
      <c r="BM45" s="640"/>
      <c r="BN45" s="640"/>
      <c r="BO45" s="640"/>
      <c r="BP45" s="640"/>
      <c r="BQ45" s="641"/>
      <c r="BR45" s="605">
        <f>CW43</f>
        <v>0</v>
      </c>
      <c r="BS45" s="606"/>
      <c r="BT45" s="606"/>
      <c r="BU45" s="606"/>
      <c r="BV45" s="607"/>
      <c r="BW45" s="617">
        <f>COUNTIFS(BW12:BY42,2)</f>
        <v>0</v>
      </c>
      <c r="BX45" s="618"/>
      <c r="BY45" s="619"/>
      <c r="BZ45" s="614"/>
      <c r="CA45" s="615"/>
      <c r="CB45" s="615"/>
      <c r="CC45" s="615"/>
      <c r="CD45" s="615"/>
      <c r="CE45" s="615"/>
      <c r="CF45" s="615"/>
      <c r="CG45" s="615"/>
      <c r="CH45" s="615"/>
      <c r="CI45" s="615"/>
      <c r="CJ45" s="615"/>
      <c r="CK45" s="615"/>
      <c r="CL45" s="615"/>
      <c r="CM45" s="615"/>
      <c r="CN45" s="615"/>
      <c r="CO45" s="615"/>
      <c r="CP45" s="615"/>
      <c r="CQ45" s="615"/>
      <c r="CR45" s="616"/>
      <c r="CS45" s="62"/>
      <c r="CT45" s="62"/>
      <c r="CU45" s="62"/>
      <c r="CV45" s="62"/>
      <c r="CW45" s="62"/>
    </row>
    <row r="46" spans="2:108" ht="4.5" customHeight="1" thickBot="1">
      <c r="B46" s="91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F46" s="60"/>
      <c r="AG46" s="92"/>
      <c r="AH46" s="55"/>
      <c r="AI46" s="122"/>
      <c r="AJ46" s="122"/>
      <c r="AK46" s="122"/>
      <c r="AL46" s="122"/>
      <c r="AM46" s="55"/>
      <c r="AN46" s="62"/>
      <c r="AO46" s="62"/>
      <c r="AP46" s="62"/>
      <c r="AQ46" s="62"/>
      <c r="AR46" s="62"/>
      <c r="AS46" s="62"/>
      <c r="AT46" s="142"/>
      <c r="AU46" s="142"/>
      <c r="AV46" s="14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T46" s="62"/>
      <c r="CU46" s="62"/>
      <c r="CV46" s="62"/>
      <c r="CW46" s="62"/>
    </row>
    <row r="47" spans="2:108" ht="17.25" customHeight="1" thickTop="1" thickBot="1">
      <c r="AN47" s="650" t="s">
        <v>883</v>
      </c>
      <c r="AO47" s="651"/>
      <c r="AP47" s="651"/>
      <c r="AQ47" s="651"/>
      <c r="AR47" s="651"/>
      <c r="AS47" s="651"/>
      <c r="AT47" s="651"/>
      <c r="AU47" s="651"/>
      <c r="AV47" s="651"/>
      <c r="AW47" s="651"/>
      <c r="AX47" s="651"/>
      <c r="AY47" s="651"/>
      <c r="AZ47" s="651"/>
      <c r="BA47" s="651"/>
      <c r="BB47" s="651"/>
      <c r="BC47" s="651"/>
      <c r="BD47" s="651"/>
      <c r="BE47" s="65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49">
        <v>1</v>
      </c>
      <c r="CE47" s="649"/>
      <c r="CF47" s="649"/>
      <c r="CG47" s="649" t="s">
        <v>216</v>
      </c>
      <c r="CH47" s="649"/>
      <c r="CI47" s="649"/>
      <c r="CJ47" s="649">
        <v>1</v>
      </c>
      <c r="CK47" s="649"/>
      <c r="CL47" s="649"/>
      <c r="CM47" s="649"/>
      <c r="CN47" s="649"/>
      <c r="CO47" s="649"/>
      <c r="CP47" s="649"/>
      <c r="CQ47" s="645" t="s">
        <v>217</v>
      </c>
      <c r="CR47" s="646"/>
    </row>
    <row r="48" spans="2:108" ht="17.25" customHeight="1" thickTop="1"/>
  </sheetData>
  <sheetProtection algorithmName="SHA-512" hashValue="H1kTWaJDJvJMd0mLpqRKexFaXEZSePfuoIWkYYi1EXx4qNWLoeDluvNbTi+lVljF/APbBmmS/Exba2HCWv8zRQ==" saltValue="tmuw/vTIXGb6yo5p0IFdbw==" spinCount="100000" sheet="1" selectLockedCells="1"/>
  <mergeCells count="583">
    <mergeCell ref="BW40:BY40"/>
    <mergeCell ref="BN4:BV4"/>
    <mergeCell ref="BN5:BV5"/>
    <mergeCell ref="BJ6:BV6"/>
    <mergeCell ref="BW4:CH4"/>
    <mergeCell ref="BW5:CB6"/>
    <mergeCell ref="BF7:BV7"/>
    <mergeCell ref="CC5:CR6"/>
    <mergeCell ref="BR36:BV36"/>
    <mergeCell ref="BW36:BY36"/>
    <mergeCell ref="BR34:BV34"/>
    <mergeCell ref="BW34:BY34"/>
    <mergeCell ref="BJ32:BM32"/>
    <mergeCell ref="BN32:BQ32"/>
    <mergeCell ref="BR32:BV32"/>
    <mergeCell ref="BF39:BI39"/>
    <mergeCell ref="BW37:BY37"/>
    <mergeCell ref="BJ39:BM39"/>
    <mergeCell ref="BN39:BQ39"/>
    <mergeCell ref="BW39:BY39"/>
    <mergeCell ref="BN37:BQ37"/>
    <mergeCell ref="BR37:BV37"/>
    <mergeCell ref="BW38:BY38"/>
    <mergeCell ref="BN38:BQ38"/>
    <mergeCell ref="BW41:BY41"/>
    <mergeCell ref="BF10:BI10"/>
    <mergeCell ref="BJ10:BM10"/>
    <mergeCell ref="BN10:BQ10"/>
    <mergeCell ref="BF11:BI11"/>
    <mergeCell ref="BJ11:BM11"/>
    <mergeCell ref="BN11:BQ11"/>
    <mergeCell ref="BF34:BI34"/>
    <mergeCell ref="BF33:BI33"/>
    <mergeCell ref="BJ33:BM33"/>
    <mergeCell ref="BN33:BQ33"/>
    <mergeCell ref="BR33:BV33"/>
    <mergeCell ref="BW33:BY33"/>
    <mergeCell ref="BN25:BQ25"/>
    <mergeCell ref="BR25:BV25"/>
    <mergeCell ref="BW25:BY25"/>
    <mergeCell ref="BF23:BI23"/>
    <mergeCell ref="BJ23:BM23"/>
    <mergeCell ref="BF40:BI40"/>
    <mergeCell ref="BF41:BI41"/>
    <mergeCell ref="BJ40:BM40"/>
    <mergeCell ref="BJ41:BM41"/>
    <mergeCell ref="BW15:BY15"/>
    <mergeCell ref="BN36:BQ36"/>
    <mergeCell ref="D41:T42"/>
    <mergeCell ref="U41:Z41"/>
    <mergeCell ref="AQ40:AS40"/>
    <mergeCell ref="AT40:AW40"/>
    <mergeCell ref="AX40:BA40"/>
    <mergeCell ref="BB40:BE40"/>
    <mergeCell ref="BR40:BV40"/>
    <mergeCell ref="BB41:BE41"/>
    <mergeCell ref="BR41:BV41"/>
    <mergeCell ref="BF42:BI42"/>
    <mergeCell ref="BN40:BQ40"/>
    <mergeCell ref="BN41:BQ41"/>
    <mergeCell ref="CQ47:CR47"/>
    <mergeCell ref="BF2:CF3"/>
    <mergeCell ref="BC6:BI6"/>
    <mergeCell ref="CD47:CF47"/>
    <mergeCell ref="CG47:CI47"/>
    <mergeCell ref="CJ47:CP47"/>
    <mergeCell ref="AN47:BE47"/>
    <mergeCell ref="AN41:AP41"/>
    <mergeCell ref="AQ41:AS41"/>
    <mergeCell ref="AT41:AW41"/>
    <mergeCell ref="AX41:BA41"/>
    <mergeCell ref="BR39:BV39"/>
    <mergeCell ref="AN40:AP40"/>
    <mergeCell ref="BF35:BI35"/>
    <mergeCell ref="BR35:BV35"/>
    <mergeCell ref="BW35:BY35"/>
    <mergeCell ref="AN39:AP39"/>
    <mergeCell ref="AQ39:AS39"/>
    <mergeCell ref="AT39:AW39"/>
    <mergeCell ref="AX39:BA39"/>
    <mergeCell ref="BB39:BE39"/>
    <mergeCell ref="BB38:BE38"/>
    <mergeCell ref="BF38:BI38"/>
    <mergeCell ref="BJ38:BM38"/>
    <mergeCell ref="U44:W45"/>
    <mergeCell ref="X44:Y45"/>
    <mergeCell ref="Z44:AB45"/>
    <mergeCell ref="AC44:AD45"/>
    <mergeCell ref="BR45:BV45"/>
    <mergeCell ref="BZ43:CR45"/>
    <mergeCell ref="BW45:BY45"/>
    <mergeCell ref="BJ42:BM42"/>
    <mergeCell ref="BN42:BQ42"/>
    <mergeCell ref="BR42:BV42"/>
    <mergeCell ref="BW42:BY42"/>
    <mergeCell ref="BR43:BV43"/>
    <mergeCell ref="BR44:BV44"/>
    <mergeCell ref="BW43:BY43"/>
    <mergeCell ref="BW44:BY44"/>
    <mergeCell ref="U42:Z42"/>
    <mergeCell ref="AN42:AP42"/>
    <mergeCell ref="AQ42:AS42"/>
    <mergeCell ref="AT42:AW42"/>
    <mergeCell ref="AX42:BA42"/>
    <mergeCell ref="BB42:BE42"/>
    <mergeCell ref="AN43:BA45"/>
    <mergeCell ref="BB43:BQ45"/>
    <mergeCell ref="CE42:CR42"/>
    <mergeCell ref="BR38:BV38"/>
    <mergeCell ref="BJ35:BM35"/>
    <mergeCell ref="BN35:BQ35"/>
    <mergeCell ref="E37:T37"/>
    <mergeCell ref="U37:Z37"/>
    <mergeCell ref="AA37:AD37"/>
    <mergeCell ref="AN37:AP37"/>
    <mergeCell ref="AQ37:AS37"/>
    <mergeCell ref="AT37:AW37"/>
    <mergeCell ref="AX37:BA37"/>
    <mergeCell ref="BF36:BI36"/>
    <mergeCell ref="BJ36:BM36"/>
    <mergeCell ref="E36:T36"/>
    <mergeCell ref="U36:Z36"/>
    <mergeCell ref="AA36:AD36"/>
    <mergeCell ref="AN36:AP36"/>
    <mergeCell ref="AQ36:AS36"/>
    <mergeCell ref="AT36:AW36"/>
    <mergeCell ref="AX36:BA36"/>
    <mergeCell ref="BB36:BE36"/>
    <mergeCell ref="BB37:BE37"/>
    <mergeCell ref="BF37:BI37"/>
    <mergeCell ref="BJ37:BM37"/>
    <mergeCell ref="O35:R35"/>
    <mergeCell ref="J35:N35"/>
    <mergeCell ref="D33:D39"/>
    <mergeCell ref="E33:T34"/>
    <mergeCell ref="U33:Z34"/>
    <mergeCell ref="AA33:AD34"/>
    <mergeCell ref="AN33:AP33"/>
    <mergeCell ref="AQ33:AS33"/>
    <mergeCell ref="AT33:AW33"/>
    <mergeCell ref="AA38:AD39"/>
    <mergeCell ref="AN38:AP38"/>
    <mergeCell ref="AQ38:AS38"/>
    <mergeCell ref="AT38:AW38"/>
    <mergeCell ref="AX33:BA33"/>
    <mergeCell ref="BB33:BE33"/>
    <mergeCell ref="U35:Z35"/>
    <mergeCell ref="AA35:AD35"/>
    <mergeCell ref="AN35:AP35"/>
    <mergeCell ref="AQ35:AS35"/>
    <mergeCell ref="AT35:AW35"/>
    <mergeCell ref="AX35:BA35"/>
    <mergeCell ref="BB35:BE35"/>
    <mergeCell ref="AX38:BA38"/>
    <mergeCell ref="S35:T35"/>
    <mergeCell ref="E38:T39"/>
    <mergeCell ref="U39:Z39"/>
    <mergeCell ref="BN30:BQ30"/>
    <mergeCell ref="BR30:BV30"/>
    <mergeCell ref="BR31:BV31"/>
    <mergeCell ref="BW31:BY31"/>
    <mergeCell ref="BW32:BY32"/>
    <mergeCell ref="AN34:AP34"/>
    <mergeCell ref="AQ34:AS34"/>
    <mergeCell ref="AT34:AW34"/>
    <mergeCell ref="AX34:BA34"/>
    <mergeCell ref="BB34:BE34"/>
    <mergeCell ref="AN32:AP32"/>
    <mergeCell ref="AQ32:AS32"/>
    <mergeCell ref="AT32:AW32"/>
    <mergeCell ref="AX32:BA32"/>
    <mergeCell ref="BB32:BE32"/>
    <mergeCell ref="BF32:BI32"/>
    <mergeCell ref="BJ34:BM34"/>
    <mergeCell ref="BN34:BQ34"/>
    <mergeCell ref="U31:Z31"/>
    <mergeCell ref="AN31:AP31"/>
    <mergeCell ref="AQ31:AS31"/>
    <mergeCell ref="AT31:AW31"/>
    <mergeCell ref="AX31:BA31"/>
    <mergeCell ref="BB31:BE31"/>
    <mergeCell ref="BB30:BE30"/>
    <mergeCell ref="BF30:BI30"/>
    <mergeCell ref="BJ30:BM30"/>
    <mergeCell ref="BZ27:CD27"/>
    <mergeCell ref="BZ28:CD28"/>
    <mergeCell ref="BZ29:CD29"/>
    <mergeCell ref="BF29:BI29"/>
    <mergeCell ref="BJ29:BM29"/>
    <mergeCell ref="BF28:BI28"/>
    <mergeCell ref="BJ28:BM28"/>
    <mergeCell ref="BN28:BQ28"/>
    <mergeCell ref="BR28:BV28"/>
    <mergeCell ref="E30:T31"/>
    <mergeCell ref="AA30:AD31"/>
    <mergeCell ref="AN30:AP30"/>
    <mergeCell ref="AQ30:AS30"/>
    <mergeCell ref="AT30:AW30"/>
    <mergeCell ref="AX30:BA30"/>
    <mergeCell ref="BN29:BQ29"/>
    <mergeCell ref="BR29:BV29"/>
    <mergeCell ref="BW29:BY29"/>
    <mergeCell ref="E29:L29"/>
    <mergeCell ref="M29:N29"/>
    <mergeCell ref="O29:R29"/>
    <mergeCell ref="S29:T29"/>
    <mergeCell ref="U29:Z29"/>
    <mergeCell ref="AA29:AD29"/>
    <mergeCell ref="AN29:AP29"/>
    <mergeCell ref="AQ29:AS29"/>
    <mergeCell ref="BW30:BY30"/>
    <mergeCell ref="BF31:BI31"/>
    <mergeCell ref="BJ31:BM31"/>
    <mergeCell ref="BN31:BQ31"/>
    <mergeCell ref="AT29:AW29"/>
    <mergeCell ref="AX29:BA29"/>
    <mergeCell ref="BB29:BE29"/>
    <mergeCell ref="AN28:AP28"/>
    <mergeCell ref="AQ28:AS28"/>
    <mergeCell ref="AT28:AW28"/>
    <mergeCell ref="AX28:BA28"/>
    <mergeCell ref="BB28:BE28"/>
    <mergeCell ref="BW27:BY27"/>
    <mergeCell ref="BB26:BE26"/>
    <mergeCell ref="BF26:BI26"/>
    <mergeCell ref="BB27:BE27"/>
    <mergeCell ref="BF27:BI27"/>
    <mergeCell ref="AN27:AP27"/>
    <mergeCell ref="AQ27:AS27"/>
    <mergeCell ref="AT27:AW27"/>
    <mergeCell ref="AX27:BA27"/>
    <mergeCell ref="AN26:AP26"/>
    <mergeCell ref="AQ26:AS26"/>
    <mergeCell ref="BN27:BQ27"/>
    <mergeCell ref="BR27:BV27"/>
    <mergeCell ref="BW28:BY28"/>
    <mergeCell ref="BJ27:BM27"/>
    <mergeCell ref="BR26:BV26"/>
    <mergeCell ref="BW26:BY26"/>
    <mergeCell ref="AT26:AW26"/>
    <mergeCell ref="AX26:BA26"/>
    <mergeCell ref="E28:L28"/>
    <mergeCell ref="M28:N28"/>
    <mergeCell ref="O28:R28"/>
    <mergeCell ref="S28:T28"/>
    <mergeCell ref="U28:Z28"/>
    <mergeCell ref="AA28:AD28"/>
    <mergeCell ref="E27:L27"/>
    <mergeCell ref="M27:N27"/>
    <mergeCell ref="O27:R27"/>
    <mergeCell ref="S27:T27"/>
    <mergeCell ref="U27:Z27"/>
    <mergeCell ref="AA27:AD27"/>
    <mergeCell ref="O26:R26"/>
    <mergeCell ref="S26:T26"/>
    <mergeCell ref="U26:Z26"/>
    <mergeCell ref="AA26:AD26"/>
    <mergeCell ref="E24:L24"/>
    <mergeCell ref="M24:N24"/>
    <mergeCell ref="O24:R24"/>
    <mergeCell ref="S24:T24"/>
    <mergeCell ref="U24:Z24"/>
    <mergeCell ref="AA24:AD24"/>
    <mergeCell ref="BJ25:BM25"/>
    <mergeCell ref="BJ26:BM26"/>
    <mergeCell ref="BN26:BQ26"/>
    <mergeCell ref="AQ25:AS25"/>
    <mergeCell ref="AT25:AW25"/>
    <mergeCell ref="AX25:BA25"/>
    <mergeCell ref="BB25:BE25"/>
    <mergeCell ref="BF25:BI25"/>
    <mergeCell ref="BJ24:BM24"/>
    <mergeCell ref="BN24:BQ24"/>
    <mergeCell ref="BR24:BV24"/>
    <mergeCell ref="BW24:BY24"/>
    <mergeCell ref="E23:L23"/>
    <mergeCell ref="M23:N23"/>
    <mergeCell ref="O23:R23"/>
    <mergeCell ref="S23:T23"/>
    <mergeCell ref="U23:Z23"/>
    <mergeCell ref="AA23:AD23"/>
    <mergeCell ref="AN23:AP23"/>
    <mergeCell ref="AQ23:AS23"/>
    <mergeCell ref="BN23:BQ23"/>
    <mergeCell ref="BR23:BV23"/>
    <mergeCell ref="BW23:BY23"/>
    <mergeCell ref="AT23:AW23"/>
    <mergeCell ref="AX23:BA23"/>
    <mergeCell ref="BB23:BE23"/>
    <mergeCell ref="BF24:BI24"/>
    <mergeCell ref="AN24:AP24"/>
    <mergeCell ref="AQ24:AS24"/>
    <mergeCell ref="AT24:AW24"/>
    <mergeCell ref="AX24:BA24"/>
    <mergeCell ref="BB24:BE24"/>
    <mergeCell ref="BJ22:BM22"/>
    <mergeCell ref="BN22:BQ22"/>
    <mergeCell ref="BR22:BV22"/>
    <mergeCell ref="BW22:BY22"/>
    <mergeCell ref="E21:L21"/>
    <mergeCell ref="M21:N21"/>
    <mergeCell ref="O21:R21"/>
    <mergeCell ref="S21:T21"/>
    <mergeCell ref="U21:Z21"/>
    <mergeCell ref="AA21:AD21"/>
    <mergeCell ref="AN21:AP21"/>
    <mergeCell ref="AQ21:AS21"/>
    <mergeCell ref="BN21:BQ21"/>
    <mergeCell ref="BR21:BV21"/>
    <mergeCell ref="BW21:BY21"/>
    <mergeCell ref="AT21:AW21"/>
    <mergeCell ref="AX21:BA21"/>
    <mergeCell ref="BB21:BE21"/>
    <mergeCell ref="BF21:BI21"/>
    <mergeCell ref="BF22:BI22"/>
    <mergeCell ref="AN22:AP22"/>
    <mergeCell ref="AQ22:AS22"/>
    <mergeCell ref="AT22:AW22"/>
    <mergeCell ref="AX22:BA22"/>
    <mergeCell ref="BB22:BE22"/>
    <mergeCell ref="E22:L22"/>
    <mergeCell ref="M22:N22"/>
    <mergeCell ref="O22:R22"/>
    <mergeCell ref="S22:T22"/>
    <mergeCell ref="U22:Z22"/>
    <mergeCell ref="AA22:AD22"/>
    <mergeCell ref="BF20:BI20"/>
    <mergeCell ref="AN20:AP20"/>
    <mergeCell ref="AQ20:AS20"/>
    <mergeCell ref="AT20:AW20"/>
    <mergeCell ref="AX20:BA20"/>
    <mergeCell ref="BB20:BE20"/>
    <mergeCell ref="E20:L20"/>
    <mergeCell ref="M20:N20"/>
    <mergeCell ref="O20:R20"/>
    <mergeCell ref="S20:T20"/>
    <mergeCell ref="BB19:BE19"/>
    <mergeCell ref="BF19:BI19"/>
    <mergeCell ref="BJ19:BM19"/>
    <mergeCell ref="BF18:BI18"/>
    <mergeCell ref="BJ18:BM18"/>
    <mergeCell ref="BN18:BQ18"/>
    <mergeCell ref="BR18:BV18"/>
    <mergeCell ref="BW18:BY18"/>
    <mergeCell ref="AN18:AP18"/>
    <mergeCell ref="AQ18:AS18"/>
    <mergeCell ref="AT18:AW18"/>
    <mergeCell ref="AX18:BA18"/>
    <mergeCell ref="BB18:BE18"/>
    <mergeCell ref="BN19:BQ19"/>
    <mergeCell ref="BR19:BV19"/>
    <mergeCell ref="BW19:BY19"/>
    <mergeCell ref="D18:D31"/>
    <mergeCell ref="E18:L19"/>
    <mergeCell ref="O18:R19"/>
    <mergeCell ref="AN19:AP19"/>
    <mergeCell ref="AQ19:AS19"/>
    <mergeCell ref="AT19:AW19"/>
    <mergeCell ref="AX19:BA19"/>
    <mergeCell ref="U18:Z19"/>
    <mergeCell ref="AA18:AD19"/>
    <mergeCell ref="AI18:AI19"/>
    <mergeCell ref="AJ18:AJ19"/>
    <mergeCell ref="AK18:AK19"/>
    <mergeCell ref="AL18:AL19"/>
    <mergeCell ref="U20:Z20"/>
    <mergeCell ref="AA20:AD20"/>
    <mergeCell ref="E25:L25"/>
    <mergeCell ref="M25:N25"/>
    <mergeCell ref="O25:R25"/>
    <mergeCell ref="S25:T25"/>
    <mergeCell ref="U25:Z25"/>
    <mergeCell ref="AA25:AD25"/>
    <mergeCell ref="AN25:AP25"/>
    <mergeCell ref="E26:L26"/>
    <mergeCell ref="M26:N26"/>
    <mergeCell ref="AT17:AW17"/>
    <mergeCell ref="AX17:BA17"/>
    <mergeCell ref="BB17:BE17"/>
    <mergeCell ref="BF17:BI17"/>
    <mergeCell ref="BJ17:BM17"/>
    <mergeCell ref="BN17:BQ17"/>
    <mergeCell ref="BJ16:BM16"/>
    <mergeCell ref="BN16:BQ16"/>
    <mergeCell ref="BF16:BI16"/>
    <mergeCell ref="AT16:AW16"/>
    <mergeCell ref="AX16:BA16"/>
    <mergeCell ref="BB16:BE16"/>
    <mergeCell ref="DA10:DC10"/>
    <mergeCell ref="AN12:AP12"/>
    <mergeCell ref="AQ12:AS12"/>
    <mergeCell ref="AT12:AW12"/>
    <mergeCell ref="AT9:BE9"/>
    <mergeCell ref="BF9:BQ9"/>
    <mergeCell ref="BR9:BV11"/>
    <mergeCell ref="BW9:BY11"/>
    <mergeCell ref="BF14:BI14"/>
    <mergeCell ref="BJ14:BM14"/>
    <mergeCell ref="BN14:BQ14"/>
    <mergeCell ref="AN13:AP13"/>
    <mergeCell ref="AQ13:AS13"/>
    <mergeCell ref="AT13:AW13"/>
    <mergeCell ref="AX13:BA13"/>
    <mergeCell ref="BB13:BE13"/>
    <mergeCell ref="AN14:AP14"/>
    <mergeCell ref="AQ14:AS14"/>
    <mergeCell ref="AT14:AW14"/>
    <mergeCell ref="AX14:BA14"/>
    <mergeCell ref="BJ13:BM13"/>
    <mergeCell ref="BR12:BV12"/>
    <mergeCell ref="BW12:BY12"/>
    <mergeCell ref="BN12:BQ12"/>
    <mergeCell ref="AX6:BB6"/>
    <mergeCell ref="AN7:AS7"/>
    <mergeCell ref="AT7:BC7"/>
    <mergeCell ref="BB10:BE10"/>
    <mergeCell ref="BB11:BE11"/>
    <mergeCell ref="AB9:AB10"/>
    <mergeCell ref="AC9:AC10"/>
    <mergeCell ref="AD9:AD10"/>
    <mergeCell ref="CX10:CZ10"/>
    <mergeCell ref="CW10:CW11"/>
    <mergeCell ref="CS10:CT11"/>
    <mergeCell ref="BZ9:CD11"/>
    <mergeCell ref="CE9:CR11"/>
    <mergeCell ref="AX10:BA10"/>
    <mergeCell ref="BW7:CC7"/>
    <mergeCell ref="CD7:CR7"/>
    <mergeCell ref="AT2:AU3"/>
    <mergeCell ref="AV2:AW3"/>
    <mergeCell ref="AT6:AW6"/>
    <mergeCell ref="AT10:AW10"/>
    <mergeCell ref="AT11:AW11"/>
    <mergeCell ref="D9:F10"/>
    <mergeCell ref="G9:G10"/>
    <mergeCell ref="H9:H10"/>
    <mergeCell ref="I9:I10"/>
    <mergeCell ref="J9:J10"/>
    <mergeCell ref="K9:K10"/>
    <mergeCell ref="L9:L10"/>
    <mergeCell ref="AN9:AP11"/>
    <mergeCell ref="AQ9:AS11"/>
    <mergeCell ref="R9:T10"/>
    <mergeCell ref="U9:U10"/>
    <mergeCell ref="V9:V10"/>
    <mergeCell ref="W9:W10"/>
    <mergeCell ref="X9:X10"/>
    <mergeCell ref="Y9:Y10"/>
    <mergeCell ref="Z9:Z10"/>
    <mergeCell ref="AA9:AA10"/>
    <mergeCell ref="AX2:AY3"/>
    <mergeCell ref="AZ2:BB3"/>
    <mergeCell ref="BD7:BE7"/>
    <mergeCell ref="R6:T7"/>
    <mergeCell ref="U6:V7"/>
    <mergeCell ref="W6:Y7"/>
    <mergeCell ref="Z6:AA7"/>
    <mergeCell ref="AB6:AD7"/>
    <mergeCell ref="AN6:AS6"/>
    <mergeCell ref="BD4:BM4"/>
    <mergeCell ref="BD5:BM5"/>
    <mergeCell ref="AX4:AX5"/>
    <mergeCell ref="AY4:AY5"/>
    <mergeCell ref="AZ4:AZ5"/>
    <mergeCell ref="BA4:BA5"/>
    <mergeCell ref="BB4:BB5"/>
    <mergeCell ref="BC4:BC5"/>
    <mergeCell ref="D3:AD5"/>
    <mergeCell ref="AN4:AS5"/>
    <mergeCell ref="AT4:AT5"/>
    <mergeCell ref="AU4:AU5"/>
    <mergeCell ref="AV4:AV5"/>
    <mergeCell ref="AW4:AW5"/>
    <mergeCell ref="AQ2:AS3"/>
    <mergeCell ref="BZ12:CD12"/>
    <mergeCell ref="CE12:CR12"/>
    <mergeCell ref="BZ13:CD13"/>
    <mergeCell ref="D11:F12"/>
    <mergeCell ref="G11:P12"/>
    <mergeCell ref="D13:F14"/>
    <mergeCell ref="G13:P14"/>
    <mergeCell ref="BZ14:CD14"/>
    <mergeCell ref="D15:F16"/>
    <mergeCell ref="G15:P16"/>
    <mergeCell ref="AX11:BA11"/>
    <mergeCell ref="BF13:BI13"/>
    <mergeCell ref="AX12:BA12"/>
    <mergeCell ref="BB12:BE12"/>
    <mergeCell ref="BF12:BI12"/>
    <mergeCell ref="BB14:BE14"/>
    <mergeCell ref="AN15:AP15"/>
    <mergeCell ref="AQ15:AS15"/>
    <mergeCell ref="AT15:AW15"/>
    <mergeCell ref="AX15:BA15"/>
    <mergeCell ref="BB15:BE15"/>
    <mergeCell ref="BF15:BI15"/>
    <mergeCell ref="R11:T16"/>
    <mergeCell ref="U11:AD16"/>
    <mergeCell ref="AN16:AP16"/>
    <mergeCell ref="AQ16:AS16"/>
    <mergeCell ref="BJ21:BM21"/>
    <mergeCell ref="M9:M10"/>
    <mergeCell ref="N9:N10"/>
    <mergeCell ref="O9:O10"/>
    <mergeCell ref="P9:P10"/>
    <mergeCell ref="BR14:BV14"/>
    <mergeCell ref="BW14:BY14"/>
    <mergeCell ref="BR15:BV15"/>
    <mergeCell ref="BJ12:BM12"/>
    <mergeCell ref="BR16:BV16"/>
    <mergeCell ref="BW16:BY16"/>
    <mergeCell ref="BR17:BV17"/>
    <mergeCell ref="BW17:BY17"/>
    <mergeCell ref="BJ20:BM20"/>
    <mergeCell ref="BN20:BQ20"/>
    <mergeCell ref="BR20:BV20"/>
    <mergeCell ref="BW20:BY20"/>
    <mergeCell ref="BJ15:BM15"/>
    <mergeCell ref="BN15:BQ15"/>
    <mergeCell ref="BN13:BQ13"/>
    <mergeCell ref="BR13:BV13"/>
    <mergeCell ref="BW13:BY13"/>
    <mergeCell ref="AN17:AP17"/>
    <mergeCell ref="AQ17:AS17"/>
    <mergeCell ref="BZ42:CD42"/>
    <mergeCell ref="CE13:CR13"/>
    <mergeCell ref="CE14:CR14"/>
    <mergeCell ref="CE15:CR15"/>
    <mergeCell ref="CE16:CR16"/>
    <mergeCell ref="CE17:CR17"/>
    <mergeCell ref="CE18:CR18"/>
    <mergeCell ref="CE19:CR19"/>
    <mergeCell ref="CE20:CR20"/>
    <mergeCell ref="CE21:CR21"/>
    <mergeCell ref="CE22:CR22"/>
    <mergeCell ref="CE23:CR23"/>
    <mergeCell ref="CE24:CR24"/>
    <mergeCell ref="CE25:CR25"/>
    <mergeCell ref="CE26:CR26"/>
    <mergeCell ref="CE27:CR27"/>
    <mergeCell ref="CE28:CR28"/>
    <mergeCell ref="BZ23:CD23"/>
    <mergeCell ref="BZ18:CD18"/>
    <mergeCell ref="BZ19:CD19"/>
    <mergeCell ref="BZ20:CD20"/>
    <mergeCell ref="BZ21:CD21"/>
    <mergeCell ref="BZ22:CD22"/>
    <mergeCell ref="CE36:CR36"/>
    <mergeCell ref="CE37:CR37"/>
    <mergeCell ref="CE38:CR38"/>
    <mergeCell ref="CE39:CR39"/>
    <mergeCell ref="CE40:CR40"/>
    <mergeCell ref="CE41:CR41"/>
    <mergeCell ref="BZ36:CD36"/>
    <mergeCell ref="BZ37:CD37"/>
    <mergeCell ref="BZ38:CD38"/>
    <mergeCell ref="BZ39:CD39"/>
    <mergeCell ref="BZ40:CD40"/>
    <mergeCell ref="BZ41:CD41"/>
    <mergeCell ref="BZ15:CD15"/>
    <mergeCell ref="BZ16:CD16"/>
    <mergeCell ref="BZ17:CD17"/>
    <mergeCell ref="M18:N18"/>
    <mergeCell ref="S18:T18"/>
    <mergeCell ref="M19:N19"/>
    <mergeCell ref="S19:T19"/>
    <mergeCell ref="E35:I35"/>
    <mergeCell ref="CE29:CR29"/>
    <mergeCell ref="CE30:CR30"/>
    <mergeCell ref="CE31:CR31"/>
    <mergeCell ref="CE32:CR32"/>
    <mergeCell ref="BZ35:CD35"/>
    <mergeCell ref="BZ24:CD24"/>
    <mergeCell ref="BZ25:CD25"/>
    <mergeCell ref="BZ26:CD26"/>
    <mergeCell ref="BZ30:CD30"/>
    <mergeCell ref="BZ31:CD31"/>
    <mergeCell ref="BZ32:CD32"/>
    <mergeCell ref="BZ33:CD33"/>
    <mergeCell ref="BZ34:CD34"/>
    <mergeCell ref="CE33:CR33"/>
    <mergeCell ref="CE34:CR34"/>
    <mergeCell ref="CE35:CR35"/>
  </mergeCells>
  <phoneticPr fontId="2"/>
  <conditionalFormatting sqref="AJ20:AJ31">
    <cfRule type="cellIs" dxfId="8" priority="3" operator="greaterThan">
      <formula>0.5</formula>
    </cfRule>
    <cfRule type="cellIs" dxfId="7" priority="4" operator="greaterThan">
      <formula>1</formula>
    </cfRule>
  </conditionalFormatting>
  <conditionalFormatting sqref="AL20:AL31">
    <cfRule type="cellIs" dxfId="6" priority="2" operator="greaterThan">
      <formula>0.5</formula>
    </cfRule>
  </conditionalFormatting>
  <conditionalFormatting sqref="AQ12:AS42">
    <cfRule type="cellIs" dxfId="5" priority="1" operator="equal">
      <formula>"NG"</formula>
    </cfRule>
  </conditionalFormatting>
  <dataValidations count="7">
    <dataValidation type="list" allowBlank="1" showInputMessage="1" showErrorMessage="1" sqref="AT7:BC7">
      <formula1>"0,4600,9300,37200"</formula1>
    </dataValidation>
    <dataValidation type="list" allowBlank="1" showInputMessage="1" showErrorMessage="1" sqref="BC6:BI6">
      <formula1>"身体介護あり,身体介護なし"</formula1>
    </dataValidation>
    <dataValidation type="list" allowBlank="1" showInputMessage="1" showErrorMessage="1" sqref="E20:L29">
      <formula1>"移動支援,移動支援（グループ支援）"</formula1>
    </dataValidation>
    <dataValidation type="whole" allowBlank="1" showInputMessage="1" showErrorMessage="1" error="派遣人数は2人までです。_x000a_スペースが入っている場合があります。" sqref="BW12:BY42">
      <formula1>0</formula1>
      <formula2>2</formula2>
    </dataValidation>
    <dataValidation type="whole" allowBlank="1" showInputMessage="1" showErrorMessage="1" error="日付を正しく入力してください。_x000a_スペースが入っている場合があります。" sqref="AN12:AP42">
      <formula1>1</formula1>
      <formula2>31</formula2>
    </dataValidation>
    <dataValidation type="list" allowBlank="1" showInputMessage="1" showErrorMessage="1" sqref="M20:N29">
      <formula1>"0.5,1.0,1.5,2.0,2.5,3.0,3.5,4.0,4.5,5.0,5.5,6.0,6.5,7.0,7.5,8.0,8.5,9.0,9.5,10.0,10.5,11.0,11.5,12.0"</formula1>
    </dataValidation>
    <dataValidation type="time" allowBlank="1" showInputMessage="1" showErrorMessage="1" error="時間は00：00の書式で入力してください（例　10時30分→10：30）_x000a_" sqref="AT12:BQ42">
      <formula1>0</formula1>
      <formula2>0.999305555555556</formula2>
    </dataValidation>
  </dataValidations>
  <printOptions horizontalCentered="1" verticalCentered="1"/>
  <pageMargins left="0.51181102362204722" right="0.39370078740157483" top="0.39370078740157483" bottom="0.39370078740157483" header="0.51181102362204722" footer="0.11811023622047245"/>
  <pageSetup paperSize="9" scale="98" orientation="portrait" blackAndWhite="1" horizontalDpi="300" verticalDpi="300" r:id="rId1"/>
  <headerFooter alignWithMargins="0"/>
  <ignoredErrors>
    <ignoredError sqref="S35 U42 O35 U6 Z6 E36 G11 G13 G15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</sheetPr>
  <dimension ref="A1:DE48"/>
  <sheetViews>
    <sheetView showGridLines="0" zoomScaleNormal="100" workbookViewId="0">
      <selection activeCell="E22" sqref="E22:L22"/>
    </sheetView>
  </sheetViews>
  <sheetFormatPr defaultColWidth="3.375" defaultRowHeight="17.25" customHeight="1"/>
  <cols>
    <col min="1" max="1" width="2.625" style="54" customWidth="1"/>
    <col min="2" max="3" width="1.625" style="54" customWidth="1"/>
    <col min="4" max="6" width="3.625" style="54" customWidth="1"/>
    <col min="7" max="30" width="3.25" style="54" customWidth="1"/>
    <col min="31" max="31" width="16.375" style="54" hidden="1" customWidth="1"/>
    <col min="32" max="33" width="1.625" style="54" customWidth="1"/>
    <col min="34" max="34" width="2.75" style="61" customWidth="1"/>
    <col min="35" max="38" width="7.625" style="94" customWidth="1"/>
    <col min="39" max="39" width="3.125" style="61" customWidth="1"/>
    <col min="40" max="41" width="2.5" style="54" customWidth="1"/>
    <col min="42" max="43" width="1.875" style="54" customWidth="1"/>
    <col min="44" max="44" width="1.375" style="54" customWidth="1"/>
    <col min="45" max="56" width="1.75" style="54" customWidth="1"/>
    <col min="57" max="66" width="1.625" style="54" customWidth="1"/>
    <col min="67" max="67" width="1.5" style="54" customWidth="1"/>
    <col min="68" max="68" width="1.625" style="54" customWidth="1"/>
    <col min="69" max="69" width="2.125" style="54" customWidth="1"/>
    <col min="70" max="73" width="1.375" style="54" customWidth="1"/>
    <col min="74" max="74" width="1.75" style="54" customWidth="1"/>
    <col min="75" max="78" width="1.375" style="54" customWidth="1"/>
    <col min="79" max="81" width="1.875" style="54" customWidth="1"/>
    <col min="82" max="82" width="1.875" style="93" customWidth="1"/>
    <col min="83" max="87" width="1.375" style="54" customWidth="1"/>
    <col min="88" max="97" width="1.75" style="54" customWidth="1"/>
    <col min="98" max="100" width="3.375" style="61" hidden="1" customWidth="1"/>
    <col min="101" max="101" width="5.25" style="61" hidden="1" customWidth="1"/>
    <col min="102" max="102" width="6" style="61" hidden="1" customWidth="1"/>
    <col min="103" max="104" width="7.5" style="61" hidden="1" customWidth="1"/>
    <col min="105" max="105" width="6" style="61" hidden="1" customWidth="1"/>
    <col min="106" max="107" width="7.5" style="61" hidden="1" customWidth="1"/>
    <col min="108" max="108" width="6.75" style="97" hidden="1" customWidth="1"/>
    <col min="109" max="16384" width="3.375" style="61"/>
  </cols>
  <sheetData>
    <row r="1" spans="2:109" ht="17.25" customHeight="1"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N1" s="62"/>
      <c r="AO1" s="62"/>
      <c r="AP1" s="62"/>
      <c r="AQ1" s="62"/>
      <c r="AR1" s="62"/>
      <c r="AS1" s="133"/>
      <c r="AT1" s="133"/>
      <c r="AU1" s="133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3"/>
      <c r="CU1" s="63"/>
      <c r="CV1" s="63"/>
      <c r="CW1" s="63"/>
      <c r="CX1" s="82"/>
      <c r="CY1" s="95"/>
      <c r="CZ1" s="96"/>
      <c r="DA1" s="82"/>
      <c r="DB1" s="95"/>
      <c r="DC1" s="96"/>
    </row>
    <row r="2" spans="2:109" ht="14.25" customHeight="1">
      <c r="B2" s="49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1"/>
      <c r="AD2" s="52"/>
      <c r="AF2" s="64"/>
      <c r="AG2" s="65"/>
      <c r="AH2" s="66"/>
      <c r="AI2" s="98"/>
      <c r="AJ2" s="98"/>
      <c r="AK2" s="98"/>
      <c r="AL2" s="98"/>
      <c r="AM2" s="66"/>
      <c r="AN2" s="67"/>
      <c r="AO2" s="67"/>
      <c r="AP2" s="418" t="s">
        <v>740</v>
      </c>
      <c r="AQ2" s="418"/>
      <c r="AR2" s="418"/>
      <c r="AS2" s="382" t="str">
        <f>IF(U6&lt;&gt;"",U6,"")</f>
        <v/>
      </c>
      <c r="AT2" s="382"/>
      <c r="AU2" s="419" t="s">
        <v>198</v>
      </c>
      <c r="AV2" s="419"/>
      <c r="AW2" s="382" t="str">
        <f>IF(Z6&lt;&gt;"",Z6,"")</f>
        <v/>
      </c>
      <c r="AX2" s="382"/>
      <c r="AY2" s="384" t="s">
        <v>792</v>
      </c>
      <c r="AZ2" s="384"/>
      <c r="BA2" s="384"/>
      <c r="BB2" s="62"/>
      <c r="BC2" s="62"/>
      <c r="BD2" s="62"/>
      <c r="BE2" s="647" t="s">
        <v>879</v>
      </c>
      <c r="BF2" s="647"/>
      <c r="BG2" s="647"/>
      <c r="BH2" s="647"/>
      <c r="BI2" s="647"/>
      <c r="BJ2" s="647"/>
      <c r="BK2" s="647"/>
      <c r="BL2" s="647"/>
      <c r="BM2" s="647"/>
      <c r="BN2" s="647"/>
      <c r="BO2" s="647"/>
      <c r="BP2" s="647"/>
      <c r="BQ2" s="647"/>
      <c r="BR2" s="647"/>
      <c r="BS2" s="647"/>
      <c r="BT2" s="647"/>
      <c r="BU2" s="647"/>
      <c r="BV2" s="647"/>
      <c r="BW2" s="647"/>
      <c r="BX2" s="647"/>
      <c r="BY2" s="647"/>
      <c r="BZ2" s="647"/>
      <c r="CA2" s="647"/>
      <c r="CB2" s="647"/>
      <c r="CC2" s="647"/>
      <c r="CD2" s="647"/>
      <c r="CE2" s="647"/>
      <c r="CF2" s="647"/>
      <c r="CG2" s="647"/>
      <c r="CH2" s="647"/>
      <c r="CI2" s="647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3"/>
      <c r="CU2" s="63"/>
      <c r="CV2" s="63"/>
      <c r="CW2" s="63"/>
      <c r="CX2" s="82"/>
      <c r="CY2" s="95"/>
      <c r="CZ2" s="96"/>
      <c r="DA2" s="82"/>
      <c r="DB2" s="95"/>
      <c r="DC2" s="96"/>
    </row>
    <row r="3" spans="2:109" ht="14.25" customHeight="1" thickBot="1">
      <c r="B3" s="53"/>
      <c r="D3" s="411" t="s">
        <v>872</v>
      </c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F3" s="132"/>
      <c r="AG3" s="68"/>
      <c r="AH3" s="69"/>
      <c r="AI3" s="99"/>
      <c r="AJ3" s="99"/>
      <c r="AK3" s="99"/>
      <c r="AL3" s="99"/>
      <c r="AM3" s="69"/>
      <c r="AN3" s="70"/>
      <c r="AO3" s="70"/>
      <c r="AP3" s="385"/>
      <c r="AQ3" s="385"/>
      <c r="AR3" s="385"/>
      <c r="AS3" s="383"/>
      <c r="AT3" s="383"/>
      <c r="AU3" s="420"/>
      <c r="AV3" s="420"/>
      <c r="AW3" s="383"/>
      <c r="AX3" s="383"/>
      <c r="AY3" s="385"/>
      <c r="AZ3" s="385"/>
      <c r="BA3" s="385"/>
      <c r="BB3" s="71"/>
      <c r="BC3" s="72"/>
      <c r="BD3" s="72"/>
      <c r="BE3" s="648"/>
      <c r="BF3" s="648"/>
      <c r="BG3" s="648"/>
      <c r="BH3" s="648"/>
      <c r="BI3" s="648"/>
      <c r="BJ3" s="648"/>
      <c r="BK3" s="648"/>
      <c r="BL3" s="648"/>
      <c r="BM3" s="648"/>
      <c r="BN3" s="648"/>
      <c r="BO3" s="648"/>
      <c r="BP3" s="648"/>
      <c r="BQ3" s="648"/>
      <c r="BR3" s="648"/>
      <c r="BS3" s="648"/>
      <c r="BT3" s="648"/>
      <c r="BU3" s="648"/>
      <c r="BV3" s="648"/>
      <c r="BW3" s="648"/>
      <c r="BX3" s="648"/>
      <c r="BY3" s="648"/>
      <c r="BZ3" s="648"/>
      <c r="CA3" s="648"/>
      <c r="CB3" s="648"/>
      <c r="CC3" s="648"/>
      <c r="CD3" s="648"/>
      <c r="CE3" s="648"/>
      <c r="CF3" s="648"/>
      <c r="CG3" s="648"/>
      <c r="CH3" s="648"/>
      <c r="CI3" s="648"/>
      <c r="CJ3" s="131"/>
      <c r="CK3" s="131"/>
      <c r="CL3" s="131"/>
      <c r="CM3" s="131"/>
      <c r="CN3" s="131"/>
      <c r="CO3" s="131"/>
      <c r="CP3" s="131"/>
      <c r="CQ3" s="131"/>
      <c r="CR3" s="131"/>
      <c r="CS3" s="131"/>
      <c r="CT3" s="63"/>
      <c r="CU3" s="63"/>
      <c r="CV3" s="63"/>
      <c r="CW3" s="63"/>
      <c r="CX3" s="82"/>
      <c r="CY3" s="95"/>
      <c r="CZ3" s="96"/>
      <c r="DA3" s="82"/>
      <c r="DB3" s="95"/>
      <c r="DC3" s="96"/>
    </row>
    <row r="4" spans="2:109" ht="19.5" customHeight="1">
      <c r="B4" s="53"/>
      <c r="C4" s="132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F4" s="132"/>
      <c r="AG4" s="68"/>
      <c r="AH4" s="69"/>
      <c r="AI4" s="99"/>
      <c r="AJ4" s="99"/>
      <c r="AK4" s="99"/>
      <c r="AL4" s="99"/>
      <c r="AM4" s="69"/>
      <c r="AN4" s="412" t="s">
        <v>219</v>
      </c>
      <c r="AO4" s="413"/>
      <c r="AP4" s="413"/>
      <c r="AQ4" s="413"/>
      <c r="AR4" s="413"/>
      <c r="AS4" s="413"/>
      <c r="AT4" s="416">
        <v>2</v>
      </c>
      <c r="AU4" s="405">
        <v>4</v>
      </c>
      <c r="AV4" s="405">
        <v>2</v>
      </c>
      <c r="AW4" s="405">
        <v>0</v>
      </c>
      <c r="AX4" s="405">
        <v>4</v>
      </c>
      <c r="AY4" s="407"/>
      <c r="AZ4" s="407"/>
      <c r="BA4" s="407"/>
      <c r="BB4" s="407"/>
      <c r="BC4" s="409"/>
      <c r="BD4" s="403" t="s">
        <v>220</v>
      </c>
      <c r="BE4" s="403"/>
      <c r="BF4" s="403"/>
      <c r="BG4" s="403"/>
      <c r="BH4" s="403"/>
      <c r="BI4" s="403"/>
      <c r="BJ4" s="403"/>
      <c r="BK4" s="403"/>
      <c r="BL4" s="403"/>
      <c r="BM4" s="403"/>
      <c r="BN4" s="657"/>
      <c r="BO4" s="658"/>
      <c r="BP4" s="658"/>
      <c r="BQ4" s="658"/>
      <c r="BR4" s="658"/>
      <c r="BS4" s="658"/>
      <c r="BT4" s="658"/>
      <c r="BU4" s="658"/>
      <c r="BV4" s="658"/>
      <c r="BW4" s="659"/>
      <c r="BX4" s="665" t="s">
        <v>221</v>
      </c>
      <c r="BY4" s="413"/>
      <c r="BZ4" s="413"/>
      <c r="CA4" s="413"/>
      <c r="CB4" s="413"/>
      <c r="CC4" s="413"/>
      <c r="CD4" s="413"/>
      <c r="CE4" s="413"/>
      <c r="CF4" s="413"/>
      <c r="CG4" s="413"/>
      <c r="CH4" s="413"/>
      <c r="CI4" s="666"/>
      <c r="CJ4" s="73" t="str">
        <f t="shared" ref="CJ4:CS4" si="0">IF(U9&lt;&gt;"",U9,"")</f>
        <v/>
      </c>
      <c r="CK4" s="74" t="str">
        <f t="shared" si="0"/>
        <v/>
      </c>
      <c r="CL4" s="74" t="str">
        <f t="shared" si="0"/>
        <v/>
      </c>
      <c r="CM4" s="74" t="str">
        <f t="shared" si="0"/>
        <v/>
      </c>
      <c r="CN4" s="74" t="str">
        <f t="shared" si="0"/>
        <v/>
      </c>
      <c r="CO4" s="74" t="str">
        <f t="shared" si="0"/>
        <v/>
      </c>
      <c r="CP4" s="74" t="str">
        <f t="shared" si="0"/>
        <v/>
      </c>
      <c r="CQ4" s="74" t="str">
        <f t="shared" si="0"/>
        <v/>
      </c>
      <c r="CR4" s="74" t="str">
        <f t="shared" si="0"/>
        <v/>
      </c>
      <c r="CS4" s="75" t="str">
        <f t="shared" si="0"/>
        <v/>
      </c>
      <c r="CT4" s="100"/>
      <c r="CU4" s="63"/>
      <c r="CV4" s="63"/>
      <c r="CW4" s="63"/>
      <c r="CX4" s="63"/>
      <c r="CY4" s="82"/>
      <c r="CZ4" s="95"/>
      <c r="DA4" s="96"/>
      <c r="DB4" s="82"/>
      <c r="DC4" s="95"/>
      <c r="DD4" s="96"/>
      <c r="DE4" s="97"/>
    </row>
    <row r="5" spans="2:109" ht="19.5" customHeight="1" thickBot="1">
      <c r="B5" s="53"/>
      <c r="C5" s="132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F5" s="132"/>
      <c r="AG5" s="68"/>
      <c r="AH5" s="69"/>
      <c r="AI5" s="99"/>
      <c r="AJ5" s="99"/>
      <c r="AK5" s="99"/>
      <c r="AL5" s="99"/>
      <c r="AM5" s="69"/>
      <c r="AN5" s="414"/>
      <c r="AO5" s="415"/>
      <c r="AP5" s="415"/>
      <c r="AQ5" s="415"/>
      <c r="AR5" s="415"/>
      <c r="AS5" s="415"/>
      <c r="AT5" s="417"/>
      <c r="AU5" s="406"/>
      <c r="AV5" s="406"/>
      <c r="AW5" s="406"/>
      <c r="AX5" s="406"/>
      <c r="AY5" s="408"/>
      <c r="AZ5" s="408"/>
      <c r="BA5" s="408"/>
      <c r="BB5" s="408"/>
      <c r="BC5" s="410"/>
      <c r="BD5" s="404" t="s">
        <v>222</v>
      </c>
      <c r="BE5" s="404"/>
      <c r="BF5" s="404"/>
      <c r="BG5" s="404"/>
      <c r="BH5" s="404"/>
      <c r="BI5" s="404"/>
      <c r="BJ5" s="404"/>
      <c r="BK5" s="404"/>
      <c r="BL5" s="404"/>
      <c r="BM5" s="404"/>
      <c r="BN5" s="660"/>
      <c r="BO5" s="661"/>
      <c r="BP5" s="661"/>
      <c r="BQ5" s="661"/>
      <c r="BR5" s="661"/>
      <c r="BS5" s="661"/>
      <c r="BT5" s="661"/>
      <c r="BU5" s="661"/>
      <c r="BV5" s="661"/>
      <c r="BW5" s="662"/>
      <c r="BX5" s="667" t="s">
        <v>888</v>
      </c>
      <c r="BY5" s="668"/>
      <c r="BZ5" s="668"/>
      <c r="CA5" s="668"/>
      <c r="CB5" s="668"/>
      <c r="CC5" s="668"/>
      <c r="CD5" s="669"/>
      <c r="CE5" s="674" t="str">
        <f>IF(U11&lt;&gt;"",U11,"")</f>
        <v/>
      </c>
      <c r="CF5" s="675"/>
      <c r="CG5" s="675"/>
      <c r="CH5" s="675"/>
      <c r="CI5" s="675"/>
      <c r="CJ5" s="675"/>
      <c r="CK5" s="675"/>
      <c r="CL5" s="675"/>
      <c r="CM5" s="675"/>
      <c r="CN5" s="675"/>
      <c r="CO5" s="675"/>
      <c r="CP5" s="675"/>
      <c r="CQ5" s="675"/>
      <c r="CR5" s="675"/>
      <c r="CS5" s="676"/>
      <c r="CT5" s="101"/>
      <c r="CU5" s="63"/>
      <c r="CV5" s="63"/>
      <c r="CW5" s="63"/>
      <c r="CX5" s="63"/>
      <c r="CY5" s="82"/>
      <c r="CZ5" s="95"/>
      <c r="DA5" s="96"/>
      <c r="DB5" s="82"/>
      <c r="DC5" s="95"/>
      <c r="DD5" s="96"/>
      <c r="DE5" s="97"/>
    </row>
    <row r="6" spans="2:109" ht="24" customHeight="1" thickBot="1">
      <c r="B6" s="53"/>
      <c r="C6" s="55"/>
      <c r="R6" s="387" t="s">
        <v>740</v>
      </c>
      <c r="S6" s="388"/>
      <c r="T6" s="389"/>
      <c r="U6" s="393" t="str">
        <f>IF(請求書!F13&lt;&gt;"",請求書!F13,"")</f>
        <v/>
      </c>
      <c r="V6" s="394"/>
      <c r="W6" s="393" t="s">
        <v>796</v>
      </c>
      <c r="X6" s="396"/>
      <c r="Y6" s="394"/>
      <c r="Z6" s="393" t="str">
        <f>IF(請求書!J13&lt;&gt;"",請求書!J13,"")</f>
        <v/>
      </c>
      <c r="AA6" s="394"/>
      <c r="AB6" s="397" t="s">
        <v>208</v>
      </c>
      <c r="AC6" s="388"/>
      <c r="AD6" s="398"/>
      <c r="AF6" s="55"/>
      <c r="AG6" s="68"/>
      <c r="AH6" s="69"/>
      <c r="AI6" s="99"/>
      <c r="AJ6" s="99"/>
      <c r="AK6" s="99"/>
      <c r="AL6" s="99"/>
      <c r="AM6" s="69"/>
      <c r="AN6" s="401" t="s">
        <v>234</v>
      </c>
      <c r="AO6" s="402"/>
      <c r="AP6" s="402"/>
      <c r="AQ6" s="402"/>
      <c r="AR6" s="402"/>
      <c r="AS6" s="402"/>
      <c r="AT6" s="421"/>
      <c r="AU6" s="329"/>
      <c r="AV6" s="329"/>
      <c r="AW6" s="329"/>
      <c r="AX6" s="454" t="s">
        <v>738</v>
      </c>
      <c r="AY6" s="454"/>
      <c r="AZ6" s="454"/>
      <c r="BA6" s="454"/>
      <c r="BB6" s="454"/>
      <c r="BC6" s="329"/>
      <c r="BD6" s="329"/>
      <c r="BE6" s="329"/>
      <c r="BF6" s="329"/>
      <c r="BG6" s="329"/>
      <c r="BH6" s="329"/>
      <c r="BI6" s="329"/>
      <c r="BJ6" s="663" t="str">
        <f>IFERROR(IF(AT6="","契約利用量を入力してください",IF(BC6&gt;0,IF(AT6&lt;BR45,"支給量オーバー",""),"身体介護あり／なしを入力してください")),"")</f>
        <v>契約利用量を入力してください</v>
      </c>
      <c r="BK6" s="663"/>
      <c r="BL6" s="663"/>
      <c r="BM6" s="663"/>
      <c r="BN6" s="663"/>
      <c r="BO6" s="663"/>
      <c r="BP6" s="663"/>
      <c r="BQ6" s="663"/>
      <c r="BR6" s="663"/>
      <c r="BS6" s="663"/>
      <c r="BT6" s="663"/>
      <c r="BU6" s="663"/>
      <c r="BV6" s="663"/>
      <c r="BW6" s="664"/>
      <c r="BX6" s="693"/>
      <c r="BY6" s="694"/>
      <c r="BZ6" s="694"/>
      <c r="CA6" s="694"/>
      <c r="CB6" s="694"/>
      <c r="CC6" s="694"/>
      <c r="CD6" s="695"/>
      <c r="CE6" s="696"/>
      <c r="CF6" s="697"/>
      <c r="CG6" s="697"/>
      <c r="CH6" s="697"/>
      <c r="CI6" s="697"/>
      <c r="CJ6" s="697"/>
      <c r="CK6" s="697"/>
      <c r="CL6" s="697"/>
      <c r="CM6" s="697"/>
      <c r="CN6" s="697"/>
      <c r="CO6" s="697"/>
      <c r="CP6" s="697"/>
      <c r="CQ6" s="697"/>
      <c r="CR6" s="697"/>
      <c r="CS6" s="698"/>
      <c r="CT6" s="101"/>
      <c r="CU6" s="63"/>
      <c r="CV6" s="63"/>
      <c r="CW6" s="63"/>
      <c r="CX6" s="63"/>
      <c r="CY6" s="82"/>
      <c r="CZ6" s="95"/>
      <c r="DA6" s="96"/>
      <c r="DB6" s="82"/>
      <c r="DC6" s="95"/>
      <c r="DD6" s="96"/>
      <c r="DE6" s="97"/>
    </row>
    <row r="7" spans="2:109" ht="24" customHeight="1" thickTop="1" thickBot="1">
      <c r="B7" s="53"/>
      <c r="C7" s="55"/>
      <c r="R7" s="390"/>
      <c r="S7" s="391"/>
      <c r="T7" s="392"/>
      <c r="U7" s="356"/>
      <c r="V7" s="395"/>
      <c r="W7" s="356"/>
      <c r="X7" s="357"/>
      <c r="Y7" s="395"/>
      <c r="Z7" s="356"/>
      <c r="AA7" s="395"/>
      <c r="AB7" s="399"/>
      <c r="AC7" s="391"/>
      <c r="AD7" s="400"/>
      <c r="AF7" s="55"/>
      <c r="AG7" s="68"/>
      <c r="AH7" s="69"/>
      <c r="AI7" s="99"/>
      <c r="AJ7" s="99"/>
      <c r="AK7" s="99"/>
      <c r="AL7" s="99"/>
      <c r="AM7" s="69"/>
      <c r="AN7" s="455" t="s">
        <v>851</v>
      </c>
      <c r="AO7" s="456"/>
      <c r="AP7" s="457"/>
      <c r="AQ7" s="457"/>
      <c r="AR7" s="457"/>
      <c r="AS7" s="457"/>
      <c r="AT7" s="458"/>
      <c r="AU7" s="459"/>
      <c r="AV7" s="459"/>
      <c r="AW7" s="459"/>
      <c r="AX7" s="459"/>
      <c r="AY7" s="459"/>
      <c r="AZ7" s="459"/>
      <c r="BA7" s="459"/>
      <c r="BB7" s="459"/>
      <c r="BC7" s="459"/>
      <c r="BD7" s="386" t="s">
        <v>218</v>
      </c>
      <c r="BE7" s="386"/>
      <c r="BF7" s="76" t="str">
        <f>IF(AT7="","利用者負担額を入力してください","")</f>
        <v>利用者負担額を入力してください</v>
      </c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485" t="s">
        <v>889</v>
      </c>
      <c r="BY7" s="486"/>
      <c r="BZ7" s="486"/>
      <c r="CA7" s="486"/>
      <c r="CB7" s="486"/>
      <c r="CC7" s="486"/>
      <c r="CD7" s="486"/>
      <c r="CE7" s="487"/>
      <c r="CF7" s="487"/>
      <c r="CG7" s="487"/>
      <c r="CH7" s="487"/>
      <c r="CI7" s="487"/>
      <c r="CJ7" s="487"/>
      <c r="CK7" s="487"/>
      <c r="CL7" s="487"/>
      <c r="CM7" s="487"/>
      <c r="CN7" s="487"/>
      <c r="CO7" s="487"/>
      <c r="CP7" s="487"/>
      <c r="CQ7" s="487"/>
      <c r="CR7" s="487"/>
      <c r="CS7" s="488"/>
      <c r="CT7" s="101"/>
      <c r="CU7" s="63"/>
      <c r="CV7" s="63"/>
      <c r="CW7" s="63"/>
      <c r="CX7" s="63"/>
      <c r="CY7" s="82"/>
      <c r="CZ7" s="95"/>
      <c r="DA7" s="96"/>
      <c r="DB7" s="82"/>
      <c r="DC7" s="95"/>
      <c r="DD7" s="96"/>
      <c r="DE7" s="97"/>
    </row>
    <row r="8" spans="2:109" ht="6" customHeight="1" thickBot="1">
      <c r="B8" s="53"/>
      <c r="C8" s="55"/>
      <c r="AF8" s="55"/>
      <c r="AG8" s="68"/>
      <c r="AH8" s="69"/>
      <c r="AI8" s="99"/>
      <c r="AJ8" s="99"/>
      <c r="AK8" s="99"/>
      <c r="AL8" s="99"/>
      <c r="AM8" s="69"/>
      <c r="AN8" s="123"/>
      <c r="AO8" s="67"/>
      <c r="AP8" s="67"/>
      <c r="AQ8" s="67"/>
      <c r="AR8" s="67"/>
      <c r="AS8" s="133"/>
      <c r="AT8" s="133"/>
      <c r="AU8" s="133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3"/>
      <c r="CU8" s="63"/>
      <c r="CV8" s="63"/>
      <c r="CW8" s="63"/>
    </row>
    <row r="9" spans="2:109" ht="15.75" customHeight="1">
      <c r="B9" s="53"/>
      <c r="C9" s="55"/>
      <c r="D9" s="426" t="s">
        <v>225</v>
      </c>
      <c r="E9" s="427"/>
      <c r="F9" s="428"/>
      <c r="G9" s="432">
        <v>2</v>
      </c>
      <c r="H9" s="322">
        <v>4</v>
      </c>
      <c r="I9" s="322">
        <v>2</v>
      </c>
      <c r="J9" s="322">
        <v>0</v>
      </c>
      <c r="K9" s="322">
        <v>4</v>
      </c>
      <c r="L9" s="322" t="str">
        <f>IF(AY4&lt;&gt;"",AY4,"")</f>
        <v/>
      </c>
      <c r="M9" s="322" t="str">
        <f t="shared" ref="M9:P9" si="1">IF(AZ4&lt;&gt;"",AZ4,"")</f>
        <v/>
      </c>
      <c r="N9" s="322" t="str">
        <f t="shared" si="1"/>
        <v/>
      </c>
      <c r="O9" s="322" t="str">
        <f t="shared" si="1"/>
        <v/>
      </c>
      <c r="P9" s="324" t="str">
        <f t="shared" si="1"/>
        <v/>
      </c>
      <c r="Q9" s="56"/>
      <c r="R9" s="446" t="s">
        <v>209</v>
      </c>
      <c r="S9" s="447"/>
      <c r="T9" s="448"/>
      <c r="U9" s="432" t="str">
        <f>IF(請求書!T24&lt;&gt;"",請求書!T24,"")</f>
        <v/>
      </c>
      <c r="V9" s="452" t="str">
        <f>IF(請求書!U24&lt;&gt;"",請求書!U24,"")</f>
        <v/>
      </c>
      <c r="W9" s="452" t="str">
        <f>IF(請求書!V24&lt;&gt;"",請求書!V24,"")</f>
        <v/>
      </c>
      <c r="X9" s="452" t="str">
        <f>IF(請求書!W24&lt;&gt;"",請求書!W24,"")</f>
        <v/>
      </c>
      <c r="Y9" s="452" t="str">
        <f>IF(請求書!X24&lt;&gt;"",請求書!X24,"")</f>
        <v/>
      </c>
      <c r="Z9" s="452" t="str">
        <f>IF(請求書!Y24&lt;&gt;"",請求書!Y24,"")</f>
        <v/>
      </c>
      <c r="AA9" s="452" t="str">
        <f>IF(請求書!Z24&lt;&gt;"",請求書!Z24,"")</f>
        <v/>
      </c>
      <c r="AB9" s="452" t="str">
        <f>IF(請求書!AA24&lt;&gt;"",請求書!AA24,"")</f>
        <v/>
      </c>
      <c r="AC9" s="452" t="str">
        <f>IF(請求書!AB24&lt;&gt;"",請求書!AB24,"")</f>
        <v/>
      </c>
      <c r="AD9" s="465" t="str">
        <f>IF(請求書!AC24&lt;&gt;"",請求書!AC24,"")</f>
        <v/>
      </c>
      <c r="AF9" s="55"/>
      <c r="AG9" s="68"/>
      <c r="AH9" s="69"/>
      <c r="AI9" s="99"/>
      <c r="AJ9" s="99"/>
      <c r="AK9" s="99"/>
      <c r="AL9" s="99"/>
      <c r="AM9" s="69"/>
      <c r="AN9" s="434" t="s">
        <v>210</v>
      </c>
      <c r="AO9" s="435"/>
      <c r="AP9" s="440" t="s">
        <v>211</v>
      </c>
      <c r="AQ9" s="440"/>
      <c r="AR9" s="441"/>
      <c r="AS9" s="491" t="s">
        <v>212</v>
      </c>
      <c r="AT9" s="492"/>
      <c r="AU9" s="492"/>
      <c r="AV9" s="492"/>
      <c r="AW9" s="492"/>
      <c r="AX9" s="492"/>
      <c r="AY9" s="492"/>
      <c r="AZ9" s="492"/>
      <c r="BA9" s="492"/>
      <c r="BB9" s="492"/>
      <c r="BC9" s="492"/>
      <c r="BD9" s="492"/>
      <c r="BE9" s="491" t="s">
        <v>213</v>
      </c>
      <c r="BF9" s="492"/>
      <c r="BG9" s="492"/>
      <c r="BH9" s="492"/>
      <c r="BI9" s="492"/>
      <c r="BJ9" s="492"/>
      <c r="BK9" s="492"/>
      <c r="BL9" s="492"/>
      <c r="BM9" s="492"/>
      <c r="BN9" s="492"/>
      <c r="BO9" s="492"/>
      <c r="BP9" s="492"/>
      <c r="BQ9" s="493" t="s">
        <v>887</v>
      </c>
      <c r="BR9" s="494"/>
      <c r="BS9" s="494"/>
      <c r="BT9" s="494"/>
      <c r="BU9" s="495"/>
      <c r="BV9" s="412" t="s">
        <v>865</v>
      </c>
      <c r="BW9" s="413"/>
      <c r="BX9" s="413"/>
      <c r="BY9" s="413"/>
      <c r="BZ9" s="722"/>
      <c r="CA9" s="412" t="s">
        <v>791</v>
      </c>
      <c r="CB9" s="480"/>
      <c r="CC9" s="481"/>
      <c r="CD9" s="471" t="s">
        <v>886</v>
      </c>
      <c r="CE9" s="472"/>
      <c r="CF9" s="472"/>
      <c r="CG9" s="472"/>
      <c r="CH9" s="473"/>
      <c r="CI9" s="683" t="s">
        <v>214</v>
      </c>
      <c r="CJ9" s="480"/>
      <c r="CK9" s="480"/>
      <c r="CL9" s="480"/>
      <c r="CM9" s="480"/>
      <c r="CN9" s="480"/>
      <c r="CO9" s="480"/>
      <c r="CP9" s="480"/>
      <c r="CQ9" s="480"/>
      <c r="CR9" s="480"/>
      <c r="CS9" s="481"/>
      <c r="CT9" s="67"/>
      <c r="CU9" s="67"/>
      <c r="CV9" s="67"/>
      <c r="CW9" s="67"/>
    </row>
    <row r="10" spans="2:109" ht="20.100000000000001" customHeight="1">
      <c r="B10" s="53"/>
      <c r="C10" s="55"/>
      <c r="D10" s="429"/>
      <c r="E10" s="430"/>
      <c r="F10" s="431"/>
      <c r="G10" s="433"/>
      <c r="H10" s="323"/>
      <c r="I10" s="323"/>
      <c r="J10" s="323"/>
      <c r="K10" s="323"/>
      <c r="L10" s="323"/>
      <c r="M10" s="323"/>
      <c r="N10" s="323"/>
      <c r="O10" s="323"/>
      <c r="P10" s="325"/>
      <c r="Q10" s="56"/>
      <c r="R10" s="449"/>
      <c r="S10" s="450"/>
      <c r="T10" s="451"/>
      <c r="U10" s="433"/>
      <c r="V10" s="453"/>
      <c r="W10" s="453"/>
      <c r="X10" s="453"/>
      <c r="Y10" s="453"/>
      <c r="Z10" s="453"/>
      <c r="AA10" s="453"/>
      <c r="AB10" s="453"/>
      <c r="AC10" s="453"/>
      <c r="AD10" s="466"/>
      <c r="AF10" s="55"/>
      <c r="AG10" s="68"/>
      <c r="AH10" s="69"/>
      <c r="AI10" s="99"/>
      <c r="AJ10" s="99"/>
      <c r="AK10" s="99"/>
      <c r="AL10" s="99"/>
      <c r="AM10" s="69"/>
      <c r="AN10" s="436"/>
      <c r="AO10" s="437"/>
      <c r="AP10" s="442"/>
      <c r="AQ10" s="442"/>
      <c r="AR10" s="443"/>
      <c r="AS10" s="422" t="s">
        <v>898</v>
      </c>
      <c r="AT10" s="423"/>
      <c r="AU10" s="423"/>
      <c r="AV10" s="424"/>
      <c r="AW10" s="460" t="s">
        <v>873</v>
      </c>
      <c r="AX10" s="423"/>
      <c r="AY10" s="423"/>
      <c r="AZ10" s="424"/>
      <c r="BA10" s="460" t="s">
        <v>874</v>
      </c>
      <c r="BB10" s="423"/>
      <c r="BC10" s="423"/>
      <c r="BD10" s="461"/>
      <c r="BE10" s="422" t="s">
        <v>898</v>
      </c>
      <c r="BF10" s="423"/>
      <c r="BG10" s="423"/>
      <c r="BH10" s="424"/>
      <c r="BI10" s="460" t="s">
        <v>873</v>
      </c>
      <c r="BJ10" s="423"/>
      <c r="BK10" s="423"/>
      <c r="BL10" s="424"/>
      <c r="BM10" s="460" t="s">
        <v>874</v>
      </c>
      <c r="BN10" s="423"/>
      <c r="BO10" s="423"/>
      <c r="BP10" s="423"/>
      <c r="BQ10" s="496"/>
      <c r="BR10" s="497"/>
      <c r="BS10" s="497"/>
      <c r="BT10" s="497"/>
      <c r="BU10" s="498"/>
      <c r="BV10" s="723"/>
      <c r="BW10" s="469"/>
      <c r="BX10" s="469"/>
      <c r="BY10" s="469"/>
      <c r="BZ10" s="724"/>
      <c r="CA10" s="502"/>
      <c r="CB10" s="470"/>
      <c r="CC10" s="482"/>
      <c r="CD10" s="474"/>
      <c r="CE10" s="475"/>
      <c r="CF10" s="475"/>
      <c r="CG10" s="475"/>
      <c r="CH10" s="476"/>
      <c r="CI10" s="502"/>
      <c r="CJ10" s="470"/>
      <c r="CK10" s="470"/>
      <c r="CL10" s="470"/>
      <c r="CM10" s="470"/>
      <c r="CN10" s="470"/>
      <c r="CO10" s="470"/>
      <c r="CP10" s="470"/>
      <c r="CQ10" s="470"/>
      <c r="CR10" s="470"/>
      <c r="CS10" s="482"/>
      <c r="CT10" s="67"/>
      <c r="CU10" s="67"/>
      <c r="CV10" s="67"/>
      <c r="CW10" s="67"/>
      <c r="CX10" s="692" t="s">
        <v>801</v>
      </c>
      <c r="CY10" s="692"/>
      <c r="CZ10" s="692"/>
      <c r="DA10" s="702" t="s">
        <v>799</v>
      </c>
      <c r="DB10" s="702"/>
      <c r="DC10" s="702"/>
    </row>
    <row r="11" spans="2:109" ht="20.100000000000001" customHeight="1" thickBot="1">
      <c r="B11" s="53"/>
      <c r="C11" s="55"/>
      <c r="D11" s="335" t="s">
        <v>891</v>
      </c>
      <c r="E11" s="336"/>
      <c r="F11" s="337"/>
      <c r="G11" s="341" t="str">
        <f>IF(BN4&lt;&gt;"",BN4,"")</f>
        <v/>
      </c>
      <c r="H11" s="342"/>
      <c r="I11" s="342"/>
      <c r="J11" s="342"/>
      <c r="K11" s="342"/>
      <c r="L11" s="342"/>
      <c r="M11" s="342"/>
      <c r="N11" s="342"/>
      <c r="O11" s="342"/>
      <c r="P11" s="343"/>
      <c r="Q11" s="56"/>
      <c r="R11" s="367" t="s">
        <v>795</v>
      </c>
      <c r="S11" s="368"/>
      <c r="T11" s="369"/>
      <c r="U11" s="373" t="str">
        <f>IF(請求書!T29&lt;&gt;"",請求書!T29,"")</f>
        <v/>
      </c>
      <c r="V11" s="374"/>
      <c r="W11" s="374"/>
      <c r="X11" s="374"/>
      <c r="Y11" s="374"/>
      <c r="Z11" s="374"/>
      <c r="AA11" s="374"/>
      <c r="AB11" s="374"/>
      <c r="AC11" s="374"/>
      <c r="AD11" s="375"/>
      <c r="AF11" s="55"/>
      <c r="AG11" s="68"/>
      <c r="AH11" s="69"/>
      <c r="AI11" s="99"/>
      <c r="AJ11" s="99"/>
      <c r="AK11" s="99"/>
      <c r="AL11" s="99"/>
      <c r="AM11" s="69"/>
      <c r="AN11" s="438"/>
      <c r="AO11" s="439"/>
      <c r="AP11" s="444"/>
      <c r="AQ11" s="444"/>
      <c r="AR11" s="445"/>
      <c r="AS11" s="425" t="s">
        <v>800</v>
      </c>
      <c r="AT11" s="360"/>
      <c r="AU11" s="360"/>
      <c r="AV11" s="361"/>
      <c r="AW11" s="359" t="s">
        <v>800</v>
      </c>
      <c r="AX11" s="360"/>
      <c r="AY11" s="360"/>
      <c r="AZ11" s="361"/>
      <c r="BA11" s="462" t="s">
        <v>800</v>
      </c>
      <c r="BB11" s="463"/>
      <c r="BC11" s="463"/>
      <c r="BD11" s="464"/>
      <c r="BE11" s="425" t="s">
        <v>895</v>
      </c>
      <c r="BF11" s="360"/>
      <c r="BG11" s="360"/>
      <c r="BH11" s="361"/>
      <c r="BI11" s="359" t="s">
        <v>800</v>
      </c>
      <c r="BJ11" s="360"/>
      <c r="BK11" s="360"/>
      <c r="BL11" s="361"/>
      <c r="BM11" s="462" t="s">
        <v>800</v>
      </c>
      <c r="BN11" s="463"/>
      <c r="BO11" s="463"/>
      <c r="BP11" s="463"/>
      <c r="BQ11" s="499"/>
      <c r="BR11" s="500"/>
      <c r="BS11" s="500"/>
      <c r="BT11" s="500"/>
      <c r="BU11" s="501"/>
      <c r="BV11" s="725"/>
      <c r="BW11" s="726"/>
      <c r="BX11" s="726"/>
      <c r="BY11" s="726"/>
      <c r="BZ11" s="727"/>
      <c r="CA11" s="503"/>
      <c r="CB11" s="483"/>
      <c r="CC11" s="484"/>
      <c r="CD11" s="477"/>
      <c r="CE11" s="478"/>
      <c r="CF11" s="478"/>
      <c r="CG11" s="478"/>
      <c r="CH11" s="479"/>
      <c r="CI11" s="50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4"/>
      <c r="CT11" s="67"/>
      <c r="CU11" s="67"/>
      <c r="CV11" s="67"/>
      <c r="CW11" s="67"/>
      <c r="CX11" s="102" t="s">
        <v>800</v>
      </c>
      <c r="CY11" s="103" t="s">
        <v>798</v>
      </c>
      <c r="CZ11" s="104" t="s">
        <v>797</v>
      </c>
      <c r="DA11" s="105" t="s">
        <v>800</v>
      </c>
      <c r="DB11" s="103" t="s">
        <v>798</v>
      </c>
      <c r="DC11" s="104" t="s">
        <v>797</v>
      </c>
      <c r="DD11" s="104" t="s">
        <v>863</v>
      </c>
    </row>
    <row r="12" spans="2:109" ht="20.100000000000001" customHeight="1">
      <c r="B12" s="53"/>
      <c r="C12" s="55"/>
      <c r="D12" s="338"/>
      <c r="E12" s="339"/>
      <c r="F12" s="340"/>
      <c r="G12" s="344"/>
      <c r="H12" s="345"/>
      <c r="I12" s="345"/>
      <c r="J12" s="345"/>
      <c r="K12" s="345"/>
      <c r="L12" s="345"/>
      <c r="M12" s="345"/>
      <c r="N12" s="345"/>
      <c r="O12" s="345"/>
      <c r="P12" s="346"/>
      <c r="Q12" s="56"/>
      <c r="R12" s="367"/>
      <c r="S12" s="368"/>
      <c r="T12" s="369"/>
      <c r="U12" s="376"/>
      <c r="V12" s="377"/>
      <c r="W12" s="377"/>
      <c r="X12" s="377"/>
      <c r="Y12" s="377"/>
      <c r="Z12" s="377"/>
      <c r="AA12" s="377"/>
      <c r="AB12" s="377"/>
      <c r="AC12" s="377"/>
      <c r="AD12" s="378"/>
      <c r="AF12" s="55"/>
      <c r="AG12" s="68"/>
      <c r="AH12" s="69"/>
      <c r="AI12" s="99"/>
      <c r="AJ12" s="99"/>
      <c r="AK12" s="99"/>
      <c r="AL12" s="99"/>
      <c r="AM12" s="69"/>
      <c r="AN12" s="317"/>
      <c r="AO12" s="318"/>
      <c r="AP12" s="319" t="str">
        <f>IF(AND(請求書!$F$13&lt;&gt;"",請求書!$J$13&lt;&gt;"",$AN12&lt;&gt;""),IF(ISERR(DAY(2018+請求書!$F$13&amp;"/"&amp;請求書!$J$13&amp;"/"&amp;$AN12)),"NG",DATE(2018+請求書!$F$13,請求書!$J$13,$AN12)),"")</f>
        <v/>
      </c>
      <c r="AQ12" s="319"/>
      <c r="AR12" s="320"/>
      <c r="AS12" s="490"/>
      <c r="AT12" s="331"/>
      <c r="AU12" s="331"/>
      <c r="AV12" s="331"/>
      <c r="AW12" s="331"/>
      <c r="AX12" s="331"/>
      <c r="AY12" s="331"/>
      <c r="AZ12" s="331"/>
      <c r="BA12" s="331"/>
      <c r="BB12" s="331"/>
      <c r="BC12" s="331"/>
      <c r="BD12" s="363"/>
      <c r="BE12" s="364"/>
      <c r="BF12" s="331"/>
      <c r="BG12" s="331"/>
      <c r="BH12" s="331"/>
      <c r="BI12" s="331"/>
      <c r="BJ12" s="331"/>
      <c r="BK12" s="331"/>
      <c r="BL12" s="331"/>
      <c r="BM12" s="331"/>
      <c r="BN12" s="331"/>
      <c r="BO12" s="331"/>
      <c r="BP12" s="331"/>
      <c r="BQ12" s="687" t="str">
        <f>IF(BI12&lt;&gt;"",BI12-BE12-BM12,"")</f>
        <v/>
      </c>
      <c r="BR12" s="687"/>
      <c r="BS12" s="687"/>
      <c r="BT12" s="687"/>
      <c r="BU12" s="688"/>
      <c r="BV12" s="684"/>
      <c r="BW12" s="685"/>
      <c r="BX12" s="685"/>
      <c r="BY12" s="685"/>
      <c r="BZ12" s="686"/>
      <c r="CA12" s="504"/>
      <c r="CB12" s="505"/>
      <c r="CC12" s="506"/>
      <c r="CD12" s="332"/>
      <c r="CE12" s="333"/>
      <c r="CF12" s="333"/>
      <c r="CG12" s="333"/>
      <c r="CH12" s="334"/>
      <c r="CI12" s="332"/>
      <c r="CJ12" s="333"/>
      <c r="CK12" s="333"/>
      <c r="CL12" s="333"/>
      <c r="CM12" s="333"/>
      <c r="CN12" s="333"/>
      <c r="CO12" s="333"/>
      <c r="CP12" s="333"/>
      <c r="CQ12" s="333"/>
      <c r="CR12" s="333"/>
      <c r="CS12" s="334"/>
      <c r="CT12" s="62">
        <f>COUNTIFS($AN$12:$AO$42,AN12)</f>
        <v>0</v>
      </c>
      <c r="CU12" s="62">
        <f>IF(CT12&gt;=2,1,0)</f>
        <v>0</v>
      </c>
      <c r="CV12" s="62">
        <f>IF(BQ12="",0,1)</f>
        <v>0</v>
      </c>
      <c r="CW12" s="62">
        <f>IF(BV12&lt;&gt;"",IF(CA12=2,BV12*2,BV12),0)</f>
        <v>0</v>
      </c>
      <c r="CX12" s="106" t="str">
        <f t="shared" ref="CX12:CX42" si="2">IF(AS12="","",(AW12-AS12-BA12)*24*10)</f>
        <v/>
      </c>
      <c r="CY12" s="95" t="str">
        <f>IF(CX12&lt;&gt;"",ROUNDDOWN(CX12,1),"")</f>
        <v/>
      </c>
      <c r="CZ12" s="96" t="str">
        <f>IFERROR(IF(AS12&lt;&gt;"",IF(CY12&gt;120,"算定エラー",VLOOKUP(CY12,Sheet1!A:B,2,FALSE)),""),"入力箇所不足")</f>
        <v/>
      </c>
      <c r="DA12" s="106" t="str">
        <f t="shared" ref="DA12:DA42" si="3">IF(BE12="","",(BI12-BE12-BM12)*24*10)</f>
        <v/>
      </c>
      <c r="DB12" s="95" t="str">
        <f>IF(DA12&lt;&gt;"",ROUNDDOWN(DA12,1),"")</f>
        <v/>
      </c>
      <c r="DC12" s="96" t="str">
        <f>IFERROR(IF(BE12&lt;&gt;"",IF(DB12&gt;120,"算定エラー",VLOOKUP(DB12,Sheet1!A:B,2,FALSE)),""),"入力箇所不足")</f>
        <v/>
      </c>
      <c r="DD12" s="97">
        <f>IF(CA12=2,BV12,0)</f>
        <v>0</v>
      </c>
    </row>
    <row r="13" spans="2:109" ht="20.100000000000001" customHeight="1">
      <c r="B13" s="53"/>
      <c r="C13" s="55"/>
      <c r="D13" s="335" t="s">
        <v>890</v>
      </c>
      <c r="E13" s="336"/>
      <c r="F13" s="337"/>
      <c r="G13" s="341" t="str">
        <f>IF(BN5&lt;&gt;"",BN5,"")</f>
        <v/>
      </c>
      <c r="H13" s="342"/>
      <c r="I13" s="342"/>
      <c r="J13" s="342"/>
      <c r="K13" s="342"/>
      <c r="L13" s="342"/>
      <c r="M13" s="342"/>
      <c r="N13" s="342"/>
      <c r="O13" s="342"/>
      <c r="P13" s="343"/>
      <c r="Q13" s="56"/>
      <c r="R13" s="367"/>
      <c r="S13" s="368"/>
      <c r="T13" s="369"/>
      <c r="U13" s="376"/>
      <c r="V13" s="377"/>
      <c r="W13" s="377"/>
      <c r="X13" s="377"/>
      <c r="Y13" s="377"/>
      <c r="Z13" s="377"/>
      <c r="AA13" s="377"/>
      <c r="AB13" s="377"/>
      <c r="AC13" s="377"/>
      <c r="AD13" s="378"/>
      <c r="AF13" s="55"/>
      <c r="AG13" s="68"/>
      <c r="AH13" s="69"/>
      <c r="AI13" s="99"/>
      <c r="AJ13" s="99"/>
      <c r="AK13" s="99"/>
      <c r="AL13" s="99"/>
      <c r="AM13" s="69"/>
      <c r="AN13" s="317"/>
      <c r="AO13" s="318"/>
      <c r="AP13" s="319" t="str">
        <f>IF(AND(請求書!$F$13&lt;&gt;"",請求書!$J$13&lt;&gt;"",$AN13&lt;&gt;""),IF(ISERR(DAY(2018+請求書!$F$13&amp;"/"&amp;請求書!$J$13&amp;"/"&amp;$AN13)),"NG",DATE(2018+請求書!$F$13,請求書!$J$13,$AN13)),"")</f>
        <v/>
      </c>
      <c r="AQ13" s="319"/>
      <c r="AR13" s="320"/>
      <c r="AS13" s="366"/>
      <c r="AT13" s="321"/>
      <c r="AU13" s="321"/>
      <c r="AV13" s="321"/>
      <c r="AW13" s="321"/>
      <c r="AX13" s="321"/>
      <c r="AY13" s="321"/>
      <c r="AZ13" s="321"/>
      <c r="BA13" s="321"/>
      <c r="BB13" s="321"/>
      <c r="BC13" s="321"/>
      <c r="BD13" s="365"/>
      <c r="BE13" s="362"/>
      <c r="BF13" s="321"/>
      <c r="BG13" s="321"/>
      <c r="BH13" s="321"/>
      <c r="BI13" s="321"/>
      <c r="BJ13" s="321"/>
      <c r="BK13" s="321"/>
      <c r="BL13" s="321"/>
      <c r="BM13" s="321"/>
      <c r="BN13" s="321"/>
      <c r="BO13" s="321"/>
      <c r="BP13" s="321"/>
      <c r="BQ13" s="687" t="str">
        <f t="shared" ref="BQ13:BQ42" si="4">IF(BI13&lt;&gt;"",BI13-BE13-BM13,"")</f>
        <v/>
      </c>
      <c r="BR13" s="687"/>
      <c r="BS13" s="687"/>
      <c r="BT13" s="687"/>
      <c r="BU13" s="688"/>
      <c r="BV13" s="684"/>
      <c r="BW13" s="685"/>
      <c r="BX13" s="685"/>
      <c r="BY13" s="685"/>
      <c r="BZ13" s="686"/>
      <c r="CA13" s="504"/>
      <c r="CB13" s="505"/>
      <c r="CC13" s="506"/>
      <c r="CD13" s="306"/>
      <c r="CE13" s="307"/>
      <c r="CF13" s="307"/>
      <c r="CG13" s="307"/>
      <c r="CH13" s="308"/>
      <c r="CI13" s="306"/>
      <c r="CJ13" s="307"/>
      <c r="CK13" s="307"/>
      <c r="CL13" s="307"/>
      <c r="CM13" s="307"/>
      <c r="CN13" s="307"/>
      <c r="CO13" s="307"/>
      <c r="CP13" s="307"/>
      <c r="CQ13" s="307"/>
      <c r="CR13" s="307"/>
      <c r="CS13" s="308"/>
      <c r="CT13" s="62">
        <f t="shared" ref="CT13:CT42" si="5">COUNTIFS($AN$12:$AO$42,AN13)</f>
        <v>0</v>
      </c>
      <c r="CU13" s="62">
        <f t="shared" ref="CU13:CU42" si="6">IF(CT13&gt;=2,1,0)</f>
        <v>0</v>
      </c>
      <c r="CV13" s="62">
        <f t="shared" ref="CV13:CV42" si="7">IF(BQ13="",0,1)</f>
        <v>0</v>
      </c>
      <c r="CW13" s="62">
        <f t="shared" ref="CW13:CW42" si="8">IF(BV13&lt;&gt;"",IF(CA13=2,BV13*2,BV13),0)</f>
        <v>0</v>
      </c>
      <c r="CX13" s="106" t="str">
        <f t="shared" si="2"/>
        <v/>
      </c>
      <c r="CY13" s="95" t="str">
        <f t="shared" ref="CY13:CY42" si="9">IF(CX13&lt;&gt;"",ROUNDDOWN(CX13,1),"")</f>
        <v/>
      </c>
      <c r="CZ13" s="96" t="str">
        <f>IFERROR(IF(AS13&lt;&gt;"",IF(CY13&gt;120,"算定エラー",VLOOKUP(CY13,Sheet1!A:B,2,FALSE)),""),"入力箇所不足")</f>
        <v/>
      </c>
      <c r="DA13" s="106" t="str">
        <f t="shared" si="3"/>
        <v/>
      </c>
      <c r="DB13" s="95" t="str">
        <f t="shared" ref="DB13:DB42" si="10">IF(DA13&lt;&gt;"",ROUNDDOWN(DA13,1),"")</f>
        <v/>
      </c>
      <c r="DC13" s="96" t="str">
        <f>IFERROR(IF(BE13&lt;&gt;"",IF(DB13&gt;120,"算定エラー",VLOOKUP(DB13,Sheet1!A:B,2,FALSE)),""),"入力箇所不足")</f>
        <v/>
      </c>
      <c r="DD13" s="97">
        <f t="shared" ref="DD13:DD42" si="11">IF(CA13=2,BV13,0)</f>
        <v>0</v>
      </c>
    </row>
    <row r="14" spans="2:109" ht="20.100000000000001" customHeight="1">
      <c r="B14" s="53"/>
      <c r="C14" s="55"/>
      <c r="D14" s="338"/>
      <c r="E14" s="339"/>
      <c r="F14" s="340"/>
      <c r="G14" s="347"/>
      <c r="H14" s="348"/>
      <c r="I14" s="348"/>
      <c r="J14" s="348"/>
      <c r="K14" s="348"/>
      <c r="L14" s="348"/>
      <c r="M14" s="348"/>
      <c r="N14" s="348"/>
      <c r="O14" s="348"/>
      <c r="P14" s="349"/>
      <c r="Q14" s="56"/>
      <c r="R14" s="367"/>
      <c r="S14" s="368"/>
      <c r="T14" s="369"/>
      <c r="U14" s="376"/>
      <c r="V14" s="377"/>
      <c r="W14" s="377"/>
      <c r="X14" s="377"/>
      <c r="Y14" s="377"/>
      <c r="Z14" s="377"/>
      <c r="AA14" s="377"/>
      <c r="AB14" s="377"/>
      <c r="AC14" s="377"/>
      <c r="AD14" s="378"/>
      <c r="AF14" s="83"/>
      <c r="AG14" s="68"/>
      <c r="AH14" s="69"/>
      <c r="AI14" s="99"/>
      <c r="AJ14" s="99"/>
      <c r="AK14" s="99"/>
      <c r="AL14" s="99"/>
      <c r="AM14" s="69"/>
      <c r="AN14" s="317"/>
      <c r="AO14" s="318"/>
      <c r="AP14" s="319" t="str">
        <f>IF(AND(請求書!$F$13&lt;&gt;"",請求書!$J$13&lt;&gt;"",$AN14&lt;&gt;""),IF(ISERR(DAY(2018+請求書!$F$13&amp;"/"&amp;請求書!$J$13&amp;"/"&amp;$AN14)),"NG",DATE(2018+請求書!$F$13,請求書!$J$13,$AN14)),"")</f>
        <v/>
      </c>
      <c r="AQ14" s="319"/>
      <c r="AR14" s="320"/>
      <c r="AS14" s="366"/>
      <c r="AT14" s="321"/>
      <c r="AU14" s="321"/>
      <c r="AV14" s="321"/>
      <c r="AW14" s="321"/>
      <c r="AX14" s="321"/>
      <c r="AY14" s="321"/>
      <c r="AZ14" s="321"/>
      <c r="BA14" s="321"/>
      <c r="BB14" s="321"/>
      <c r="BC14" s="321"/>
      <c r="BD14" s="365"/>
      <c r="BE14" s="362"/>
      <c r="BF14" s="321"/>
      <c r="BG14" s="321"/>
      <c r="BH14" s="321"/>
      <c r="BI14" s="321"/>
      <c r="BJ14" s="321"/>
      <c r="BK14" s="321"/>
      <c r="BL14" s="321"/>
      <c r="BM14" s="321"/>
      <c r="BN14" s="321"/>
      <c r="BO14" s="321"/>
      <c r="BP14" s="321"/>
      <c r="BQ14" s="687" t="str">
        <f t="shared" si="4"/>
        <v/>
      </c>
      <c r="BR14" s="687"/>
      <c r="BS14" s="687"/>
      <c r="BT14" s="687"/>
      <c r="BU14" s="688"/>
      <c r="BV14" s="684"/>
      <c r="BW14" s="685"/>
      <c r="BX14" s="685"/>
      <c r="BY14" s="685"/>
      <c r="BZ14" s="686"/>
      <c r="CA14" s="504"/>
      <c r="CB14" s="505"/>
      <c r="CC14" s="506"/>
      <c r="CD14" s="306"/>
      <c r="CE14" s="307"/>
      <c r="CF14" s="307"/>
      <c r="CG14" s="307"/>
      <c r="CH14" s="308"/>
      <c r="CI14" s="306"/>
      <c r="CJ14" s="307"/>
      <c r="CK14" s="307"/>
      <c r="CL14" s="307"/>
      <c r="CM14" s="307"/>
      <c r="CN14" s="307"/>
      <c r="CO14" s="307"/>
      <c r="CP14" s="307"/>
      <c r="CQ14" s="307"/>
      <c r="CR14" s="307"/>
      <c r="CS14" s="308"/>
      <c r="CT14" s="62">
        <f t="shared" si="5"/>
        <v>0</v>
      </c>
      <c r="CU14" s="62">
        <f t="shared" si="6"/>
        <v>0</v>
      </c>
      <c r="CV14" s="62">
        <f t="shared" si="7"/>
        <v>0</v>
      </c>
      <c r="CW14" s="62">
        <f t="shared" si="8"/>
        <v>0</v>
      </c>
      <c r="CX14" s="106" t="str">
        <f t="shared" si="2"/>
        <v/>
      </c>
      <c r="CY14" s="95" t="str">
        <f t="shared" si="9"/>
        <v/>
      </c>
      <c r="CZ14" s="96" t="str">
        <f>IFERROR(IF(AS14&lt;&gt;"",IF(CY14&gt;120,"算定エラー",VLOOKUP(CY14,Sheet1!A:B,2,FALSE)),""),"入力箇所不足")</f>
        <v/>
      </c>
      <c r="DA14" s="106" t="str">
        <f t="shared" si="3"/>
        <v/>
      </c>
      <c r="DB14" s="95" t="str">
        <f t="shared" si="10"/>
        <v/>
      </c>
      <c r="DC14" s="96" t="str">
        <f>IFERROR(IF(BE14&lt;&gt;"",IF(DB14&gt;120,"算定エラー",VLOOKUP(DB14,Sheet1!A:B,2,FALSE)),""),"入力箇所不足")</f>
        <v/>
      </c>
      <c r="DD14" s="97">
        <f t="shared" si="11"/>
        <v>0</v>
      </c>
    </row>
    <row r="15" spans="2:109" ht="20.100000000000001" customHeight="1">
      <c r="B15" s="53"/>
      <c r="C15" s="55"/>
      <c r="D15" s="350" t="s">
        <v>850</v>
      </c>
      <c r="E15" s="351"/>
      <c r="F15" s="352"/>
      <c r="G15" s="341" t="str">
        <f>IF(BC6&lt;&gt;"",BC6,"")</f>
        <v/>
      </c>
      <c r="H15" s="342"/>
      <c r="I15" s="342"/>
      <c r="J15" s="342"/>
      <c r="K15" s="342"/>
      <c r="L15" s="342"/>
      <c r="M15" s="342"/>
      <c r="N15" s="342"/>
      <c r="O15" s="342"/>
      <c r="P15" s="343"/>
      <c r="Q15" s="56"/>
      <c r="R15" s="367"/>
      <c r="S15" s="368"/>
      <c r="T15" s="369"/>
      <c r="U15" s="376"/>
      <c r="V15" s="377"/>
      <c r="W15" s="377"/>
      <c r="X15" s="377"/>
      <c r="Y15" s="377"/>
      <c r="Z15" s="377"/>
      <c r="AA15" s="377"/>
      <c r="AB15" s="377"/>
      <c r="AC15" s="377"/>
      <c r="AD15" s="378"/>
      <c r="AF15" s="55"/>
      <c r="AG15" s="68"/>
      <c r="AH15" s="69"/>
      <c r="AI15" s="99"/>
      <c r="AJ15" s="99"/>
      <c r="AK15" s="99"/>
      <c r="AL15" s="99"/>
      <c r="AM15" s="69"/>
      <c r="AN15" s="317"/>
      <c r="AO15" s="318"/>
      <c r="AP15" s="319" t="str">
        <f>IF(AND(請求書!$F$13&lt;&gt;"",請求書!$J$13&lt;&gt;"",$AN15&lt;&gt;""),IF(ISERR(DAY(2018+請求書!$F$13&amp;"/"&amp;請求書!$J$13&amp;"/"&amp;$AN15)),"NG",DATE(2018+請求書!$F$13,請求書!$J$13,$AN15)),"")</f>
        <v/>
      </c>
      <c r="AQ15" s="319"/>
      <c r="AR15" s="320"/>
      <c r="AS15" s="366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65"/>
      <c r="BE15" s="362"/>
      <c r="BF15" s="321"/>
      <c r="BG15" s="321"/>
      <c r="BH15" s="321"/>
      <c r="BI15" s="321"/>
      <c r="BJ15" s="321"/>
      <c r="BK15" s="321"/>
      <c r="BL15" s="321"/>
      <c r="BM15" s="321"/>
      <c r="BN15" s="321"/>
      <c r="BO15" s="321"/>
      <c r="BP15" s="321"/>
      <c r="BQ15" s="687" t="str">
        <f t="shared" si="4"/>
        <v/>
      </c>
      <c r="BR15" s="687"/>
      <c r="BS15" s="687"/>
      <c r="BT15" s="687"/>
      <c r="BU15" s="688"/>
      <c r="BV15" s="684"/>
      <c r="BW15" s="685"/>
      <c r="BX15" s="685"/>
      <c r="BY15" s="685"/>
      <c r="BZ15" s="686"/>
      <c r="CA15" s="504"/>
      <c r="CB15" s="505"/>
      <c r="CC15" s="506"/>
      <c r="CD15" s="306"/>
      <c r="CE15" s="307"/>
      <c r="CF15" s="307"/>
      <c r="CG15" s="307"/>
      <c r="CH15" s="308"/>
      <c r="CI15" s="306"/>
      <c r="CJ15" s="307"/>
      <c r="CK15" s="307"/>
      <c r="CL15" s="307"/>
      <c r="CM15" s="307"/>
      <c r="CN15" s="307"/>
      <c r="CO15" s="307"/>
      <c r="CP15" s="307"/>
      <c r="CQ15" s="307"/>
      <c r="CR15" s="307"/>
      <c r="CS15" s="308"/>
      <c r="CT15" s="62">
        <f t="shared" si="5"/>
        <v>0</v>
      </c>
      <c r="CU15" s="62">
        <f t="shared" si="6"/>
        <v>0</v>
      </c>
      <c r="CV15" s="62">
        <f t="shared" si="7"/>
        <v>0</v>
      </c>
      <c r="CW15" s="62">
        <f t="shared" si="8"/>
        <v>0</v>
      </c>
      <c r="CX15" s="106" t="str">
        <f t="shared" si="2"/>
        <v/>
      </c>
      <c r="CY15" s="95" t="str">
        <f t="shared" si="9"/>
        <v/>
      </c>
      <c r="CZ15" s="96" t="str">
        <f>IFERROR(IF(AS15&lt;&gt;"",IF(CY15&gt;120,"算定エラー",VLOOKUP(CY15,Sheet1!A:B,2,FALSE)),""),"入力箇所不足")</f>
        <v/>
      </c>
      <c r="DA15" s="106" t="str">
        <f t="shared" si="3"/>
        <v/>
      </c>
      <c r="DB15" s="95" t="str">
        <f t="shared" si="10"/>
        <v/>
      </c>
      <c r="DC15" s="96" t="str">
        <f>IFERROR(IF(BE15&lt;&gt;"",IF(DB15&gt;120,"算定エラー",VLOOKUP(DB15,Sheet1!A:B,2,FALSE)),""),"入力箇所不足")</f>
        <v/>
      </c>
      <c r="DD15" s="97">
        <f t="shared" si="11"/>
        <v>0</v>
      </c>
    </row>
    <row r="16" spans="2:109" ht="20.100000000000001" customHeight="1" thickBot="1">
      <c r="B16" s="53"/>
      <c r="C16" s="55"/>
      <c r="D16" s="353"/>
      <c r="E16" s="354"/>
      <c r="F16" s="355"/>
      <c r="G16" s="356"/>
      <c r="H16" s="357"/>
      <c r="I16" s="357"/>
      <c r="J16" s="357"/>
      <c r="K16" s="357"/>
      <c r="L16" s="357"/>
      <c r="M16" s="357"/>
      <c r="N16" s="357"/>
      <c r="O16" s="357"/>
      <c r="P16" s="358"/>
      <c r="Q16" s="56"/>
      <c r="R16" s="370"/>
      <c r="S16" s="371"/>
      <c r="T16" s="372"/>
      <c r="U16" s="379"/>
      <c r="V16" s="380"/>
      <c r="W16" s="380"/>
      <c r="X16" s="380"/>
      <c r="Y16" s="380"/>
      <c r="Z16" s="380"/>
      <c r="AA16" s="380"/>
      <c r="AB16" s="380"/>
      <c r="AC16" s="380"/>
      <c r="AD16" s="381"/>
      <c r="AF16" s="55"/>
      <c r="AG16" s="68"/>
      <c r="AH16" s="69"/>
      <c r="AI16" s="99"/>
      <c r="AJ16" s="99"/>
      <c r="AK16" s="99"/>
      <c r="AL16" s="99"/>
      <c r="AM16" s="69"/>
      <c r="AN16" s="317"/>
      <c r="AO16" s="318"/>
      <c r="AP16" s="319" t="str">
        <f>IF(AND(請求書!$F$13&lt;&gt;"",請求書!$J$13&lt;&gt;"",$AN16&lt;&gt;""),IF(ISERR(DAY(2018+請求書!$F$13&amp;"/"&amp;請求書!$J$13&amp;"/"&amp;$AN16)),"NG",DATE(2018+請求書!$F$13,請求書!$J$13,$AN16)),"")</f>
        <v/>
      </c>
      <c r="AQ16" s="319"/>
      <c r="AR16" s="320"/>
      <c r="AS16" s="366"/>
      <c r="AT16" s="321"/>
      <c r="AU16" s="321"/>
      <c r="AV16" s="321"/>
      <c r="AW16" s="321"/>
      <c r="AX16" s="321"/>
      <c r="AY16" s="321"/>
      <c r="AZ16" s="321"/>
      <c r="BA16" s="321"/>
      <c r="BB16" s="321"/>
      <c r="BC16" s="321"/>
      <c r="BD16" s="365"/>
      <c r="BE16" s="362"/>
      <c r="BF16" s="321"/>
      <c r="BG16" s="321"/>
      <c r="BH16" s="321"/>
      <c r="BI16" s="321"/>
      <c r="BJ16" s="321"/>
      <c r="BK16" s="321"/>
      <c r="BL16" s="321"/>
      <c r="BM16" s="321"/>
      <c r="BN16" s="321"/>
      <c r="BO16" s="321"/>
      <c r="BP16" s="321"/>
      <c r="BQ16" s="687" t="str">
        <f t="shared" si="4"/>
        <v/>
      </c>
      <c r="BR16" s="687"/>
      <c r="BS16" s="687"/>
      <c r="BT16" s="687"/>
      <c r="BU16" s="688"/>
      <c r="BV16" s="684"/>
      <c r="BW16" s="685"/>
      <c r="BX16" s="685"/>
      <c r="BY16" s="685"/>
      <c r="BZ16" s="686"/>
      <c r="CA16" s="504"/>
      <c r="CB16" s="505"/>
      <c r="CC16" s="506"/>
      <c r="CD16" s="306"/>
      <c r="CE16" s="307"/>
      <c r="CF16" s="307"/>
      <c r="CG16" s="307"/>
      <c r="CH16" s="308"/>
      <c r="CI16" s="306"/>
      <c r="CJ16" s="307"/>
      <c r="CK16" s="307"/>
      <c r="CL16" s="307"/>
      <c r="CM16" s="307"/>
      <c r="CN16" s="307"/>
      <c r="CO16" s="307"/>
      <c r="CP16" s="307"/>
      <c r="CQ16" s="307"/>
      <c r="CR16" s="307"/>
      <c r="CS16" s="308"/>
      <c r="CT16" s="62">
        <f t="shared" si="5"/>
        <v>0</v>
      </c>
      <c r="CU16" s="62">
        <f t="shared" si="6"/>
        <v>0</v>
      </c>
      <c r="CV16" s="62">
        <f t="shared" si="7"/>
        <v>0</v>
      </c>
      <c r="CW16" s="62">
        <f t="shared" si="8"/>
        <v>0</v>
      </c>
      <c r="CX16" s="106" t="str">
        <f t="shared" si="2"/>
        <v/>
      </c>
      <c r="CY16" s="95" t="str">
        <f t="shared" si="9"/>
        <v/>
      </c>
      <c r="CZ16" s="96" t="str">
        <f>IFERROR(IF(AS16&lt;&gt;"",IF(CY16&gt;120,"算定エラー",VLOOKUP(CY16,Sheet1!A:B,2,FALSE)),""),"入力箇所不足")</f>
        <v/>
      </c>
      <c r="DA16" s="106" t="str">
        <f t="shared" si="3"/>
        <v/>
      </c>
      <c r="DB16" s="95" t="str">
        <f t="shared" si="10"/>
        <v/>
      </c>
      <c r="DC16" s="96" t="str">
        <f>IFERROR(IF(BE16&lt;&gt;"",IF(DB16&gt;120,"算定エラー",VLOOKUP(DB16,Sheet1!A:B,2,FALSE)),""),"入力箇所不足")</f>
        <v/>
      </c>
      <c r="DD16" s="97">
        <f t="shared" si="11"/>
        <v>0</v>
      </c>
    </row>
    <row r="17" spans="2:108" ht="20.100000000000001" customHeight="1" thickBot="1">
      <c r="B17" s="53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F17" s="55"/>
      <c r="AG17" s="68"/>
      <c r="AH17" s="69"/>
      <c r="AI17" s="107" t="s">
        <v>861</v>
      </c>
      <c r="AJ17" s="107"/>
      <c r="AK17" s="107"/>
      <c r="AL17" s="107"/>
      <c r="AM17" s="69"/>
      <c r="AN17" s="317"/>
      <c r="AO17" s="318"/>
      <c r="AP17" s="319" t="str">
        <f>IF(AND(請求書!$F$13&lt;&gt;"",請求書!$J$13&lt;&gt;"",$AN17&lt;&gt;""),IF(ISERR(DAY(2018+請求書!$F$13&amp;"/"&amp;請求書!$J$13&amp;"/"&amp;$AN17)),"NG",DATE(2018+請求書!$F$13,請求書!$J$13,$AN17)),"")</f>
        <v/>
      </c>
      <c r="AQ17" s="319"/>
      <c r="AR17" s="320"/>
      <c r="AS17" s="366"/>
      <c r="AT17" s="321"/>
      <c r="AU17" s="321"/>
      <c r="AV17" s="321"/>
      <c r="AW17" s="321"/>
      <c r="AX17" s="321"/>
      <c r="AY17" s="321"/>
      <c r="AZ17" s="321"/>
      <c r="BA17" s="321"/>
      <c r="BB17" s="321"/>
      <c r="BC17" s="321"/>
      <c r="BD17" s="365"/>
      <c r="BE17" s="362"/>
      <c r="BF17" s="321"/>
      <c r="BG17" s="321"/>
      <c r="BH17" s="321"/>
      <c r="BI17" s="321"/>
      <c r="BJ17" s="321"/>
      <c r="BK17" s="321"/>
      <c r="BL17" s="321"/>
      <c r="BM17" s="321"/>
      <c r="BN17" s="321"/>
      <c r="BO17" s="321"/>
      <c r="BP17" s="321"/>
      <c r="BQ17" s="687" t="str">
        <f t="shared" si="4"/>
        <v/>
      </c>
      <c r="BR17" s="687"/>
      <c r="BS17" s="687"/>
      <c r="BT17" s="687"/>
      <c r="BU17" s="688"/>
      <c r="BV17" s="684"/>
      <c r="BW17" s="685"/>
      <c r="BX17" s="685"/>
      <c r="BY17" s="685"/>
      <c r="BZ17" s="686"/>
      <c r="CA17" s="504"/>
      <c r="CB17" s="505"/>
      <c r="CC17" s="506"/>
      <c r="CD17" s="306"/>
      <c r="CE17" s="307"/>
      <c r="CF17" s="307"/>
      <c r="CG17" s="307"/>
      <c r="CH17" s="308"/>
      <c r="CI17" s="306"/>
      <c r="CJ17" s="307"/>
      <c r="CK17" s="307"/>
      <c r="CL17" s="307"/>
      <c r="CM17" s="307"/>
      <c r="CN17" s="307"/>
      <c r="CO17" s="307"/>
      <c r="CP17" s="307"/>
      <c r="CQ17" s="307"/>
      <c r="CR17" s="307"/>
      <c r="CS17" s="308"/>
      <c r="CT17" s="62">
        <f t="shared" si="5"/>
        <v>0</v>
      </c>
      <c r="CU17" s="62">
        <f t="shared" si="6"/>
        <v>0</v>
      </c>
      <c r="CV17" s="62">
        <f t="shared" si="7"/>
        <v>0</v>
      </c>
      <c r="CW17" s="62">
        <f t="shared" si="8"/>
        <v>0</v>
      </c>
      <c r="CX17" s="106" t="str">
        <f t="shared" si="2"/>
        <v/>
      </c>
      <c r="CY17" s="95" t="str">
        <f t="shared" si="9"/>
        <v/>
      </c>
      <c r="CZ17" s="96" t="str">
        <f>IFERROR(IF(AS17&lt;&gt;"",IF(CY17&gt;120,"算定エラー",VLOOKUP(CY17,Sheet1!A:B,2,FALSE)),""),"入力箇所不足")</f>
        <v/>
      </c>
      <c r="DA17" s="106" t="str">
        <f t="shared" si="3"/>
        <v/>
      </c>
      <c r="DB17" s="95" t="str">
        <f t="shared" si="10"/>
        <v/>
      </c>
      <c r="DC17" s="96" t="str">
        <f>IFERROR(IF(BE17&lt;&gt;"",IF(DB17&gt;120,"算定エラー",VLOOKUP(DB17,Sheet1!A:B,2,FALSE)),""),"入力箇所不足")</f>
        <v/>
      </c>
      <c r="DD17" s="97">
        <f t="shared" si="11"/>
        <v>0</v>
      </c>
    </row>
    <row r="18" spans="2:108" ht="20.100000000000001" customHeight="1">
      <c r="B18" s="53"/>
      <c r="C18" s="55"/>
      <c r="D18" s="507" t="s">
        <v>226</v>
      </c>
      <c r="E18" s="510" t="s">
        <v>893</v>
      </c>
      <c r="F18" s="511"/>
      <c r="G18" s="511"/>
      <c r="H18" s="511"/>
      <c r="I18" s="511"/>
      <c r="J18" s="511"/>
      <c r="K18" s="511"/>
      <c r="L18" s="512"/>
      <c r="M18" s="309" t="s">
        <v>894</v>
      </c>
      <c r="N18" s="310"/>
      <c r="O18" s="516" t="s">
        <v>897</v>
      </c>
      <c r="P18" s="517"/>
      <c r="Q18" s="517"/>
      <c r="R18" s="518"/>
      <c r="S18" s="309" t="s">
        <v>875</v>
      </c>
      <c r="T18" s="310"/>
      <c r="U18" s="516" t="s">
        <v>228</v>
      </c>
      <c r="V18" s="517"/>
      <c r="W18" s="517"/>
      <c r="X18" s="517"/>
      <c r="Y18" s="517"/>
      <c r="Z18" s="518"/>
      <c r="AA18" s="516" t="s">
        <v>229</v>
      </c>
      <c r="AB18" s="517"/>
      <c r="AC18" s="517"/>
      <c r="AD18" s="522"/>
      <c r="AF18" s="55"/>
      <c r="AG18" s="68"/>
      <c r="AH18" s="69"/>
      <c r="AI18" s="524" t="s">
        <v>859</v>
      </c>
      <c r="AJ18" s="526" t="s">
        <v>860</v>
      </c>
      <c r="AK18" s="526" t="s">
        <v>859</v>
      </c>
      <c r="AL18" s="528" t="s">
        <v>860</v>
      </c>
      <c r="AM18" s="69"/>
      <c r="AN18" s="317"/>
      <c r="AO18" s="318"/>
      <c r="AP18" s="319" t="str">
        <f>IF(AND(請求書!$F$13&lt;&gt;"",請求書!$J$13&lt;&gt;"",$AN18&lt;&gt;""),IF(ISERR(DAY(2018+請求書!$F$13&amp;"/"&amp;請求書!$J$13&amp;"/"&amp;$AN18)),"NG",DATE(2018+請求書!$F$13,請求書!$J$13,$AN18)),"")</f>
        <v/>
      </c>
      <c r="AQ18" s="319"/>
      <c r="AR18" s="320"/>
      <c r="AS18" s="366"/>
      <c r="AT18" s="321"/>
      <c r="AU18" s="321"/>
      <c r="AV18" s="321"/>
      <c r="AW18" s="321"/>
      <c r="AX18" s="321"/>
      <c r="AY18" s="321"/>
      <c r="AZ18" s="321"/>
      <c r="BA18" s="321"/>
      <c r="BB18" s="321"/>
      <c r="BC18" s="321"/>
      <c r="BD18" s="365"/>
      <c r="BE18" s="362"/>
      <c r="BF18" s="321"/>
      <c r="BG18" s="321"/>
      <c r="BH18" s="321"/>
      <c r="BI18" s="321"/>
      <c r="BJ18" s="321"/>
      <c r="BK18" s="321"/>
      <c r="BL18" s="321"/>
      <c r="BM18" s="321"/>
      <c r="BN18" s="321"/>
      <c r="BO18" s="321"/>
      <c r="BP18" s="321"/>
      <c r="BQ18" s="687" t="str">
        <f t="shared" si="4"/>
        <v/>
      </c>
      <c r="BR18" s="687"/>
      <c r="BS18" s="687"/>
      <c r="BT18" s="687"/>
      <c r="BU18" s="688"/>
      <c r="BV18" s="684"/>
      <c r="BW18" s="685"/>
      <c r="BX18" s="685"/>
      <c r="BY18" s="685"/>
      <c r="BZ18" s="686"/>
      <c r="CA18" s="504"/>
      <c r="CB18" s="505"/>
      <c r="CC18" s="506"/>
      <c r="CD18" s="306"/>
      <c r="CE18" s="307"/>
      <c r="CF18" s="307"/>
      <c r="CG18" s="307"/>
      <c r="CH18" s="308"/>
      <c r="CI18" s="306"/>
      <c r="CJ18" s="307"/>
      <c r="CK18" s="307"/>
      <c r="CL18" s="307"/>
      <c r="CM18" s="307"/>
      <c r="CN18" s="307"/>
      <c r="CO18" s="307"/>
      <c r="CP18" s="307"/>
      <c r="CQ18" s="307"/>
      <c r="CR18" s="307"/>
      <c r="CS18" s="308"/>
      <c r="CT18" s="62">
        <f t="shared" si="5"/>
        <v>0</v>
      </c>
      <c r="CU18" s="62">
        <f t="shared" si="6"/>
        <v>0</v>
      </c>
      <c r="CV18" s="62">
        <f t="shared" si="7"/>
        <v>0</v>
      </c>
      <c r="CW18" s="62">
        <f t="shared" si="8"/>
        <v>0</v>
      </c>
      <c r="CX18" s="106" t="str">
        <f t="shared" si="2"/>
        <v/>
      </c>
      <c r="CY18" s="95" t="str">
        <f t="shared" si="9"/>
        <v/>
      </c>
      <c r="CZ18" s="96" t="str">
        <f>IFERROR(IF(AS18&lt;&gt;"",IF(CY18&gt;120,"算定エラー",VLOOKUP(CY18,Sheet1!A:B,2,FALSE)),""),"入力箇所不足")</f>
        <v/>
      </c>
      <c r="DA18" s="106" t="str">
        <f t="shared" si="3"/>
        <v/>
      </c>
      <c r="DB18" s="95" t="str">
        <f t="shared" si="10"/>
        <v/>
      </c>
      <c r="DC18" s="96" t="str">
        <f>IFERROR(IF(BE18&lt;&gt;"",IF(DB18&gt;120,"算定エラー",VLOOKUP(DB18,Sheet1!A:B,2,FALSE)),""),"入力箇所不足")</f>
        <v/>
      </c>
      <c r="DD18" s="97">
        <f t="shared" si="11"/>
        <v>0</v>
      </c>
    </row>
    <row r="19" spans="2:108" ht="20.100000000000001" customHeight="1">
      <c r="B19" s="53"/>
      <c r="C19" s="55"/>
      <c r="D19" s="508"/>
      <c r="E19" s="513"/>
      <c r="F19" s="514"/>
      <c r="G19" s="514"/>
      <c r="H19" s="514"/>
      <c r="I19" s="514"/>
      <c r="J19" s="514"/>
      <c r="K19" s="514"/>
      <c r="L19" s="515"/>
      <c r="M19" s="311" t="s">
        <v>895</v>
      </c>
      <c r="N19" s="312"/>
      <c r="O19" s="519"/>
      <c r="P19" s="520"/>
      <c r="Q19" s="520"/>
      <c r="R19" s="521"/>
      <c r="S19" s="313" t="s">
        <v>892</v>
      </c>
      <c r="T19" s="314"/>
      <c r="U19" s="519"/>
      <c r="V19" s="520"/>
      <c r="W19" s="520"/>
      <c r="X19" s="520"/>
      <c r="Y19" s="520"/>
      <c r="Z19" s="521"/>
      <c r="AA19" s="519"/>
      <c r="AB19" s="520"/>
      <c r="AC19" s="520"/>
      <c r="AD19" s="523"/>
      <c r="AF19" s="55"/>
      <c r="AG19" s="68"/>
      <c r="AH19" s="69"/>
      <c r="AI19" s="525"/>
      <c r="AJ19" s="527"/>
      <c r="AK19" s="527"/>
      <c r="AL19" s="529"/>
      <c r="AM19" s="69"/>
      <c r="AN19" s="317"/>
      <c r="AO19" s="318"/>
      <c r="AP19" s="319" t="str">
        <f>IF(AND(請求書!$F$13&lt;&gt;"",請求書!$J$13&lt;&gt;"",$AN19&lt;&gt;""),IF(ISERR(DAY(2018+請求書!$F$13&amp;"/"&amp;請求書!$J$13&amp;"/"&amp;$AN19)),"NG",DATE(2018+請求書!$F$13,請求書!$J$13,$AN19)),"")</f>
        <v/>
      </c>
      <c r="AQ19" s="319"/>
      <c r="AR19" s="320"/>
      <c r="AS19" s="366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65"/>
      <c r="BE19" s="362"/>
      <c r="BF19" s="321"/>
      <c r="BG19" s="321"/>
      <c r="BH19" s="321"/>
      <c r="BI19" s="321"/>
      <c r="BJ19" s="321"/>
      <c r="BK19" s="321"/>
      <c r="BL19" s="321"/>
      <c r="BM19" s="321"/>
      <c r="BN19" s="321"/>
      <c r="BO19" s="321"/>
      <c r="BP19" s="321"/>
      <c r="BQ19" s="687" t="str">
        <f t="shared" si="4"/>
        <v/>
      </c>
      <c r="BR19" s="687"/>
      <c r="BS19" s="687"/>
      <c r="BT19" s="687"/>
      <c r="BU19" s="688"/>
      <c r="BV19" s="684"/>
      <c r="BW19" s="685"/>
      <c r="BX19" s="685"/>
      <c r="BY19" s="685"/>
      <c r="BZ19" s="686"/>
      <c r="CA19" s="504"/>
      <c r="CB19" s="505"/>
      <c r="CC19" s="506"/>
      <c r="CD19" s="306"/>
      <c r="CE19" s="307"/>
      <c r="CF19" s="307"/>
      <c r="CG19" s="307"/>
      <c r="CH19" s="308"/>
      <c r="CI19" s="306"/>
      <c r="CJ19" s="307"/>
      <c r="CK19" s="307"/>
      <c r="CL19" s="307"/>
      <c r="CM19" s="307"/>
      <c r="CN19" s="307"/>
      <c r="CO19" s="307"/>
      <c r="CP19" s="307"/>
      <c r="CQ19" s="307"/>
      <c r="CR19" s="307"/>
      <c r="CS19" s="308"/>
      <c r="CT19" s="62">
        <f t="shared" si="5"/>
        <v>0</v>
      </c>
      <c r="CU19" s="62">
        <f t="shared" si="6"/>
        <v>0</v>
      </c>
      <c r="CV19" s="62">
        <f t="shared" si="7"/>
        <v>0</v>
      </c>
      <c r="CW19" s="62">
        <f t="shared" si="8"/>
        <v>0</v>
      </c>
      <c r="CX19" s="106" t="str">
        <f t="shared" si="2"/>
        <v/>
      </c>
      <c r="CY19" s="95" t="str">
        <f t="shared" si="9"/>
        <v/>
      </c>
      <c r="CZ19" s="96" t="str">
        <f>IFERROR(IF(AS19&lt;&gt;"",IF(CY19&gt;120,"算定エラー",VLOOKUP(CY19,Sheet1!A:B,2,FALSE)),""),"入力箇所不足")</f>
        <v/>
      </c>
      <c r="DA19" s="106" t="str">
        <f t="shared" si="3"/>
        <v/>
      </c>
      <c r="DB19" s="95" t="str">
        <f t="shared" si="10"/>
        <v/>
      </c>
      <c r="DC19" s="96" t="str">
        <f>IFERROR(IF(BE19&lt;&gt;"",IF(DB19&gt;120,"算定エラー",VLOOKUP(DB19,Sheet1!A:B,2,FALSE)),""),"入力箇所不足")</f>
        <v/>
      </c>
      <c r="DD19" s="97">
        <f t="shared" si="11"/>
        <v>0</v>
      </c>
    </row>
    <row r="20" spans="2:108" ht="20.100000000000001" customHeight="1">
      <c r="B20" s="53"/>
      <c r="C20" s="55"/>
      <c r="D20" s="508"/>
      <c r="E20" s="536"/>
      <c r="F20" s="537"/>
      <c r="G20" s="537"/>
      <c r="H20" s="537"/>
      <c r="I20" s="537"/>
      <c r="J20" s="537"/>
      <c r="K20" s="537"/>
      <c r="L20" s="538"/>
      <c r="M20" s="539"/>
      <c r="N20" s="540"/>
      <c r="O20" s="541" t="str">
        <f>IFERROR(IF(E20&lt;&gt;"",VLOOKUP(AE20,移動支援単価表!A:B,2,FALSE),""),"")</f>
        <v/>
      </c>
      <c r="P20" s="542"/>
      <c r="Q20" s="542"/>
      <c r="R20" s="543"/>
      <c r="S20" s="544" t="str">
        <f t="shared" ref="S20:S29" si="12">IF(M20&lt;&gt;"",COUNTIF($BV$12:$BZ$42,M20)+COUNTIFS($DD$12:$DD$42,M20),"")</f>
        <v/>
      </c>
      <c r="T20" s="545"/>
      <c r="U20" s="530" t="str">
        <f>IFERROR(IF(O20="","",O20*S20*10),"")</f>
        <v/>
      </c>
      <c r="V20" s="531"/>
      <c r="W20" s="531"/>
      <c r="X20" s="531"/>
      <c r="Y20" s="531"/>
      <c r="Z20" s="532"/>
      <c r="AA20" s="680"/>
      <c r="AB20" s="681"/>
      <c r="AC20" s="681"/>
      <c r="AD20" s="682"/>
      <c r="AE20" s="84" t="str">
        <f t="shared" ref="AE20:AE29" si="13">E20&amp;"（"&amp;$G$15&amp;"）"&amp;M20</f>
        <v>（）</v>
      </c>
      <c r="AF20" s="55"/>
      <c r="AG20" s="68"/>
      <c r="AH20" s="69"/>
      <c r="AI20" s="108">
        <v>0.5</v>
      </c>
      <c r="AJ20" s="109">
        <f t="shared" ref="AJ20:AJ31" si="14">COUNTIFS($BV$12:$BZ$42,AI20)+COUNTIFS($DD$12:$DD$42,AI20)</f>
        <v>0</v>
      </c>
      <c r="AK20" s="110">
        <v>6.5</v>
      </c>
      <c r="AL20" s="111">
        <f t="shared" ref="AL20:AL31" si="15">COUNTIFS($BV$12:$BZ$42,AK20)+COUNTIFS($DD$12:$DD$42,AK20)</f>
        <v>0</v>
      </c>
      <c r="AM20" s="69"/>
      <c r="AN20" s="317"/>
      <c r="AO20" s="318"/>
      <c r="AP20" s="319" t="str">
        <f>IF(AND(請求書!$F$13&lt;&gt;"",請求書!$J$13&lt;&gt;"",$AN20&lt;&gt;""),IF(ISERR(DAY(2018+請求書!$F$13&amp;"/"&amp;請求書!$J$13&amp;"/"&amp;$AN20)),"NG",DATE(2018+請求書!$F$13,請求書!$J$13,$AN20)),"")</f>
        <v/>
      </c>
      <c r="AQ20" s="319"/>
      <c r="AR20" s="320"/>
      <c r="AS20" s="366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65"/>
      <c r="BE20" s="362"/>
      <c r="BF20" s="321"/>
      <c r="BG20" s="321"/>
      <c r="BH20" s="321"/>
      <c r="BI20" s="321"/>
      <c r="BJ20" s="321"/>
      <c r="BK20" s="321"/>
      <c r="BL20" s="321"/>
      <c r="BM20" s="321"/>
      <c r="BN20" s="321"/>
      <c r="BO20" s="321"/>
      <c r="BP20" s="321"/>
      <c r="BQ20" s="687" t="str">
        <f t="shared" si="4"/>
        <v/>
      </c>
      <c r="BR20" s="687"/>
      <c r="BS20" s="687"/>
      <c r="BT20" s="687"/>
      <c r="BU20" s="688"/>
      <c r="BV20" s="684"/>
      <c r="BW20" s="685"/>
      <c r="BX20" s="685"/>
      <c r="BY20" s="685"/>
      <c r="BZ20" s="686"/>
      <c r="CA20" s="504"/>
      <c r="CB20" s="505"/>
      <c r="CC20" s="506"/>
      <c r="CD20" s="306"/>
      <c r="CE20" s="307"/>
      <c r="CF20" s="307"/>
      <c r="CG20" s="307"/>
      <c r="CH20" s="308"/>
      <c r="CI20" s="306"/>
      <c r="CJ20" s="307"/>
      <c r="CK20" s="307"/>
      <c r="CL20" s="307"/>
      <c r="CM20" s="307"/>
      <c r="CN20" s="307"/>
      <c r="CO20" s="307"/>
      <c r="CP20" s="307"/>
      <c r="CQ20" s="307"/>
      <c r="CR20" s="307"/>
      <c r="CS20" s="308"/>
      <c r="CT20" s="62">
        <f t="shared" si="5"/>
        <v>0</v>
      </c>
      <c r="CU20" s="62">
        <f t="shared" si="6"/>
        <v>0</v>
      </c>
      <c r="CV20" s="62">
        <f t="shared" si="7"/>
        <v>0</v>
      </c>
      <c r="CW20" s="62">
        <f t="shared" si="8"/>
        <v>0</v>
      </c>
      <c r="CX20" s="106" t="str">
        <f t="shared" si="2"/>
        <v/>
      </c>
      <c r="CY20" s="95" t="str">
        <f t="shared" si="9"/>
        <v/>
      </c>
      <c r="CZ20" s="96" t="str">
        <f>IFERROR(IF(AS20&lt;&gt;"",IF(CY20&gt;120,"算定エラー",VLOOKUP(CY20,Sheet1!A:B,2,FALSE)),""),"入力箇所不足")</f>
        <v/>
      </c>
      <c r="DA20" s="106" t="str">
        <f t="shared" si="3"/>
        <v/>
      </c>
      <c r="DB20" s="95" t="str">
        <f t="shared" si="10"/>
        <v/>
      </c>
      <c r="DC20" s="96" t="str">
        <f>IFERROR(IF(BE20&lt;&gt;"",IF(DB20&gt;120,"算定エラー",VLOOKUP(DB20,Sheet1!A:B,2,FALSE)),""),"入力箇所不足")</f>
        <v/>
      </c>
      <c r="DD20" s="97">
        <f t="shared" si="11"/>
        <v>0</v>
      </c>
    </row>
    <row r="21" spans="2:108" ht="20.100000000000001" customHeight="1">
      <c r="B21" s="53"/>
      <c r="C21" s="55"/>
      <c r="D21" s="508"/>
      <c r="E21" s="536"/>
      <c r="F21" s="537"/>
      <c r="G21" s="537"/>
      <c r="H21" s="537"/>
      <c r="I21" s="537"/>
      <c r="J21" s="537"/>
      <c r="K21" s="537"/>
      <c r="L21" s="538"/>
      <c r="M21" s="539"/>
      <c r="N21" s="540"/>
      <c r="O21" s="541" t="str">
        <f>IFERROR(IF(E21&lt;&gt;"",VLOOKUP(AE21,移動支援単価表!A:B,2,FALSE),""),"")</f>
        <v/>
      </c>
      <c r="P21" s="542"/>
      <c r="Q21" s="542"/>
      <c r="R21" s="543"/>
      <c r="S21" s="544" t="str">
        <f t="shared" si="12"/>
        <v/>
      </c>
      <c r="T21" s="545"/>
      <c r="U21" s="530" t="str">
        <f t="shared" ref="U21:U29" si="16">IFERROR(IF(O21="","",O21*S21*10),"")</f>
        <v/>
      </c>
      <c r="V21" s="531"/>
      <c r="W21" s="531"/>
      <c r="X21" s="531"/>
      <c r="Y21" s="531"/>
      <c r="Z21" s="532"/>
      <c r="AA21" s="680"/>
      <c r="AB21" s="681"/>
      <c r="AC21" s="681"/>
      <c r="AD21" s="682"/>
      <c r="AE21" s="84" t="str">
        <f t="shared" si="13"/>
        <v>（）</v>
      </c>
      <c r="AF21" s="55"/>
      <c r="AG21" s="68"/>
      <c r="AH21" s="69"/>
      <c r="AI21" s="108">
        <v>1</v>
      </c>
      <c r="AJ21" s="109">
        <f t="shared" si="14"/>
        <v>0</v>
      </c>
      <c r="AK21" s="110">
        <v>7</v>
      </c>
      <c r="AL21" s="111">
        <f t="shared" si="15"/>
        <v>0</v>
      </c>
      <c r="AM21" s="69"/>
      <c r="AN21" s="317"/>
      <c r="AO21" s="318"/>
      <c r="AP21" s="319" t="str">
        <f>IF(AND(請求書!$F$13&lt;&gt;"",請求書!$J$13&lt;&gt;"",$AN21&lt;&gt;""),IF(ISERR(DAY(2018+請求書!$F$13&amp;"/"&amp;請求書!$J$13&amp;"/"&amp;$AN21)),"NG",DATE(2018+請求書!$F$13,請求書!$J$13,$AN21)),"")</f>
        <v/>
      </c>
      <c r="AQ21" s="319"/>
      <c r="AR21" s="320"/>
      <c r="AS21" s="366"/>
      <c r="AT21" s="321"/>
      <c r="AU21" s="321"/>
      <c r="AV21" s="321"/>
      <c r="AW21" s="321"/>
      <c r="AX21" s="321"/>
      <c r="AY21" s="321"/>
      <c r="AZ21" s="321"/>
      <c r="BA21" s="321"/>
      <c r="BB21" s="321"/>
      <c r="BC21" s="321"/>
      <c r="BD21" s="365"/>
      <c r="BE21" s="362"/>
      <c r="BF21" s="321"/>
      <c r="BG21" s="321"/>
      <c r="BH21" s="321"/>
      <c r="BI21" s="321"/>
      <c r="BJ21" s="321"/>
      <c r="BK21" s="321"/>
      <c r="BL21" s="321"/>
      <c r="BM21" s="321"/>
      <c r="BN21" s="321"/>
      <c r="BO21" s="321"/>
      <c r="BP21" s="321"/>
      <c r="BQ21" s="687" t="str">
        <f t="shared" si="4"/>
        <v/>
      </c>
      <c r="BR21" s="687"/>
      <c r="BS21" s="687"/>
      <c r="BT21" s="687"/>
      <c r="BU21" s="688"/>
      <c r="BV21" s="684"/>
      <c r="BW21" s="685"/>
      <c r="BX21" s="685"/>
      <c r="BY21" s="685"/>
      <c r="BZ21" s="686"/>
      <c r="CA21" s="504"/>
      <c r="CB21" s="505"/>
      <c r="CC21" s="506"/>
      <c r="CD21" s="306"/>
      <c r="CE21" s="307"/>
      <c r="CF21" s="307"/>
      <c r="CG21" s="307"/>
      <c r="CH21" s="308"/>
      <c r="CI21" s="306"/>
      <c r="CJ21" s="307"/>
      <c r="CK21" s="307"/>
      <c r="CL21" s="307"/>
      <c r="CM21" s="307"/>
      <c r="CN21" s="307"/>
      <c r="CO21" s="307"/>
      <c r="CP21" s="307"/>
      <c r="CQ21" s="307"/>
      <c r="CR21" s="307"/>
      <c r="CS21" s="308"/>
      <c r="CT21" s="62">
        <f t="shared" si="5"/>
        <v>0</v>
      </c>
      <c r="CU21" s="62">
        <f t="shared" si="6"/>
        <v>0</v>
      </c>
      <c r="CV21" s="62">
        <f t="shared" si="7"/>
        <v>0</v>
      </c>
      <c r="CW21" s="62">
        <f t="shared" si="8"/>
        <v>0</v>
      </c>
      <c r="CX21" s="106" t="str">
        <f t="shared" si="2"/>
        <v/>
      </c>
      <c r="CY21" s="95" t="str">
        <f t="shared" si="9"/>
        <v/>
      </c>
      <c r="CZ21" s="96" t="str">
        <f>IFERROR(IF(AS21&lt;&gt;"",IF(CY21&gt;120,"算定エラー",VLOOKUP(CY21,Sheet1!A:B,2,FALSE)),""),"入力箇所不足")</f>
        <v/>
      </c>
      <c r="DA21" s="106" t="str">
        <f t="shared" si="3"/>
        <v/>
      </c>
      <c r="DB21" s="95" t="str">
        <f t="shared" si="10"/>
        <v/>
      </c>
      <c r="DC21" s="96" t="str">
        <f>IFERROR(IF(BE21&lt;&gt;"",IF(DB21&gt;120,"算定エラー",VLOOKUP(DB21,Sheet1!A:B,2,FALSE)),""),"入力箇所不足")</f>
        <v/>
      </c>
      <c r="DD21" s="97">
        <f t="shared" si="11"/>
        <v>0</v>
      </c>
    </row>
    <row r="22" spans="2:108" ht="20.100000000000001" customHeight="1">
      <c r="B22" s="53"/>
      <c r="C22" s="55"/>
      <c r="D22" s="508"/>
      <c r="E22" s="536"/>
      <c r="F22" s="537"/>
      <c r="G22" s="537"/>
      <c r="H22" s="537"/>
      <c r="I22" s="537"/>
      <c r="J22" s="537"/>
      <c r="K22" s="537"/>
      <c r="L22" s="538"/>
      <c r="M22" s="539"/>
      <c r="N22" s="540"/>
      <c r="O22" s="541" t="str">
        <f>IFERROR(IF(E22&lt;&gt;"",VLOOKUP(AE22,移動支援単価表!A:B,2,FALSE),""),"")</f>
        <v/>
      </c>
      <c r="P22" s="542"/>
      <c r="Q22" s="542"/>
      <c r="R22" s="543"/>
      <c r="S22" s="544" t="str">
        <f t="shared" si="12"/>
        <v/>
      </c>
      <c r="T22" s="545"/>
      <c r="U22" s="530" t="str">
        <f t="shared" si="16"/>
        <v/>
      </c>
      <c r="V22" s="531"/>
      <c r="W22" s="531"/>
      <c r="X22" s="531"/>
      <c r="Y22" s="531"/>
      <c r="Z22" s="532"/>
      <c r="AA22" s="680"/>
      <c r="AB22" s="681"/>
      <c r="AC22" s="681"/>
      <c r="AD22" s="682"/>
      <c r="AE22" s="84" t="str">
        <f t="shared" si="13"/>
        <v>（）</v>
      </c>
      <c r="AF22" s="55"/>
      <c r="AG22" s="68"/>
      <c r="AH22" s="69"/>
      <c r="AI22" s="108">
        <v>1.5</v>
      </c>
      <c r="AJ22" s="109">
        <f t="shared" si="14"/>
        <v>0</v>
      </c>
      <c r="AK22" s="110">
        <v>7.5</v>
      </c>
      <c r="AL22" s="111">
        <f t="shared" si="15"/>
        <v>0</v>
      </c>
      <c r="AM22" s="69"/>
      <c r="AN22" s="317"/>
      <c r="AO22" s="318"/>
      <c r="AP22" s="319" t="str">
        <f>IF(AND(請求書!$F$13&lt;&gt;"",請求書!$J$13&lt;&gt;"",$AN22&lt;&gt;""),IF(ISERR(DAY(2018+請求書!$F$13&amp;"/"&amp;請求書!$J$13&amp;"/"&amp;$AN22)),"NG",DATE(2018+請求書!$F$13,請求書!$J$13,$AN22)),"")</f>
        <v/>
      </c>
      <c r="AQ22" s="319"/>
      <c r="AR22" s="320"/>
      <c r="AS22" s="366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65"/>
      <c r="BE22" s="362"/>
      <c r="BF22" s="321"/>
      <c r="BG22" s="321"/>
      <c r="BH22" s="321"/>
      <c r="BI22" s="321"/>
      <c r="BJ22" s="321"/>
      <c r="BK22" s="321"/>
      <c r="BL22" s="321"/>
      <c r="BM22" s="321"/>
      <c r="BN22" s="321"/>
      <c r="BO22" s="321"/>
      <c r="BP22" s="321"/>
      <c r="BQ22" s="687" t="str">
        <f t="shared" si="4"/>
        <v/>
      </c>
      <c r="BR22" s="687"/>
      <c r="BS22" s="687"/>
      <c r="BT22" s="687"/>
      <c r="BU22" s="688"/>
      <c r="BV22" s="684"/>
      <c r="BW22" s="685"/>
      <c r="BX22" s="685"/>
      <c r="BY22" s="685"/>
      <c r="BZ22" s="686"/>
      <c r="CA22" s="504"/>
      <c r="CB22" s="505"/>
      <c r="CC22" s="506"/>
      <c r="CD22" s="306"/>
      <c r="CE22" s="307"/>
      <c r="CF22" s="307"/>
      <c r="CG22" s="307"/>
      <c r="CH22" s="308"/>
      <c r="CI22" s="306"/>
      <c r="CJ22" s="307"/>
      <c r="CK22" s="307"/>
      <c r="CL22" s="307"/>
      <c r="CM22" s="307"/>
      <c r="CN22" s="307"/>
      <c r="CO22" s="307"/>
      <c r="CP22" s="307"/>
      <c r="CQ22" s="307"/>
      <c r="CR22" s="307"/>
      <c r="CS22" s="308"/>
      <c r="CT22" s="62">
        <f t="shared" si="5"/>
        <v>0</v>
      </c>
      <c r="CU22" s="62">
        <f t="shared" si="6"/>
        <v>0</v>
      </c>
      <c r="CV22" s="62">
        <f t="shared" si="7"/>
        <v>0</v>
      </c>
      <c r="CW22" s="62">
        <f t="shared" si="8"/>
        <v>0</v>
      </c>
      <c r="CX22" s="106" t="str">
        <f t="shared" si="2"/>
        <v/>
      </c>
      <c r="CY22" s="95" t="str">
        <f t="shared" si="9"/>
        <v/>
      </c>
      <c r="CZ22" s="96" t="str">
        <f>IFERROR(IF(AS22&lt;&gt;"",IF(CY22&gt;120,"算定エラー",VLOOKUP(CY22,Sheet1!A:B,2,FALSE)),""),"入力箇所不足")</f>
        <v/>
      </c>
      <c r="DA22" s="106" t="str">
        <f t="shared" si="3"/>
        <v/>
      </c>
      <c r="DB22" s="95" t="str">
        <f t="shared" si="10"/>
        <v/>
      </c>
      <c r="DC22" s="96" t="str">
        <f>IFERROR(IF(BE22&lt;&gt;"",IF(DB22&gt;120,"算定エラー",VLOOKUP(DB22,Sheet1!A:B,2,FALSE)),""),"入力箇所不足")</f>
        <v/>
      </c>
      <c r="DD22" s="97">
        <f t="shared" si="11"/>
        <v>0</v>
      </c>
    </row>
    <row r="23" spans="2:108" ht="20.100000000000001" customHeight="1">
      <c r="B23" s="53"/>
      <c r="C23" s="55"/>
      <c r="D23" s="508"/>
      <c r="E23" s="536"/>
      <c r="F23" s="537"/>
      <c r="G23" s="537"/>
      <c r="H23" s="537"/>
      <c r="I23" s="537"/>
      <c r="J23" s="537"/>
      <c r="K23" s="537"/>
      <c r="L23" s="538"/>
      <c r="M23" s="539"/>
      <c r="N23" s="540"/>
      <c r="O23" s="541" t="str">
        <f>IFERROR(IF(E23&lt;&gt;"",VLOOKUP(AE23,移動支援単価表!A:B,2,FALSE),""),"")</f>
        <v/>
      </c>
      <c r="P23" s="542"/>
      <c r="Q23" s="542"/>
      <c r="R23" s="543"/>
      <c r="S23" s="544" t="str">
        <f t="shared" si="12"/>
        <v/>
      </c>
      <c r="T23" s="545"/>
      <c r="U23" s="530" t="str">
        <f t="shared" si="16"/>
        <v/>
      </c>
      <c r="V23" s="531"/>
      <c r="W23" s="531"/>
      <c r="X23" s="531"/>
      <c r="Y23" s="531"/>
      <c r="Z23" s="532"/>
      <c r="AA23" s="680"/>
      <c r="AB23" s="681"/>
      <c r="AC23" s="681"/>
      <c r="AD23" s="682"/>
      <c r="AE23" s="84" t="str">
        <f t="shared" si="13"/>
        <v>（）</v>
      </c>
      <c r="AF23" s="55"/>
      <c r="AG23" s="68"/>
      <c r="AH23" s="69"/>
      <c r="AI23" s="108">
        <v>2</v>
      </c>
      <c r="AJ23" s="109">
        <f t="shared" si="14"/>
        <v>0</v>
      </c>
      <c r="AK23" s="110">
        <v>8</v>
      </c>
      <c r="AL23" s="111">
        <f t="shared" si="15"/>
        <v>0</v>
      </c>
      <c r="AM23" s="69"/>
      <c r="AN23" s="317"/>
      <c r="AO23" s="318"/>
      <c r="AP23" s="319" t="str">
        <f>IF(AND(請求書!$F$13&lt;&gt;"",請求書!$J$13&lt;&gt;"",$AN23&lt;&gt;""),IF(ISERR(DAY(2018+請求書!$F$13&amp;"/"&amp;請求書!$J$13&amp;"/"&amp;$AN23)),"NG",DATE(2018+請求書!$F$13,請求書!$J$13,$AN23)),"")</f>
        <v/>
      </c>
      <c r="AQ23" s="319"/>
      <c r="AR23" s="320"/>
      <c r="AS23" s="366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65"/>
      <c r="BE23" s="362"/>
      <c r="BF23" s="321"/>
      <c r="BG23" s="321"/>
      <c r="BH23" s="321"/>
      <c r="BI23" s="321"/>
      <c r="BJ23" s="321"/>
      <c r="BK23" s="321"/>
      <c r="BL23" s="321"/>
      <c r="BM23" s="321"/>
      <c r="BN23" s="321"/>
      <c r="BO23" s="321"/>
      <c r="BP23" s="321"/>
      <c r="BQ23" s="687" t="str">
        <f t="shared" si="4"/>
        <v/>
      </c>
      <c r="BR23" s="687"/>
      <c r="BS23" s="687"/>
      <c r="BT23" s="687"/>
      <c r="BU23" s="688"/>
      <c r="BV23" s="684"/>
      <c r="BW23" s="685"/>
      <c r="BX23" s="685"/>
      <c r="BY23" s="685"/>
      <c r="BZ23" s="686"/>
      <c r="CA23" s="504"/>
      <c r="CB23" s="505"/>
      <c r="CC23" s="506"/>
      <c r="CD23" s="306"/>
      <c r="CE23" s="307"/>
      <c r="CF23" s="307"/>
      <c r="CG23" s="307"/>
      <c r="CH23" s="308"/>
      <c r="CI23" s="306"/>
      <c r="CJ23" s="307"/>
      <c r="CK23" s="307"/>
      <c r="CL23" s="307"/>
      <c r="CM23" s="307"/>
      <c r="CN23" s="307"/>
      <c r="CO23" s="307"/>
      <c r="CP23" s="307"/>
      <c r="CQ23" s="307"/>
      <c r="CR23" s="307"/>
      <c r="CS23" s="308"/>
      <c r="CT23" s="62">
        <f t="shared" si="5"/>
        <v>0</v>
      </c>
      <c r="CU23" s="62">
        <f t="shared" si="6"/>
        <v>0</v>
      </c>
      <c r="CV23" s="62">
        <f t="shared" si="7"/>
        <v>0</v>
      </c>
      <c r="CW23" s="62">
        <f t="shared" si="8"/>
        <v>0</v>
      </c>
      <c r="CX23" s="106" t="str">
        <f t="shared" si="2"/>
        <v/>
      </c>
      <c r="CY23" s="95" t="str">
        <f t="shared" si="9"/>
        <v/>
      </c>
      <c r="CZ23" s="96" t="str">
        <f>IFERROR(IF(AS23&lt;&gt;"",IF(CY23&gt;120,"算定エラー",VLOOKUP(CY23,Sheet1!A:B,2,FALSE)),""),"入力箇所不足")</f>
        <v/>
      </c>
      <c r="DA23" s="106" t="str">
        <f t="shared" si="3"/>
        <v/>
      </c>
      <c r="DB23" s="95" t="str">
        <f t="shared" si="10"/>
        <v/>
      </c>
      <c r="DC23" s="96" t="str">
        <f>IFERROR(IF(BE23&lt;&gt;"",IF(DB23&gt;120,"算定エラー",VLOOKUP(DB23,Sheet1!A:B,2,FALSE)),""),"入力箇所不足")</f>
        <v/>
      </c>
      <c r="DD23" s="97">
        <f t="shared" si="11"/>
        <v>0</v>
      </c>
    </row>
    <row r="24" spans="2:108" ht="20.100000000000001" customHeight="1">
      <c r="B24" s="53"/>
      <c r="C24" s="55"/>
      <c r="D24" s="508"/>
      <c r="E24" s="536"/>
      <c r="F24" s="537"/>
      <c r="G24" s="537"/>
      <c r="H24" s="537"/>
      <c r="I24" s="537"/>
      <c r="J24" s="537"/>
      <c r="K24" s="537"/>
      <c r="L24" s="538"/>
      <c r="M24" s="539"/>
      <c r="N24" s="540"/>
      <c r="O24" s="541" t="str">
        <f>IFERROR(IF(E24&lt;&gt;"",VLOOKUP(AE24,移動支援単価表!A:B,2,FALSE),""),"")</f>
        <v/>
      </c>
      <c r="P24" s="542"/>
      <c r="Q24" s="542"/>
      <c r="R24" s="543"/>
      <c r="S24" s="544" t="str">
        <f t="shared" si="12"/>
        <v/>
      </c>
      <c r="T24" s="545"/>
      <c r="U24" s="530" t="str">
        <f t="shared" si="16"/>
        <v/>
      </c>
      <c r="V24" s="531"/>
      <c r="W24" s="531"/>
      <c r="X24" s="531"/>
      <c r="Y24" s="531"/>
      <c r="Z24" s="532"/>
      <c r="AA24" s="680"/>
      <c r="AB24" s="681"/>
      <c r="AC24" s="681"/>
      <c r="AD24" s="682"/>
      <c r="AE24" s="84" t="str">
        <f t="shared" si="13"/>
        <v>（）</v>
      </c>
      <c r="AF24" s="85"/>
      <c r="AG24" s="86"/>
      <c r="AH24" s="87"/>
      <c r="AI24" s="108">
        <v>2.5</v>
      </c>
      <c r="AJ24" s="109">
        <f t="shared" si="14"/>
        <v>0</v>
      </c>
      <c r="AK24" s="110">
        <v>8.5</v>
      </c>
      <c r="AL24" s="111">
        <f t="shared" si="15"/>
        <v>0</v>
      </c>
      <c r="AM24" s="87"/>
      <c r="AN24" s="317"/>
      <c r="AO24" s="318"/>
      <c r="AP24" s="319" t="str">
        <f>IF(AND(請求書!$F$13&lt;&gt;"",請求書!$J$13&lt;&gt;"",$AN24&lt;&gt;""),IF(ISERR(DAY(2018+請求書!$F$13&amp;"/"&amp;請求書!$J$13&amp;"/"&amp;$AN24)),"NG",DATE(2018+請求書!$F$13,請求書!$J$13,$AN24)),"")</f>
        <v/>
      </c>
      <c r="AQ24" s="319"/>
      <c r="AR24" s="320"/>
      <c r="AS24" s="366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65"/>
      <c r="BE24" s="362"/>
      <c r="BF24" s="321"/>
      <c r="BG24" s="321"/>
      <c r="BH24" s="321"/>
      <c r="BI24" s="321"/>
      <c r="BJ24" s="321"/>
      <c r="BK24" s="321"/>
      <c r="BL24" s="321"/>
      <c r="BM24" s="321"/>
      <c r="BN24" s="321"/>
      <c r="BO24" s="321"/>
      <c r="BP24" s="321"/>
      <c r="BQ24" s="687" t="str">
        <f t="shared" si="4"/>
        <v/>
      </c>
      <c r="BR24" s="687"/>
      <c r="BS24" s="687"/>
      <c r="BT24" s="687"/>
      <c r="BU24" s="688"/>
      <c r="BV24" s="684"/>
      <c r="BW24" s="685"/>
      <c r="BX24" s="685"/>
      <c r="BY24" s="685"/>
      <c r="BZ24" s="686"/>
      <c r="CA24" s="504"/>
      <c r="CB24" s="505"/>
      <c r="CC24" s="506"/>
      <c r="CD24" s="306"/>
      <c r="CE24" s="307"/>
      <c r="CF24" s="307"/>
      <c r="CG24" s="307"/>
      <c r="CH24" s="308"/>
      <c r="CI24" s="306"/>
      <c r="CJ24" s="307"/>
      <c r="CK24" s="307"/>
      <c r="CL24" s="307"/>
      <c r="CM24" s="307"/>
      <c r="CN24" s="307"/>
      <c r="CO24" s="307"/>
      <c r="CP24" s="307"/>
      <c r="CQ24" s="307"/>
      <c r="CR24" s="307"/>
      <c r="CS24" s="308"/>
      <c r="CT24" s="62">
        <f t="shared" si="5"/>
        <v>0</v>
      </c>
      <c r="CU24" s="62">
        <f t="shared" si="6"/>
        <v>0</v>
      </c>
      <c r="CV24" s="62">
        <f t="shared" si="7"/>
        <v>0</v>
      </c>
      <c r="CW24" s="62">
        <f t="shared" si="8"/>
        <v>0</v>
      </c>
      <c r="CX24" s="106" t="str">
        <f t="shared" si="2"/>
        <v/>
      </c>
      <c r="CY24" s="95" t="str">
        <f t="shared" si="9"/>
        <v/>
      </c>
      <c r="CZ24" s="96" t="str">
        <f>IFERROR(IF(AS24&lt;&gt;"",IF(CY24&gt;120,"算定エラー",VLOOKUP(CY24,Sheet1!A:B,2,FALSE)),""),"入力箇所不足")</f>
        <v/>
      </c>
      <c r="DA24" s="106" t="str">
        <f t="shared" si="3"/>
        <v/>
      </c>
      <c r="DB24" s="95" t="str">
        <f t="shared" si="10"/>
        <v/>
      </c>
      <c r="DC24" s="96" t="str">
        <f>IFERROR(IF(BE24&lt;&gt;"",IF(DB24&gt;120,"算定エラー",VLOOKUP(DB24,Sheet1!A:B,2,FALSE)),""),"入力箇所不足")</f>
        <v/>
      </c>
      <c r="DD24" s="97">
        <f t="shared" si="11"/>
        <v>0</v>
      </c>
    </row>
    <row r="25" spans="2:108" ht="20.100000000000001" customHeight="1">
      <c r="B25" s="53"/>
      <c r="C25" s="55"/>
      <c r="D25" s="508"/>
      <c r="E25" s="536"/>
      <c r="F25" s="537"/>
      <c r="G25" s="537"/>
      <c r="H25" s="537"/>
      <c r="I25" s="537"/>
      <c r="J25" s="537"/>
      <c r="K25" s="537"/>
      <c r="L25" s="538"/>
      <c r="M25" s="539"/>
      <c r="N25" s="540"/>
      <c r="O25" s="541" t="str">
        <f>IFERROR(IF(E25&lt;&gt;"",VLOOKUP(AE25,移動支援単価表!A:B,2,FALSE),""),"")</f>
        <v/>
      </c>
      <c r="P25" s="542"/>
      <c r="Q25" s="542"/>
      <c r="R25" s="543"/>
      <c r="S25" s="544" t="str">
        <f t="shared" si="12"/>
        <v/>
      </c>
      <c r="T25" s="545"/>
      <c r="U25" s="530" t="str">
        <f t="shared" si="16"/>
        <v/>
      </c>
      <c r="V25" s="531"/>
      <c r="W25" s="531"/>
      <c r="X25" s="531"/>
      <c r="Y25" s="531"/>
      <c r="Z25" s="532"/>
      <c r="AA25" s="680"/>
      <c r="AB25" s="681"/>
      <c r="AC25" s="681"/>
      <c r="AD25" s="682"/>
      <c r="AE25" s="84" t="str">
        <f t="shared" si="13"/>
        <v>（）</v>
      </c>
      <c r="AF25" s="55"/>
      <c r="AG25" s="68"/>
      <c r="AH25" s="69"/>
      <c r="AI25" s="108">
        <v>3</v>
      </c>
      <c r="AJ25" s="109">
        <f t="shared" si="14"/>
        <v>0</v>
      </c>
      <c r="AK25" s="110">
        <v>9</v>
      </c>
      <c r="AL25" s="111">
        <f t="shared" si="15"/>
        <v>0</v>
      </c>
      <c r="AM25" s="69"/>
      <c r="AN25" s="317"/>
      <c r="AO25" s="318"/>
      <c r="AP25" s="319" t="str">
        <f>IF(AND(請求書!$F$13&lt;&gt;"",請求書!$J$13&lt;&gt;"",$AN25&lt;&gt;""),IF(ISERR(DAY(2018+請求書!$F$13&amp;"/"&amp;請求書!$J$13&amp;"/"&amp;$AN25)),"NG",DATE(2018+請求書!$F$13,請求書!$J$13,$AN25)),"")</f>
        <v/>
      </c>
      <c r="AQ25" s="319"/>
      <c r="AR25" s="320"/>
      <c r="AS25" s="366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65"/>
      <c r="BE25" s="362"/>
      <c r="BF25" s="321"/>
      <c r="BG25" s="321"/>
      <c r="BH25" s="321"/>
      <c r="BI25" s="321"/>
      <c r="BJ25" s="321"/>
      <c r="BK25" s="321"/>
      <c r="BL25" s="321"/>
      <c r="BM25" s="321"/>
      <c r="BN25" s="321"/>
      <c r="BO25" s="321"/>
      <c r="BP25" s="321"/>
      <c r="BQ25" s="687" t="str">
        <f t="shared" si="4"/>
        <v/>
      </c>
      <c r="BR25" s="687"/>
      <c r="BS25" s="687"/>
      <c r="BT25" s="687"/>
      <c r="BU25" s="688"/>
      <c r="BV25" s="684"/>
      <c r="BW25" s="685"/>
      <c r="BX25" s="685"/>
      <c r="BY25" s="685"/>
      <c r="BZ25" s="686"/>
      <c r="CA25" s="504"/>
      <c r="CB25" s="505"/>
      <c r="CC25" s="506"/>
      <c r="CD25" s="306"/>
      <c r="CE25" s="307"/>
      <c r="CF25" s="307"/>
      <c r="CG25" s="307"/>
      <c r="CH25" s="308"/>
      <c r="CI25" s="306"/>
      <c r="CJ25" s="307"/>
      <c r="CK25" s="307"/>
      <c r="CL25" s="307"/>
      <c r="CM25" s="307"/>
      <c r="CN25" s="307"/>
      <c r="CO25" s="307"/>
      <c r="CP25" s="307"/>
      <c r="CQ25" s="307"/>
      <c r="CR25" s="307"/>
      <c r="CS25" s="308"/>
      <c r="CT25" s="62">
        <f t="shared" si="5"/>
        <v>0</v>
      </c>
      <c r="CU25" s="62">
        <f t="shared" si="6"/>
        <v>0</v>
      </c>
      <c r="CV25" s="62">
        <f t="shared" si="7"/>
        <v>0</v>
      </c>
      <c r="CW25" s="62">
        <f t="shared" si="8"/>
        <v>0</v>
      </c>
      <c r="CX25" s="106" t="str">
        <f t="shared" si="2"/>
        <v/>
      </c>
      <c r="CY25" s="95" t="str">
        <f t="shared" si="9"/>
        <v/>
      </c>
      <c r="CZ25" s="96" t="str">
        <f>IFERROR(IF(AS25&lt;&gt;"",IF(CY25&gt;120,"算定エラー",VLOOKUP(CY25,Sheet1!A:B,2,FALSE)),""),"入力箇所不足")</f>
        <v/>
      </c>
      <c r="DA25" s="106" t="str">
        <f t="shared" si="3"/>
        <v/>
      </c>
      <c r="DB25" s="95" t="str">
        <f t="shared" si="10"/>
        <v/>
      </c>
      <c r="DC25" s="96" t="str">
        <f>IFERROR(IF(BE25&lt;&gt;"",IF(DB25&gt;120,"算定エラー",VLOOKUP(DB25,Sheet1!A:B,2,FALSE)),""),"入力箇所不足")</f>
        <v/>
      </c>
      <c r="DD25" s="97">
        <f t="shared" si="11"/>
        <v>0</v>
      </c>
    </row>
    <row r="26" spans="2:108" ht="20.100000000000001" customHeight="1">
      <c r="B26" s="53"/>
      <c r="C26" s="55"/>
      <c r="D26" s="508"/>
      <c r="E26" s="536"/>
      <c r="F26" s="537"/>
      <c r="G26" s="537"/>
      <c r="H26" s="537"/>
      <c r="I26" s="537"/>
      <c r="J26" s="537"/>
      <c r="K26" s="537"/>
      <c r="L26" s="538"/>
      <c r="M26" s="539"/>
      <c r="N26" s="540"/>
      <c r="O26" s="541" t="str">
        <f>IFERROR(IF(E26&lt;&gt;"",VLOOKUP(AE26,移動支援単価表!A:B,2,FALSE),""),"")</f>
        <v/>
      </c>
      <c r="P26" s="542"/>
      <c r="Q26" s="542"/>
      <c r="R26" s="543"/>
      <c r="S26" s="544" t="str">
        <f t="shared" si="12"/>
        <v/>
      </c>
      <c r="T26" s="545"/>
      <c r="U26" s="530" t="str">
        <f t="shared" si="16"/>
        <v/>
      </c>
      <c r="V26" s="531"/>
      <c r="W26" s="531"/>
      <c r="X26" s="531"/>
      <c r="Y26" s="531"/>
      <c r="Z26" s="532"/>
      <c r="AA26" s="680"/>
      <c r="AB26" s="681"/>
      <c r="AC26" s="681"/>
      <c r="AD26" s="682"/>
      <c r="AE26" s="84" t="str">
        <f t="shared" si="13"/>
        <v>（）</v>
      </c>
      <c r="AF26" s="55"/>
      <c r="AG26" s="68"/>
      <c r="AH26" s="69"/>
      <c r="AI26" s="108">
        <v>3.5</v>
      </c>
      <c r="AJ26" s="109">
        <f t="shared" si="14"/>
        <v>0</v>
      </c>
      <c r="AK26" s="110">
        <v>9.5</v>
      </c>
      <c r="AL26" s="111">
        <f t="shared" si="15"/>
        <v>0</v>
      </c>
      <c r="AM26" s="69"/>
      <c r="AN26" s="317"/>
      <c r="AO26" s="318"/>
      <c r="AP26" s="319" t="str">
        <f>IF(AND(請求書!$F$13&lt;&gt;"",請求書!$J$13&lt;&gt;"",$AN26&lt;&gt;""),IF(ISERR(DAY(2018+請求書!$F$13&amp;"/"&amp;請求書!$J$13&amp;"/"&amp;$AN26)),"NG",DATE(2018+請求書!$F$13,請求書!$J$13,$AN26)),"")</f>
        <v/>
      </c>
      <c r="AQ26" s="319"/>
      <c r="AR26" s="320"/>
      <c r="AS26" s="366"/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65"/>
      <c r="BE26" s="362"/>
      <c r="BF26" s="321"/>
      <c r="BG26" s="321"/>
      <c r="BH26" s="321"/>
      <c r="BI26" s="321"/>
      <c r="BJ26" s="321"/>
      <c r="BK26" s="321"/>
      <c r="BL26" s="321"/>
      <c r="BM26" s="321"/>
      <c r="BN26" s="321"/>
      <c r="BO26" s="321"/>
      <c r="BP26" s="321"/>
      <c r="BQ26" s="687" t="str">
        <f t="shared" si="4"/>
        <v/>
      </c>
      <c r="BR26" s="687"/>
      <c r="BS26" s="687"/>
      <c r="BT26" s="687"/>
      <c r="BU26" s="688"/>
      <c r="BV26" s="684"/>
      <c r="BW26" s="685"/>
      <c r="BX26" s="685"/>
      <c r="BY26" s="685"/>
      <c r="BZ26" s="686"/>
      <c r="CA26" s="504"/>
      <c r="CB26" s="505"/>
      <c r="CC26" s="506"/>
      <c r="CD26" s="306"/>
      <c r="CE26" s="307"/>
      <c r="CF26" s="307"/>
      <c r="CG26" s="307"/>
      <c r="CH26" s="308"/>
      <c r="CI26" s="306"/>
      <c r="CJ26" s="307"/>
      <c r="CK26" s="307"/>
      <c r="CL26" s="307"/>
      <c r="CM26" s="307"/>
      <c r="CN26" s="307"/>
      <c r="CO26" s="307"/>
      <c r="CP26" s="307"/>
      <c r="CQ26" s="307"/>
      <c r="CR26" s="307"/>
      <c r="CS26" s="308"/>
      <c r="CT26" s="62">
        <f t="shared" si="5"/>
        <v>0</v>
      </c>
      <c r="CU26" s="62">
        <f t="shared" si="6"/>
        <v>0</v>
      </c>
      <c r="CV26" s="62">
        <f t="shared" si="7"/>
        <v>0</v>
      </c>
      <c r="CW26" s="62">
        <f t="shared" si="8"/>
        <v>0</v>
      </c>
      <c r="CX26" s="106" t="str">
        <f t="shared" si="2"/>
        <v/>
      </c>
      <c r="CY26" s="95" t="str">
        <f t="shared" si="9"/>
        <v/>
      </c>
      <c r="CZ26" s="96" t="str">
        <f>IFERROR(IF(AS26&lt;&gt;"",IF(CY26&gt;120,"算定エラー",VLOOKUP(CY26,Sheet1!A:B,2,FALSE)),""),"入力箇所不足")</f>
        <v/>
      </c>
      <c r="DA26" s="106" t="str">
        <f t="shared" si="3"/>
        <v/>
      </c>
      <c r="DB26" s="95" t="str">
        <f t="shared" si="10"/>
        <v/>
      </c>
      <c r="DC26" s="96" t="str">
        <f>IFERROR(IF(BE26&lt;&gt;"",IF(DB26&gt;120,"算定エラー",VLOOKUP(DB26,Sheet1!A:B,2,FALSE)),""),"入力箇所不足")</f>
        <v/>
      </c>
      <c r="DD26" s="97">
        <f t="shared" si="11"/>
        <v>0</v>
      </c>
    </row>
    <row r="27" spans="2:108" ht="20.100000000000001" customHeight="1">
      <c r="B27" s="53"/>
      <c r="C27" s="55"/>
      <c r="D27" s="508"/>
      <c r="E27" s="536"/>
      <c r="F27" s="537"/>
      <c r="G27" s="537"/>
      <c r="H27" s="537"/>
      <c r="I27" s="537"/>
      <c r="J27" s="537"/>
      <c r="K27" s="537"/>
      <c r="L27" s="538"/>
      <c r="M27" s="539"/>
      <c r="N27" s="540"/>
      <c r="O27" s="541" t="str">
        <f>IFERROR(IF(E27&lt;&gt;"",VLOOKUP(AE27,移動支援単価表!A:B,2,FALSE),""),"")</f>
        <v/>
      </c>
      <c r="P27" s="542"/>
      <c r="Q27" s="542"/>
      <c r="R27" s="543"/>
      <c r="S27" s="544" t="str">
        <f t="shared" si="12"/>
        <v/>
      </c>
      <c r="T27" s="545"/>
      <c r="U27" s="530" t="str">
        <f t="shared" si="16"/>
        <v/>
      </c>
      <c r="V27" s="531"/>
      <c r="W27" s="531"/>
      <c r="X27" s="531"/>
      <c r="Y27" s="531"/>
      <c r="Z27" s="532"/>
      <c r="AA27" s="680"/>
      <c r="AB27" s="681"/>
      <c r="AC27" s="681"/>
      <c r="AD27" s="682"/>
      <c r="AE27" s="84" t="str">
        <f t="shared" si="13"/>
        <v>（）</v>
      </c>
      <c r="AF27" s="55"/>
      <c r="AG27" s="68"/>
      <c r="AH27" s="69"/>
      <c r="AI27" s="108">
        <v>4</v>
      </c>
      <c r="AJ27" s="109">
        <f t="shared" si="14"/>
        <v>0</v>
      </c>
      <c r="AK27" s="110">
        <v>10</v>
      </c>
      <c r="AL27" s="111">
        <f t="shared" si="15"/>
        <v>0</v>
      </c>
      <c r="AM27" s="69"/>
      <c r="AN27" s="317"/>
      <c r="AO27" s="318"/>
      <c r="AP27" s="319" t="str">
        <f>IF(AND(請求書!$F$13&lt;&gt;"",請求書!$J$13&lt;&gt;"",$AN27&lt;&gt;""),IF(ISERR(DAY(2018+請求書!$F$13&amp;"/"&amp;請求書!$J$13&amp;"/"&amp;$AN27)),"NG",DATE(2018+請求書!$F$13,請求書!$J$13,$AN27)),"")</f>
        <v/>
      </c>
      <c r="AQ27" s="319"/>
      <c r="AR27" s="320"/>
      <c r="AS27" s="366"/>
      <c r="AT27" s="321"/>
      <c r="AU27" s="321"/>
      <c r="AV27" s="321"/>
      <c r="AW27" s="321"/>
      <c r="AX27" s="321"/>
      <c r="AY27" s="321"/>
      <c r="AZ27" s="321"/>
      <c r="BA27" s="321"/>
      <c r="BB27" s="321"/>
      <c r="BC27" s="321"/>
      <c r="BD27" s="365"/>
      <c r="BE27" s="362"/>
      <c r="BF27" s="321"/>
      <c r="BG27" s="321"/>
      <c r="BH27" s="321"/>
      <c r="BI27" s="321"/>
      <c r="BJ27" s="321"/>
      <c r="BK27" s="321"/>
      <c r="BL27" s="321"/>
      <c r="BM27" s="321"/>
      <c r="BN27" s="321"/>
      <c r="BO27" s="321"/>
      <c r="BP27" s="321"/>
      <c r="BQ27" s="687" t="str">
        <f t="shared" si="4"/>
        <v/>
      </c>
      <c r="BR27" s="687"/>
      <c r="BS27" s="687"/>
      <c r="BT27" s="687"/>
      <c r="BU27" s="688"/>
      <c r="BV27" s="684"/>
      <c r="BW27" s="685"/>
      <c r="BX27" s="685"/>
      <c r="BY27" s="685"/>
      <c r="BZ27" s="686"/>
      <c r="CA27" s="504"/>
      <c r="CB27" s="505"/>
      <c r="CC27" s="506"/>
      <c r="CD27" s="306"/>
      <c r="CE27" s="307"/>
      <c r="CF27" s="307"/>
      <c r="CG27" s="307"/>
      <c r="CH27" s="308"/>
      <c r="CI27" s="306"/>
      <c r="CJ27" s="307"/>
      <c r="CK27" s="307"/>
      <c r="CL27" s="307"/>
      <c r="CM27" s="307"/>
      <c r="CN27" s="307"/>
      <c r="CO27" s="307"/>
      <c r="CP27" s="307"/>
      <c r="CQ27" s="307"/>
      <c r="CR27" s="307"/>
      <c r="CS27" s="308"/>
      <c r="CT27" s="62">
        <f t="shared" si="5"/>
        <v>0</v>
      </c>
      <c r="CU27" s="62">
        <f t="shared" si="6"/>
        <v>0</v>
      </c>
      <c r="CV27" s="62">
        <f t="shared" si="7"/>
        <v>0</v>
      </c>
      <c r="CW27" s="62">
        <f t="shared" si="8"/>
        <v>0</v>
      </c>
      <c r="CX27" s="106" t="str">
        <f t="shared" si="2"/>
        <v/>
      </c>
      <c r="CY27" s="95" t="str">
        <f t="shared" si="9"/>
        <v/>
      </c>
      <c r="CZ27" s="96" t="str">
        <f>IFERROR(IF(AS27&lt;&gt;"",IF(CY27&gt;120,"算定エラー",VLOOKUP(CY27,Sheet1!A:B,2,FALSE)),""),"入力箇所不足")</f>
        <v/>
      </c>
      <c r="DA27" s="106" t="str">
        <f t="shared" si="3"/>
        <v/>
      </c>
      <c r="DB27" s="95" t="str">
        <f t="shared" si="10"/>
        <v/>
      </c>
      <c r="DC27" s="96" t="str">
        <f>IFERROR(IF(BE27&lt;&gt;"",IF(DB27&gt;120,"算定エラー",VLOOKUP(DB27,Sheet1!A:B,2,FALSE)),""),"入力箇所不足")</f>
        <v/>
      </c>
      <c r="DD27" s="97">
        <f t="shared" si="11"/>
        <v>0</v>
      </c>
    </row>
    <row r="28" spans="2:108" ht="20.100000000000001" customHeight="1">
      <c r="B28" s="53"/>
      <c r="C28" s="55"/>
      <c r="D28" s="508"/>
      <c r="E28" s="536"/>
      <c r="F28" s="537"/>
      <c r="G28" s="537"/>
      <c r="H28" s="537"/>
      <c r="I28" s="537"/>
      <c r="J28" s="537"/>
      <c r="K28" s="537"/>
      <c r="L28" s="538"/>
      <c r="M28" s="539"/>
      <c r="N28" s="540"/>
      <c r="O28" s="541" t="str">
        <f>IFERROR(IF(E28&lt;&gt;"",VLOOKUP(AE28,移動支援単価表!A:B,2,FALSE),""),"")</f>
        <v/>
      </c>
      <c r="P28" s="542"/>
      <c r="Q28" s="542"/>
      <c r="R28" s="543"/>
      <c r="S28" s="544" t="str">
        <f t="shared" si="12"/>
        <v/>
      </c>
      <c r="T28" s="545"/>
      <c r="U28" s="530" t="str">
        <f t="shared" si="16"/>
        <v/>
      </c>
      <c r="V28" s="531"/>
      <c r="W28" s="531"/>
      <c r="X28" s="531"/>
      <c r="Y28" s="531"/>
      <c r="Z28" s="532"/>
      <c r="AA28" s="680"/>
      <c r="AB28" s="681"/>
      <c r="AC28" s="681"/>
      <c r="AD28" s="682"/>
      <c r="AE28" s="84" t="str">
        <f t="shared" si="13"/>
        <v>（）</v>
      </c>
      <c r="AF28" s="55"/>
      <c r="AG28" s="68"/>
      <c r="AH28" s="69"/>
      <c r="AI28" s="108">
        <v>4.5</v>
      </c>
      <c r="AJ28" s="109">
        <f t="shared" si="14"/>
        <v>0</v>
      </c>
      <c r="AK28" s="110">
        <v>10.5</v>
      </c>
      <c r="AL28" s="111">
        <f t="shared" si="15"/>
        <v>0</v>
      </c>
      <c r="AM28" s="69"/>
      <c r="AN28" s="317"/>
      <c r="AO28" s="318"/>
      <c r="AP28" s="319" t="str">
        <f>IF(AND(請求書!$F$13&lt;&gt;"",請求書!$J$13&lt;&gt;"",$AN28&lt;&gt;""),IF(ISERR(DAY(2018+請求書!$F$13&amp;"/"&amp;請求書!$J$13&amp;"/"&amp;$AN28)),"NG",DATE(2018+請求書!$F$13,請求書!$J$13,$AN28)),"")</f>
        <v/>
      </c>
      <c r="AQ28" s="319"/>
      <c r="AR28" s="320"/>
      <c r="AS28" s="366"/>
      <c r="AT28" s="321"/>
      <c r="AU28" s="321"/>
      <c r="AV28" s="321"/>
      <c r="AW28" s="321"/>
      <c r="AX28" s="321"/>
      <c r="AY28" s="321"/>
      <c r="AZ28" s="321"/>
      <c r="BA28" s="321"/>
      <c r="BB28" s="321"/>
      <c r="BC28" s="321"/>
      <c r="BD28" s="365"/>
      <c r="BE28" s="362"/>
      <c r="BF28" s="321"/>
      <c r="BG28" s="321"/>
      <c r="BH28" s="321"/>
      <c r="BI28" s="321"/>
      <c r="BJ28" s="321"/>
      <c r="BK28" s="321"/>
      <c r="BL28" s="321"/>
      <c r="BM28" s="321"/>
      <c r="BN28" s="321"/>
      <c r="BO28" s="321"/>
      <c r="BP28" s="321"/>
      <c r="BQ28" s="687" t="str">
        <f t="shared" si="4"/>
        <v/>
      </c>
      <c r="BR28" s="687"/>
      <c r="BS28" s="687"/>
      <c r="BT28" s="687"/>
      <c r="BU28" s="688"/>
      <c r="BV28" s="684"/>
      <c r="BW28" s="685"/>
      <c r="BX28" s="685"/>
      <c r="BY28" s="685"/>
      <c r="BZ28" s="686"/>
      <c r="CA28" s="504"/>
      <c r="CB28" s="505"/>
      <c r="CC28" s="506"/>
      <c r="CD28" s="306"/>
      <c r="CE28" s="307"/>
      <c r="CF28" s="307"/>
      <c r="CG28" s="307"/>
      <c r="CH28" s="308"/>
      <c r="CI28" s="306"/>
      <c r="CJ28" s="307"/>
      <c r="CK28" s="307"/>
      <c r="CL28" s="307"/>
      <c r="CM28" s="307"/>
      <c r="CN28" s="307"/>
      <c r="CO28" s="307"/>
      <c r="CP28" s="307"/>
      <c r="CQ28" s="307"/>
      <c r="CR28" s="307"/>
      <c r="CS28" s="308"/>
      <c r="CT28" s="62">
        <f t="shared" si="5"/>
        <v>0</v>
      </c>
      <c r="CU28" s="62">
        <f t="shared" si="6"/>
        <v>0</v>
      </c>
      <c r="CV28" s="62">
        <f t="shared" si="7"/>
        <v>0</v>
      </c>
      <c r="CW28" s="62">
        <f t="shared" si="8"/>
        <v>0</v>
      </c>
      <c r="CX28" s="106" t="str">
        <f t="shared" si="2"/>
        <v/>
      </c>
      <c r="CY28" s="95" t="str">
        <f t="shared" si="9"/>
        <v/>
      </c>
      <c r="CZ28" s="96" t="str">
        <f>IFERROR(IF(AS28&lt;&gt;"",IF(CY28&gt;120,"算定エラー",VLOOKUP(CY28,Sheet1!A:B,2,FALSE)),""),"入力箇所不足")</f>
        <v/>
      </c>
      <c r="DA28" s="106" t="str">
        <f t="shared" si="3"/>
        <v/>
      </c>
      <c r="DB28" s="95" t="str">
        <f t="shared" si="10"/>
        <v/>
      </c>
      <c r="DC28" s="96" t="str">
        <f>IFERROR(IF(BE28&lt;&gt;"",IF(DB28&gt;120,"算定エラー",VLOOKUP(DB28,Sheet1!A:B,2,FALSE)),""),"入力箇所不足")</f>
        <v/>
      </c>
      <c r="DD28" s="97">
        <f t="shared" si="11"/>
        <v>0</v>
      </c>
    </row>
    <row r="29" spans="2:108" ht="20.100000000000001" customHeight="1" thickBot="1">
      <c r="B29" s="53"/>
      <c r="C29" s="55"/>
      <c r="D29" s="508"/>
      <c r="E29" s="558"/>
      <c r="F29" s="559"/>
      <c r="G29" s="559"/>
      <c r="H29" s="559"/>
      <c r="I29" s="559"/>
      <c r="J29" s="559"/>
      <c r="K29" s="559"/>
      <c r="L29" s="560"/>
      <c r="M29" s="539"/>
      <c r="N29" s="540"/>
      <c r="O29" s="737" t="str">
        <f>IFERROR(IF(E29&lt;&gt;"",VLOOKUP(AE29,移動支援単価表!A:B,2,FALSE),""),"")</f>
        <v/>
      </c>
      <c r="P29" s="738"/>
      <c r="Q29" s="738"/>
      <c r="R29" s="739"/>
      <c r="S29" s="544" t="str">
        <f t="shared" si="12"/>
        <v/>
      </c>
      <c r="T29" s="545"/>
      <c r="U29" s="561" t="str">
        <f t="shared" si="16"/>
        <v/>
      </c>
      <c r="V29" s="562"/>
      <c r="W29" s="562"/>
      <c r="X29" s="562"/>
      <c r="Y29" s="562"/>
      <c r="Z29" s="563"/>
      <c r="AA29" s="703"/>
      <c r="AB29" s="704"/>
      <c r="AC29" s="704"/>
      <c r="AD29" s="705"/>
      <c r="AE29" s="84" t="str">
        <f t="shared" si="13"/>
        <v>（）</v>
      </c>
      <c r="AF29" s="55"/>
      <c r="AG29" s="68"/>
      <c r="AH29" s="69"/>
      <c r="AI29" s="108">
        <v>5</v>
      </c>
      <c r="AJ29" s="109">
        <f t="shared" si="14"/>
        <v>0</v>
      </c>
      <c r="AK29" s="110">
        <v>11</v>
      </c>
      <c r="AL29" s="111">
        <f t="shared" si="15"/>
        <v>0</v>
      </c>
      <c r="AM29" s="69"/>
      <c r="AN29" s="317"/>
      <c r="AO29" s="318"/>
      <c r="AP29" s="319" t="str">
        <f>IF(AND(請求書!$F$13&lt;&gt;"",請求書!$J$13&lt;&gt;"",$AN29&lt;&gt;""),IF(ISERR(DAY(2018+請求書!$F$13&amp;"/"&amp;請求書!$J$13&amp;"/"&amp;$AN29)),"NG",DATE(2018+請求書!$F$13,請求書!$J$13,$AN29)),"")</f>
        <v/>
      </c>
      <c r="AQ29" s="319"/>
      <c r="AR29" s="320"/>
      <c r="AS29" s="366"/>
      <c r="AT29" s="321"/>
      <c r="AU29" s="321"/>
      <c r="AV29" s="321"/>
      <c r="AW29" s="321"/>
      <c r="AX29" s="321"/>
      <c r="AY29" s="321"/>
      <c r="AZ29" s="321"/>
      <c r="BA29" s="321"/>
      <c r="BB29" s="321"/>
      <c r="BC29" s="321"/>
      <c r="BD29" s="365"/>
      <c r="BE29" s="362"/>
      <c r="BF29" s="321"/>
      <c r="BG29" s="321"/>
      <c r="BH29" s="321"/>
      <c r="BI29" s="321"/>
      <c r="BJ29" s="321"/>
      <c r="BK29" s="321"/>
      <c r="BL29" s="321"/>
      <c r="BM29" s="321"/>
      <c r="BN29" s="321"/>
      <c r="BO29" s="321"/>
      <c r="BP29" s="321"/>
      <c r="BQ29" s="687" t="str">
        <f t="shared" si="4"/>
        <v/>
      </c>
      <c r="BR29" s="687"/>
      <c r="BS29" s="687"/>
      <c r="BT29" s="687"/>
      <c r="BU29" s="688"/>
      <c r="BV29" s="684"/>
      <c r="BW29" s="685"/>
      <c r="BX29" s="685"/>
      <c r="BY29" s="685"/>
      <c r="BZ29" s="686"/>
      <c r="CA29" s="504"/>
      <c r="CB29" s="505"/>
      <c r="CC29" s="506"/>
      <c r="CD29" s="306"/>
      <c r="CE29" s="307"/>
      <c r="CF29" s="307"/>
      <c r="CG29" s="307"/>
      <c r="CH29" s="308"/>
      <c r="CI29" s="306"/>
      <c r="CJ29" s="307"/>
      <c r="CK29" s="307"/>
      <c r="CL29" s="307"/>
      <c r="CM29" s="307"/>
      <c r="CN29" s="307"/>
      <c r="CO29" s="307"/>
      <c r="CP29" s="307"/>
      <c r="CQ29" s="307"/>
      <c r="CR29" s="307"/>
      <c r="CS29" s="308"/>
      <c r="CT29" s="62">
        <f t="shared" si="5"/>
        <v>0</v>
      </c>
      <c r="CU29" s="62">
        <f t="shared" si="6"/>
        <v>0</v>
      </c>
      <c r="CV29" s="62">
        <f t="shared" si="7"/>
        <v>0</v>
      </c>
      <c r="CW29" s="62">
        <f t="shared" si="8"/>
        <v>0</v>
      </c>
      <c r="CX29" s="106" t="str">
        <f t="shared" si="2"/>
        <v/>
      </c>
      <c r="CY29" s="95" t="str">
        <f t="shared" si="9"/>
        <v/>
      </c>
      <c r="CZ29" s="96" t="str">
        <f>IFERROR(IF(AS29&lt;&gt;"",IF(CY29&gt;120,"算定エラー",VLOOKUP(CY29,Sheet1!A:B,2,FALSE)),""),"入力箇所不足")</f>
        <v/>
      </c>
      <c r="DA29" s="106" t="str">
        <f t="shared" si="3"/>
        <v/>
      </c>
      <c r="DB29" s="95" t="str">
        <f t="shared" si="10"/>
        <v/>
      </c>
      <c r="DC29" s="96" t="str">
        <f>IFERROR(IF(BE29&lt;&gt;"",IF(DB29&gt;120,"算定エラー",VLOOKUP(DB29,Sheet1!A:B,2,FALSE)),""),"入力箇所不足")</f>
        <v/>
      </c>
      <c r="DD29" s="97">
        <f t="shared" si="11"/>
        <v>0</v>
      </c>
    </row>
    <row r="30" spans="2:108" ht="20.100000000000001" customHeight="1" thickTop="1">
      <c r="B30" s="53"/>
      <c r="C30" s="55"/>
      <c r="D30" s="508"/>
      <c r="E30" s="546" t="s">
        <v>230</v>
      </c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8"/>
      <c r="U30" s="88" t="s">
        <v>190</v>
      </c>
      <c r="V30" s="88"/>
      <c r="W30" s="88"/>
      <c r="X30" s="88"/>
      <c r="Y30" s="88"/>
      <c r="Z30" s="88"/>
      <c r="AA30" s="552"/>
      <c r="AB30" s="553"/>
      <c r="AC30" s="553"/>
      <c r="AD30" s="554"/>
      <c r="AF30" s="55"/>
      <c r="AG30" s="68"/>
      <c r="AH30" s="69"/>
      <c r="AI30" s="108">
        <v>5.5</v>
      </c>
      <c r="AJ30" s="109">
        <f t="shared" si="14"/>
        <v>0</v>
      </c>
      <c r="AK30" s="110">
        <v>11.5</v>
      </c>
      <c r="AL30" s="111">
        <f t="shared" si="15"/>
        <v>0</v>
      </c>
      <c r="AM30" s="69"/>
      <c r="AN30" s="317"/>
      <c r="AO30" s="318"/>
      <c r="AP30" s="319" t="str">
        <f>IF(AND(請求書!$F$13&lt;&gt;"",請求書!$J$13&lt;&gt;"",$AN30&lt;&gt;""),IF(ISERR(DAY(2018+請求書!$F$13&amp;"/"&amp;請求書!$J$13&amp;"/"&amp;$AN30)),"NG",DATE(2018+請求書!$F$13,請求書!$J$13,$AN30)),"")</f>
        <v/>
      </c>
      <c r="AQ30" s="319"/>
      <c r="AR30" s="320"/>
      <c r="AS30" s="366"/>
      <c r="AT30" s="321"/>
      <c r="AU30" s="321"/>
      <c r="AV30" s="321"/>
      <c r="AW30" s="321"/>
      <c r="AX30" s="321"/>
      <c r="AY30" s="321"/>
      <c r="AZ30" s="321"/>
      <c r="BA30" s="321"/>
      <c r="BB30" s="321"/>
      <c r="BC30" s="321"/>
      <c r="BD30" s="365"/>
      <c r="BE30" s="362"/>
      <c r="BF30" s="321"/>
      <c r="BG30" s="321"/>
      <c r="BH30" s="321"/>
      <c r="BI30" s="321"/>
      <c r="BJ30" s="321"/>
      <c r="BK30" s="321"/>
      <c r="BL30" s="321"/>
      <c r="BM30" s="321"/>
      <c r="BN30" s="321"/>
      <c r="BO30" s="321"/>
      <c r="BP30" s="321"/>
      <c r="BQ30" s="687" t="str">
        <f t="shared" si="4"/>
        <v/>
      </c>
      <c r="BR30" s="687"/>
      <c r="BS30" s="687"/>
      <c r="BT30" s="687"/>
      <c r="BU30" s="688"/>
      <c r="BV30" s="684"/>
      <c r="BW30" s="685"/>
      <c r="BX30" s="685"/>
      <c r="BY30" s="685"/>
      <c r="BZ30" s="686"/>
      <c r="CA30" s="504"/>
      <c r="CB30" s="505"/>
      <c r="CC30" s="506"/>
      <c r="CD30" s="306"/>
      <c r="CE30" s="307"/>
      <c r="CF30" s="307"/>
      <c r="CG30" s="307"/>
      <c r="CH30" s="308"/>
      <c r="CI30" s="306"/>
      <c r="CJ30" s="307"/>
      <c r="CK30" s="307"/>
      <c r="CL30" s="307"/>
      <c r="CM30" s="307"/>
      <c r="CN30" s="307"/>
      <c r="CO30" s="307"/>
      <c r="CP30" s="307"/>
      <c r="CQ30" s="307"/>
      <c r="CR30" s="307"/>
      <c r="CS30" s="308"/>
      <c r="CT30" s="62">
        <f t="shared" si="5"/>
        <v>0</v>
      </c>
      <c r="CU30" s="62">
        <f t="shared" si="6"/>
        <v>0</v>
      </c>
      <c r="CV30" s="62">
        <f t="shared" si="7"/>
        <v>0</v>
      </c>
      <c r="CW30" s="62">
        <f t="shared" si="8"/>
        <v>0</v>
      </c>
      <c r="CX30" s="106" t="str">
        <f t="shared" si="2"/>
        <v/>
      </c>
      <c r="CY30" s="95" t="str">
        <f t="shared" si="9"/>
        <v/>
      </c>
      <c r="CZ30" s="96" t="str">
        <f>IFERROR(IF(AS30&lt;&gt;"",IF(CY30&gt;120,"算定エラー",VLOOKUP(CY30,Sheet1!A:B,2,FALSE)),""),"入力箇所不足")</f>
        <v/>
      </c>
      <c r="DA30" s="106" t="str">
        <f t="shared" si="3"/>
        <v/>
      </c>
      <c r="DB30" s="95" t="str">
        <f t="shared" si="10"/>
        <v/>
      </c>
      <c r="DC30" s="96" t="str">
        <f>IFERROR(IF(BE30&lt;&gt;"",IF(DB30&gt;120,"算定エラー",VLOOKUP(DB30,Sheet1!A:B,2,FALSE)),""),"入力箇所不足")</f>
        <v/>
      </c>
      <c r="DD30" s="97">
        <f t="shared" si="11"/>
        <v>0</v>
      </c>
    </row>
    <row r="31" spans="2:108" ht="20.100000000000001" customHeight="1" thickBot="1">
      <c r="B31" s="53"/>
      <c r="C31" s="55"/>
      <c r="D31" s="509"/>
      <c r="E31" s="549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1"/>
      <c r="U31" s="569">
        <f>SUMIF(U20:Z29,"&lt;&gt;""",U20:Z29)</f>
        <v>0</v>
      </c>
      <c r="V31" s="570"/>
      <c r="W31" s="570"/>
      <c r="X31" s="570"/>
      <c r="Y31" s="570"/>
      <c r="Z31" s="571"/>
      <c r="AA31" s="555"/>
      <c r="AB31" s="556"/>
      <c r="AC31" s="556"/>
      <c r="AD31" s="557"/>
      <c r="AF31" s="55"/>
      <c r="AG31" s="68"/>
      <c r="AH31" s="69"/>
      <c r="AI31" s="112">
        <v>6</v>
      </c>
      <c r="AJ31" s="113">
        <f t="shared" si="14"/>
        <v>0</v>
      </c>
      <c r="AK31" s="114">
        <v>12</v>
      </c>
      <c r="AL31" s="115">
        <f t="shared" si="15"/>
        <v>0</v>
      </c>
      <c r="AM31" s="69"/>
      <c r="AN31" s="317"/>
      <c r="AO31" s="318"/>
      <c r="AP31" s="319" t="str">
        <f>IF(AND(請求書!$F$13&lt;&gt;"",請求書!$J$13&lt;&gt;"",$AN31&lt;&gt;""),IF(ISERR(DAY(2018+請求書!$F$13&amp;"/"&amp;請求書!$J$13&amp;"/"&amp;$AN31)),"NG",DATE(2018+請求書!$F$13,請求書!$J$13,$AN31)),"")</f>
        <v/>
      </c>
      <c r="AQ31" s="319"/>
      <c r="AR31" s="320"/>
      <c r="AS31" s="366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BD31" s="365"/>
      <c r="BE31" s="362"/>
      <c r="BF31" s="321"/>
      <c r="BG31" s="321"/>
      <c r="BH31" s="321"/>
      <c r="BI31" s="321"/>
      <c r="BJ31" s="321"/>
      <c r="BK31" s="321"/>
      <c r="BL31" s="321"/>
      <c r="BM31" s="321"/>
      <c r="BN31" s="321"/>
      <c r="BO31" s="321"/>
      <c r="BP31" s="321"/>
      <c r="BQ31" s="687" t="str">
        <f t="shared" si="4"/>
        <v/>
      </c>
      <c r="BR31" s="687"/>
      <c r="BS31" s="687"/>
      <c r="BT31" s="687"/>
      <c r="BU31" s="688"/>
      <c r="BV31" s="684"/>
      <c r="BW31" s="685"/>
      <c r="BX31" s="685"/>
      <c r="BY31" s="685"/>
      <c r="BZ31" s="686"/>
      <c r="CA31" s="504"/>
      <c r="CB31" s="505"/>
      <c r="CC31" s="506"/>
      <c r="CD31" s="306"/>
      <c r="CE31" s="307"/>
      <c r="CF31" s="307"/>
      <c r="CG31" s="307"/>
      <c r="CH31" s="308"/>
      <c r="CI31" s="306"/>
      <c r="CJ31" s="307"/>
      <c r="CK31" s="307"/>
      <c r="CL31" s="307"/>
      <c r="CM31" s="307"/>
      <c r="CN31" s="307"/>
      <c r="CO31" s="307"/>
      <c r="CP31" s="307"/>
      <c r="CQ31" s="307"/>
      <c r="CR31" s="307"/>
      <c r="CS31" s="308"/>
      <c r="CT31" s="62">
        <f t="shared" si="5"/>
        <v>0</v>
      </c>
      <c r="CU31" s="62">
        <f t="shared" si="6"/>
        <v>0</v>
      </c>
      <c r="CV31" s="62">
        <f t="shared" si="7"/>
        <v>0</v>
      </c>
      <c r="CW31" s="62">
        <f t="shared" si="8"/>
        <v>0</v>
      </c>
      <c r="CX31" s="106" t="str">
        <f t="shared" si="2"/>
        <v/>
      </c>
      <c r="CY31" s="95" t="str">
        <f t="shared" si="9"/>
        <v/>
      </c>
      <c r="CZ31" s="96" t="str">
        <f>IFERROR(IF(AS31&lt;&gt;"",IF(CY31&gt;120,"算定エラー",VLOOKUP(CY31,Sheet1!A:B,2,FALSE)),""),"入力箇所不足")</f>
        <v/>
      </c>
      <c r="DA31" s="106" t="str">
        <f t="shared" si="3"/>
        <v/>
      </c>
      <c r="DB31" s="95" t="str">
        <f t="shared" si="10"/>
        <v/>
      </c>
      <c r="DC31" s="96" t="str">
        <f>IFERROR(IF(BE31&lt;&gt;"",IF(DB31&gt;120,"算定エラー",VLOOKUP(DB31,Sheet1!A:B,2,FALSE)),""),"入力箇所不足")</f>
        <v/>
      </c>
      <c r="DD31" s="97">
        <f t="shared" si="11"/>
        <v>0</v>
      </c>
    </row>
    <row r="32" spans="2:108" ht="20.100000000000001" customHeight="1" thickBot="1">
      <c r="B32" s="53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AF32" s="55"/>
      <c r="AG32" s="68"/>
      <c r="AH32" s="69"/>
      <c r="AI32" s="99"/>
      <c r="AJ32" s="99"/>
      <c r="AK32" s="99"/>
      <c r="AL32" s="99"/>
      <c r="AM32" s="69"/>
      <c r="AN32" s="317"/>
      <c r="AO32" s="318"/>
      <c r="AP32" s="319" t="str">
        <f>IF(AND(請求書!$F$13&lt;&gt;"",請求書!$J$13&lt;&gt;"",$AN32&lt;&gt;""),IF(ISERR(DAY(2018+請求書!$F$13&amp;"/"&amp;請求書!$J$13&amp;"/"&amp;$AN32)),"NG",DATE(2018+請求書!$F$13,請求書!$J$13,$AN32)),"")</f>
        <v/>
      </c>
      <c r="AQ32" s="319"/>
      <c r="AR32" s="320"/>
      <c r="AS32" s="366"/>
      <c r="AT32" s="321"/>
      <c r="AU32" s="321"/>
      <c r="AV32" s="321"/>
      <c r="AW32" s="321"/>
      <c r="AX32" s="321"/>
      <c r="AY32" s="321"/>
      <c r="AZ32" s="321"/>
      <c r="BA32" s="321"/>
      <c r="BB32" s="321"/>
      <c r="BC32" s="321"/>
      <c r="BD32" s="365"/>
      <c r="BE32" s="362"/>
      <c r="BF32" s="321"/>
      <c r="BG32" s="321"/>
      <c r="BH32" s="321"/>
      <c r="BI32" s="321"/>
      <c r="BJ32" s="321"/>
      <c r="BK32" s="321"/>
      <c r="BL32" s="321"/>
      <c r="BM32" s="321"/>
      <c r="BN32" s="321"/>
      <c r="BO32" s="321"/>
      <c r="BP32" s="321"/>
      <c r="BQ32" s="687" t="str">
        <f t="shared" si="4"/>
        <v/>
      </c>
      <c r="BR32" s="687"/>
      <c r="BS32" s="687"/>
      <c r="BT32" s="687"/>
      <c r="BU32" s="688"/>
      <c r="BV32" s="684"/>
      <c r="BW32" s="685"/>
      <c r="BX32" s="685"/>
      <c r="BY32" s="685"/>
      <c r="BZ32" s="686"/>
      <c r="CA32" s="504"/>
      <c r="CB32" s="505"/>
      <c r="CC32" s="506"/>
      <c r="CD32" s="306"/>
      <c r="CE32" s="307"/>
      <c r="CF32" s="307"/>
      <c r="CG32" s="307"/>
      <c r="CH32" s="308"/>
      <c r="CI32" s="306"/>
      <c r="CJ32" s="307"/>
      <c r="CK32" s="307"/>
      <c r="CL32" s="307"/>
      <c r="CM32" s="307"/>
      <c r="CN32" s="307"/>
      <c r="CO32" s="307"/>
      <c r="CP32" s="307"/>
      <c r="CQ32" s="307"/>
      <c r="CR32" s="307"/>
      <c r="CS32" s="308"/>
      <c r="CT32" s="62">
        <f t="shared" si="5"/>
        <v>0</v>
      </c>
      <c r="CU32" s="62">
        <f t="shared" si="6"/>
        <v>0</v>
      </c>
      <c r="CV32" s="62">
        <f t="shared" si="7"/>
        <v>0</v>
      </c>
      <c r="CW32" s="62">
        <f t="shared" si="8"/>
        <v>0</v>
      </c>
      <c r="CX32" s="106" t="str">
        <f t="shared" si="2"/>
        <v/>
      </c>
      <c r="CY32" s="95" t="str">
        <f t="shared" si="9"/>
        <v/>
      </c>
      <c r="CZ32" s="96" t="str">
        <f>IFERROR(IF(AS32&lt;&gt;"",IF(CY32&gt;120,"算定エラー",VLOOKUP(CY32,Sheet1!A:B,2,FALSE)),""),"入力箇所不足")</f>
        <v/>
      </c>
      <c r="DA32" s="106" t="str">
        <f t="shared" si="3"/>
        <v/>
      </c>
      <c r="DB32" s="95" t="str">
        <f t="shared" si="10"/>
        <v/>
      </c>
      <c r="DC32" s="96" t="str">
        <f>IFERROR(IF(BE32&lt;&gt;"",IF(DB32&gt;120,"算定エラー",VLOOKUP(DB32,Sheet1!A:B,2,FALSE)),""),"入力箇所不足")</f>
        <v/>
      </c>
      <c r="DD32" s="97">
        <f t="shared" si="11"/>
        <v>0</v>
      </c>
    </row>
    <row r="33" spans="2:108" ht="20.100000000000001" customHeight="1">
      <c r="B33" s="53"/>
      <c r="C33" s="55"/>
      <c r="D33" s="582" t="s">
        <v>231</v>
      </c>
      <c r="E33" s="516" t="s">
        <v>232</v>
      </c>
      <c r="F33" s="517"/>
      <c r="G33" s="517"/>
      <c r="H33" s="517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17"/>
      <c r="T33" s="518"/>
      <c r="U33" s="516" t="s">
        <v>228</v>
      </c>
      <c r="V33" s="517"/>
      <c r="W33" s="517"/>
      <c r="X33" s="517"/>
      <c r="Y33" s="517"/>
      <c r="Z33" s="518"/>
      <c r="AA33" s="516" t="s">
        <v>229</v>
      </c>
      <c r="AB33" s="517"/>
      <c r="AC33" s="517"/>
      <c r="AD33" s="522"/>
      <c r="AF33" s="55"/>
      <c r="AG33" s="68"/>
      <c r="AH33" s="69"/>
      <c r="AI33" s="99"/>
      <c r="AJ33" s="99"/>
      <c r="AK33" s="99"/>
      <c r="AL33" s="99"/>
      <c r="AM33" s="69"/>
      <c r="AN33" s="317"/>
      <c r="AO33" s="318"/>
      <c r="AP33" s="319" t="str">
        <f>IF(AND(請求書!$F$13&lt;&gt;"",請求書!$J$13&lt;&gt;"",$AN33&lt;&gt;""),IF(ISERR(DAY(2018+請求書!$F$13&amp;"/"&amp;請求書!$J$13&amp;"/"&amp;$AN33)),"NG",DATE(2018+請求書!$F$13,請求書!$J$13,$AN33)),"")</f>
        <v/>
      </c>
      <c r="AQ33" s="319"/>
      <c r="AR33" s="320"/>
      <c r="AS33" s="366"/>
      <c r="AT33" s="321"/>
      <c r="AU33" s="321"/>
      <c r="AV33" s="321"/>
      <c r="AW33" s="321"/>
      <c r="AX33" s="321"/>
      <c r="AY33" s="321"/>
      <c r="AZ33" s="321"/>
      <c r="BA33" s="321"/>
      <c r="BB33" s="321"/>
      <c r="BC33" s="321"/>
      <c r="BD33" s="365"/>
      <c r="BE33" s="362"/>
      <c r="BF33" s="321"/>
      <c r="BG33" s="321"/>
      <c r="BH33" s="321"/>
      <c r="BI33" s="321"/>
      <c r="BJ33" s="321"/>
      <c r="BK33" s="321"/>
      <c r="BL33" s="321"/>
      <c r="BM33" s="321"/>
      <c r="BN33" s="321"/>
      <c r="BO33" s="321"/>
      <c r="BP33" s="321"/>
      <c r="BQ33" s="687" t="str">
        <f t="shared" si="4"/>
        <v/>
      </c>
      <c r="BR33" s="687"/>
      <c r="BS33" s="687"/>
      <c r="BT33" s="687"/>
      <c r="BU33" s="688"/>
      <c r="BV33" s="684"/>
      <c r="BW33" s="685"/>
      <c r="BX33" s="685"/>
      <c r="BY33" s="685"/>
      <c r="BZ33" s="686"/>
      <c r="CA33" s="504"/>
      <c r="CB33" s="505"/>
      <c r="CC33" s="506"/>
      <c r="CD33" s="306"/>
      <c r="CE33" s="307"/>
      <c r="CF33" s="307"/>
      <c r="CG33" s="307"/>
      <c r="CH33" s="308"/>
      <c r="CI33" s="306"/>
      <c r="CJ33" s="307"/>
      <c r="CK33" s="307"/>
      <c r="CL33" s="307"/>
      <c r="CM33" s="307"/>
      <c r="CN33" s="307"/>
      <c r="CO33" s="307"/>
      <c r="CP33" s="307"/>
      <c r="CQ33" s="307"/>
      <c r="CR33" s="307"/>
      <c r="CS33" s="308"/>
      <c r="CT33" s="62">
        <f t="shared" si="5"/>
        <v>0</v>
      </c>
      <c r="CU33" s="62">
        <f t="shared" si="6"/>
        <v>0</v>
      </c>
      <c r="CV33" s="62">
        <f t="shared" si="7"/>
        <v>0</v>
      </c>
      <c r="CW33" s="62">
        <f t="shared" si="8"/>
        <v>0</v>
      </c>
      <c r="CX33" s="106" t="str">
        <f t="shared" si="2"/>
        <v/>
      </c>
      <c r="CY33" s="95" t="str">
        <f t="shared" si="9"/>
        <v/>
      </c>
      <c r="CZ33" s="96" t="str">
        <f>IFERROR(IF(AS33&lt;&gt;"",IF(CY33&gt;120,"算定エラー",VLOOKUP(CY33,Sheet1!A:B,2,FALSE)),""),"入力箇所不足")</f>
        <v/>
      </c>
      <c r="DA33" s="106" t="str">
        <f t="shared" si="3"/>
        <v/>
      </c>
      <c r="DB33" s="95" t="str">
        <f t="shared" si="10"/>
        <v/>
      </c>
      <c r="DC33" s="96" t="str">
        <f>IFERROR(IF(BE33&lt;&gt;"",IF(DB33&gt;120,"算定エラー",VLOOKUP(DB33,Sheet1!A:B,2,FALSE)),""),"入力箇所不足")</f>
        <v/>
      </c>
      <c r="DD33" s="97">
        <f t="shared" si="11"/>
        <v>0</v>
      </c>
    </row>
    <row r="34" spans="2:108" ht="20.100000000000001" customHeight="1">
      <c r="B34" s="53"/>
      <c r="C34" s="55"/>
      <c r="D34" s="583"/>
      <c r="E34" s="519"/>
      <c r="F34" s="520"/>
      <c r="G34" s="520"/>
      <c r="H34" s="520"/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0"/>
      <c r="T34" s="521"/>
      <c r="U34" s="519"/>
      <c r="V34" s="520"/>
      <c r="W34" s="520"/>
      <c r="X34" s="520"/>
      <c r="Y34" s="520"/>
      <c r="Z34" s="521"/>
      <c r="AA34" s="519"/>
      <c r="AB34" s="520"/>
      <c r="AC34" s="520"/>
      <c r="AD34" s="523"/>
      <c r="AF34" s="55"/>
      <c r="AG34" s="68"/>
      <c r="AH34" s="69"/>
      <c r="AI34" s="99"/>
      <c r="AJ34" s="99"/>
      <c r="AK34" s="99"/>
      <c r="AL34" s="99"/>
      <c r="AM34" s="69"/>
      <c r="AN34" s="317"/>
      <c r="AO34" s="318"/>
      <c r="AP34" s="319" t="str">
        <f>IF(AND(請求書!$F$13&lt;&gt;"",請求書!$J$13&lt;&gt;"",$AN34&lt;&gt;""),IF(ISERR(DAY(2018+請求書!$F$13&amp;"/"&amp;請求書!$J$13&amp;"/"&amp;$AN34)),"NG",DATE(2018+請求書!$F$13,請求書!$J$13,$AN34)),"")</f>
        <v/>
      </c>
      <c r="AQ34" s="319"/>
      <c r="AR34" s="320"/>
      <c r="AS34" s="366"/>
      <c r="AT34" s="321"/>
      <c r="AU34" s="321"/>
      <c r="AV34" s="321"/>
      <c r="AW34" s="321"/>
      <c r="AX34" s="321"/>
      <c r="AY34" s="321"/>
      <c r="AZ34" s="321"/>
      <c r="BA34" s="321"/>
      <c r="BB34" s="321"/>
      <c r="BC34" s="321"/>
      <c r="BD34" s="365"/>
      <c r="BE34" s="362"/>
      <c r="BF34" s="321"/>
      <c r="BG34" s="321"/>
      <c r="BH34" s="321"/>
      <c r="BI34" s="321"/>
      <c r="BJ34" s="321"/>
      <c r="BK34" s="321"/>
      <c r="BL34" s="321"/>
      <c r="BM34" s="321"/>
      <c r="BN34" s="321"/>
      <c r="BO34" s="321"/>
      <c r="BP34" s="321"/>
      <c r="BQ34" s="687" t="str">
        <f t="shared" si="4"/>
        <v/>
      </c>
      <c r="BR34" s="687"/>
      <c r="BS34" s="687"/>
      <c r="BT34" s="687"/>
      <c r="BU34" s="688"/>
      <c r="BV34" s="684"/>
      <c r="BW34" s="685"/>
      <c r="BX34" s="685"/>
      <c r="BY34" s="685"/>
      <c r="BZ34" s="686"/>
      <c r="CA34" s="504"/>
      <c r="CB34" s="505"/>
      <c r="CC34" s="506"/>
      <c r="CD34" s="306"/>
      <c r="CE34" s="307"/>
      <c r="CF34" s="307"/>
      <c r="CG34" s="307"/>
      <c r="CH34" s="308"/>
      <c r="CI34" s="306"/>
      <c r="CJ34" s="307"/>
      <c r="CK34" s="307"/>
      <c r="CL34" s="307"/>
      <c r="CM34" s="307"/>
      <c r="CN34" s="307"/>
      <c r="CO34" s="307"/>
      <c r="CP34" s="307"/>
      <c r="CQ34" s="307"/>
      <c r="CR34" s="307"/>
      <c r="CS34" s="308"/>
      <c r="CT34" s="62">
        <f t="shared" si="5"/>
        <v>0</v>
      </c>
      <c r="CU34" s="62">
        <f t="shared" si="6"/>
        <v>0</v>
      </c>
      <c r="CV34" s="62">
        <f t="shared" si="7"/>
        <v>0</v>
      </c>
      <c r="CW34" s="62">
        <f t="shared" si="8"/>
        <v>0</v>
      </c>
      <c r="CX34" s="106" t="str">
        <f t="shared" si="2"/>
        <v/>
      </c>
      <c r="CY34" s="95" t="str">
        <f t="shared" si="9"/>
        <v/>
      </c>
      <c r="CZ34" s="96" t="str">
        <f>IFERROR(IF(AS34&lt;&gt;"",IF(CY34&gt;120,"算定エラー",VLOOKUP(CY34,Sheet1!A:B,2,FALSE)),""),"入力箇所不足")</f>
        <v/>
      </c>
      <c r="DA34" s="106" t="str">
        <f t="shared" si="3"/>
        <v/>
      </c>
      <c r="DB34" s="95" t="str">
        <f t="shared" si="10"/>
        <v/>
      </c>
      <c r="DC34" s="96" t="str">
        <f>IFERROR(IF(BE34&lt;&gt;"",IF(DB34&gt;120,"算定エラー",VLOOKUP(DB34,Sheet1!A:B,2,FALSE)),""),"入力箇所不足")</f>
        <v/>
      </c>
      <c r="DD34" s="97">
        <f t="shared" si="11"/>
        <v>0</v>
      </c>
    </row>
    <row r="35" spans="2:108" ht="20.100000000000001" customHeight="1">
      <c r="B35" s="53"/>
      <c r="C35" s="55"/>
      <c r="D35" s="583"/>
      <c r="E35" s="315" t="s">
        <v>793</v>
      </c>
      <c r="F35" s="316"/>
      <c r="G35" s="316"/>
      <c r="H35" s="316"/>
      <c r="I35" s="316"/>
      <c r="J35" s="581" t="str">
        <f>IF(AT7&lt;&gt;"","（上限負担額","")</f>
        <v/>
      </c>
      <c r="K35" s="581"/>
      <c r="L35" s="581"/>
      <c r="M35" s="581"/>
      <c r="N35" s="581"/>
      <c r="O35" s="718" t="str">
        <f>IF(AT7&lt;&gt;"",AT7,"")</f>
        <v/>
      </c>
      <c r="P35" s="718"/>
      <c r="Q35" s="718"/>
      <c r="R35" s="718"/>
      <c r="S35" s="567" t="str">
        <f>IF(AT7&lt;&gt;"","円）","")</f>
        <v/>
      </c>
      <c r="T35" s="568"/>
      <c r="U35" s="575"/>
      <c r="V35" s="576"/>
      <c r="W35" s="576"/>
      <c r="X35" s="576"/>
      <c r="Y35" s="576"/>
      <c r="Z35" s="577"/>
      <c r="AA35" s="578"/>
      <c r="AB35" s="579"/>
      <c r="AC35" s="579"/>
      <c r="AD35" s="580"/>
      <c r="AF35" s="55"/>
      <c r="AG35" s="68"/>
      <c r="AH35" s="69"/>
      <c r="AI35" s="99"/>
      <c r="AJ35" s="99"/>
      <c r="AK35" s="99"/>
      <c r="AL35" s="99"/>
      <c r="AM35" s="69"/>
      <c r="AN35" s="317"/>
      <c r="AO35" s="318"/>
      <c r="AP35" s="319" t="str">
        <f>IF(AND(請求書!$F$13&lt;&gt;"",請求書!$J$13&lt;&gt;"",$AN35&lt;&gt;""),IF(ISERR(DAY(2018+請求書!$F$13&amp;"/"&amp;請求書!$J$13&amp;"/"&amp;$AN35)),"NG",DATE(2018+請求書!$F$13,請求書!$J$13,$AN35)),"")</f>
        <v/>
      </c>
      <c r="AQ35" s="319"/>
      <c r="AR35" s="320"/>
      <c r="AS35" s="366"/>
      <c r="AT35" s="321"/>
      <c r="AU35" s="321"/>
      <c r="AV35" s="321"/>
      <c r="AW35" s="321"/>
      <c r="AX35" s="321"/>
      <c r="AY35" s="321"/>
      <c r="AZ35" s="321"/>
      <c r="BA35" s="321"/>
      <c r="BB35" s="321"/>
      <c r="BC35" s="321"/>
      <c r="BD35" s="365"/>
      <c r="BE35" s="362"/>
      <c r="BF35" s="321"/>
      <c r="BG35" s="321"/>
      <c r="BH35" s="321"/>
      <c r="BI35" s="321"/>
      <c r="BJ35" s="321"/>
      <c r="BK35" s="321"/>
      <c r="BL35" s="321"/>
      <c r="BM35" s="321"/>
      <c r="BN35" s="321"/>
      <c r="BO35" s="321"/>
      <c r="BP35" s="321"/>
      <c r="BQ35" s="687" t="str">
        <f t="shared" si="4"/>
        <v/>
      </c>
      <c r="BR35" s="687"/>
      <c r="BS35" s="687"/>
      <c r="BT35" s="687"/>
      <c r="BU35" s="688"/>
      <c r="BV35" s="684"/>
      <c r="BW35" s="685"/>
      <c r="BX35" s="685"/>
      <c r="BY35" s="685"/>
      <c r="BZ35" s="686"/>
      <c r="CA35" s="504"/>
      <c r="CB35" s="505"/>
      <c r="CC35" s="506"/>
      <c r="CD35" s="306"/>
      <c r="CE35" s="307"/>
      <c r="CF35" s="307"/>
      <c r="CG35" s="307"/>
      <c r="CH35" s="308"/>
      <c r="CI35" s="306"/>
      <c r="CJ35" s="307"/>
      <c r="CK35" s="307"/>
      <c r="CL35" s="307"/>
      <c r="CM35" s="307"/>
      <c r="CN35" s="307"/>
      <c r="CO35" s="307"/>
      <c r="CP35" s="307"/>
      <c r="CQ35" s="307"/>
      <c r="CR35" s="307"/>
      <c r="CS35" s="308"/>
      <c r="CT35" s="62">
        <f t="shared" si="5"/>
        <v>0</v>
      </c>
      <c r="CU35" s="62">
        <f t="shared" si="6"/>
        <v>0</v>
      </c>
      <c r="CV35" s="62">
        <f t="shared" si="7"/>
        <v>0</v>
      </c>
      <c r="CW35" s="62">
        <f t="shared" si="8"/>
        <v>0</v>
      </c>
      <c r="CX35" s="106" t="str">
        <f t="shared" si="2"/>
        <v/>
      </c>
      <c r="CY35" s="95" t="str">
        <f t="shared" si="9"/>
        <v/>
      </c>
      <c r="CZ35" s="96" t="str">
        <f>IFERROR(IF(AS35&lt;&gt;"",IF(CY35&gt;120,"算定エラー",VLOOKUP(CY35,Sheet1!A:B,2,FALSE)),""),"入力箇所不足")</f>
        <v/>
      </c>
      <c r="DA35" s="106" t="str">
        <f t="shared" si="3"/>
        <v/>
      </c>
      <c r="DB35" s="95" t="str">
        <f t="shared" si="10"/>
        <v/>
      </c>
      <c r="DC35" s="96" t="str">
        <f>IFERROR(IF(BE35&lt;&gt;"",IF(DB35&gt;120,"算定エラー",VLOOKUP(DB35,Sheet1!A:B,2,FALSE)),""),"入力箇所不足")</f>
        <v/>
      </c>
      <c r="DD35" s="97">
        <f t="shared" si="11"/>
        <v>0</v>
      </c>
    </row>
    <row r="36" spans="2:108" ht="20.100000000000001" customHeight="1">
      <c r="B36" s="53"/>
      <c r="C36" s="55"/>
      <c r="D36" s="583"/>
      <c r="E36" s="598" t="str">
        <f>IF(U35&gt;O35,"利用者上限負担額を超えています",IF(U35&gt;(U31*0.1),"利用者負担額が1割分を超えています",""))</f>
        <v/>
      </c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600"/>
      <c r="U36" s="575"/>
      <c r="V36" s="576"/>
      <c r="W36" s="576"/>
      <c r="X36" s="576"/>
      <c r="Y36" s="576"/>
      <c r="Z36" s="577"/>
      <c r="AA36" s="578"/>
      <c r="AB36" s="579"/>
      <c r="AC36" s="579"/>
      <c r="AD36" s="580"/>
      <c r="AF36" s="55"/>
      <c r="AG36" s="68"/>
      <c r="AH36" s="69"/>
      <c r="AI36" s="99"/>
      <c r="AJ36" s="99"/>
      <c r="AK36" s="99"/>
      <c r="AL36" s="99"/>
      <c r="AM36" s="69"/>
      <c r="AN36" s="317"/>
      <c r="AO36" s="318"/>
      <c r="AP36" s="319" t="str">
        <f>IF(AND(請求書!$F$13&lt;&gt;"",請求書!$J$13&lt;&gt;"",$AN36&lt;&gt;""),IF(ISERR(DAY(2018+請求書!$F$13&amp;"/"&amp;請求書!$J$13&amp;"/"&amp;$AN36)),"NG",DATE(2018+請求書!$F$13,請求書!$J$13,$AN36)),"")</f>
        <v/>
      </c>
      <c r="AQ36" s="319"/>
      <c r="AR36" s="320"/>
      <c r="AS36" s="366"/>
      <c r="AT36" s="321"/>
      <c r="AU36" s="321"/>
      <c r="AV36" s="321"/>
      <c r="AW36" s="321"/>
      <c r="AX36" s="321"/>
      <c r="AY36" s="321"/>
      <c r="AZ36" s="321"/>
      <c r="BA36" s="321"/>
      <c r="BB36" s="321"/>
      <c r="BC36" s="321"/>
      <c r="BD36" s="365"/>
      <c r="BE36" s="362"/>
      <c r="BF36" s="321"/>
      <c r="BG36" s="321"/>
      <c r="BH36" s="321"/>
      <c r="BI36" s="321"/>
      <c r="BJ36" s="321"/>
      <c r="BK36" s="321"/>
      <c r="BL36" s="321"/>
      <c r="BM36" s="321"/>
      <c r="BN36" s="321"/>
      <c r="BO36" s="321"/>
      <c r="BP36" s="321"/>
      <c r="BQ36" s="687" t="str">
        <f t="shared" si="4"/>
        <v/>
      </c>
      <c r="BR36" s="687"/>
      <c r="BS36" s="687"/>
      <c r="BT36" s="687"/>
      <c r="BU36" s="688"/>
      <c r="BV36" s="684"/>
      <c r="BW36" s="685"/>
      <c r="BX36" s="685"/>
      <c r="BY36" s="685"/>
      <c r="BZ36" s="686"/>
      <c r="CA36" s="504"/>
      <c r="CB36" s="505"/>
      <c r="CC36" s="506"/>
      <c r="CD36" s="306"/>
      <c r="CE36" s="307"/>
      <c r="CF36" s="307"/>
      <c r="CG36" s="307"/>
      <c r="CH36" s="308"/>
      <c r="CI36" s="306"/>
      <c r="CJ36" s="307"/>
      <c r="CK36" s="307"/>
      <c r="CL36" s="307"/>
      <c r="CM36" s="307"/>
      <c r="CN36" s="307"/>
      <c r="CO36" s="307"/>
      <c r="CP36" s="307"/>
      <c r="CQ36" s="307"/>
      <c r="CR36" s="307"/>
      <c r="CS36" s="308"/>
      <c r="CT36" s="62">
        <f t="shared" si="5"/>
        <v>0</v>
      </c>
      <c r="CU36" s="62">
        <f t="shared" si="6"/>
        <v>0</v>
      </c>
      <c r="CV36" s="62">
        <f t="shared" si="7"/>
        <v>0</v>
      </c>
      <c r="CW36" s="62">
        <f t="shared" si="8"/>
        <v>0</v>
      </c>
      <c r="CX36" s="106" t="str">
        <f t="shared" si="2"/>
        <v/>
      </c>
      <c r="CY36" s="95" t="str">
        <f t="shared" si="9"/>
        <v/>
      </c>
      <c r="CZ36" s="96" t="str">
        <f>IFERROR(IF(AS36&lt;&gt;"",IF(CY36&gt;120,"算定エラー",VLOOKUP(CY36,Sheet1!A:B,2,FALSE)),""),"入力箇所不足")</f>
        <v/>
      </c>
      <c r="DA36" s="106" t="str">
        <f t="shared" si="3"/>
        <v/>
      </c>
      <c r="DB36" s="95" t="str">
        <f t="shared" si="10"/>
        <v/>
      </c>
      <c r="DC36" s="96" t="str">
        <f>IFERROR(IF(BE36&lt;&gt;"",IF(DB36&gt;120,"算定エラー",VLOOKUP(DB36,Sheet1!A:B,2,FALSE)),""),"入力箇所不足")</f>
        <v/>
      </c>
      <c r="DD36" s="97">
        <f t="shared" si="11"/>
        <v>0</v>
      </c>
    </row>
    <row r="37" spans="2:108" ht="20.100000000000001" customHeight="1" thickBot="1">
      <c r="B37" s="53"/>
      <c r="C37" s="55"/>
      <c r="D37" s="583"/>
      <c r="E37" s="699"/>
      <c r="F37" s="700"/>
      <c r="G37" s="700"/>
      <c r="H37" s="700"/>
      <c r="I37" s="700"/>
      <c r="J37" s="700"/>
      <c r="K37" s="700"/>
      <c r="L37" s="700"/>
      <c r="M37" s="700"/>
      <c r="N37" s="700"/>
      <c r="O37" s="700"/>
      <c r="P37" s="700"/>
      <c r="Q37" s="700"/>
      <c r="R37" s="700"/>
      <c r="S37" s="700"/>
      <c r="T37" s="701"/>
      <c r="U37" s="594"/>
      <c r="V37" s="595"/>
      <c r="W37" s="595"/>
      <c r="X37" s="595"/>
      <c r="Y37" s="595"/>
      <c r="Z37" s="596"/>
      <c r="AA37" s="591"/>
      <c r="AB37" s="592"/>
      <c r="AC37" s="592"/>
      <c r="AD37" s="597"/>
      <c r="AF37" s="55"/>
      <c r="AG37" s="68"/>
      <c r="AH37" s="69"/>
      <c r="AI37" s="99"/>
      <c r="AJ37" s="99"/>
      <c r="AK37" s="99"/>
      <c r="AL37" s="99"/>
      <c r="AM37" s="69"/>
      <c r="AN37" s="317"/>
      <c r="AO37" s="318"/>
      <c r="AP37" s="319" t="str">
        <f>IF(AND(請求書!$F$13&lt;&gt;"",請求書!$J$13&lt;&gt;"",$AN37&lt;&gt;""),IF(ISERR(DAY(2018+請求書!$F$13&amp;"/"&amp;請求書!$J$13&amp;"/"&amp;$AN37)),"NG",DATE(2018+請求書!$F$13,請求書!$J$13,$AN37)),"")</f>
        <v/>
      </c>
      <c r="AQ37" s="319"/>
      <c r="AR37" s="320"/>
      <c r="AS37" s="366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65"/>
      <c r="BE37" s="362"/>
      <c r="BF37" s="321"/>
      <c r="BG37" s="321"/>
      <c r="BH37" s="321"/>
      <c r="BI37" s="321"/>
      <c r="BJ37" s="321"/>
      <c r="BK37" s="321"/>
      <c r="BL37" s="321"/>
      <c r="BM37" s="321"/>
      <c r="BN37" s="321"/>
      <c r="BO37" s="321"/>
      <c r="BP37" s="321"/>
      <c r="BQ37" s="687" t="str">
        <f t="shared" si="4"/>
        <v/>
      </c>
      <c r="BR37" s="687"/>
      <c r="BS37" s="687"/>
      <c r="BT37" s="687"/>
      <c r="BU37" s="688"/>
      <c r="BV37" s="684"/>
      <c r="BW37" s="685"/>
      <c r="BX37" s="685"/>
      <c r="BY37" s="685"/>
      <c r="BZ37" s="686"/>
      <c r="CA37" s="504"/>
      <c r="CB37" s="505"/>
      <c r="CC37" s="506"/>
      <c r="CD37" s="306"/>
      <c r="CE37" s="307"/>
      <c r="CF37" s="307"/>
      <c r="CG37" s="307"/>
      <c r="CH37" s="308"/>
      <c r="CI37" s="306"/>
      <c r="CJ37" s="307"/>
      <c r="CK37" s="307"/>
      <c r="CL37" s="307"/>
      <c r="CM37" s="307"/>
      <c r="CN37" s="307"/>
      <c r="CO37" s="307"/>
      <c r="CP37" s="307"/>
      <c r="CQ37" s="307"/>
      <c r="CR37" s="307"/>
      <c r="CS37" s="308"/>
      <c r="CT37" s="62">
        <f t="shared" si="5"/>
        <v>0</v>
      </c>
      <c r="CU37" s="62">
        <f t="shared" si="6"/>
        <v>0</v>
      </c>
      <c r="CV37" s="62">
        <f t="shared" si="7"/>
        <v>0</v>
      </c>
      <c r="CW37" s="62">
        <f t="shared" si="8"/>
        <v>0</v>
      </c>
      <c r="CX37" s="106" t="str">
        <f t="shared" si="2"/>
        <v/>
      </c>
      <c r="CY37" s="95" t="str">
        <f t="shared" si="9"/>
        <v/>
      </c>
      <c r="CZ37" s="96" t="str">
        <f>IFERROR(IF(AS37&lt;&gt;"",IF(CY37&gt;120,"算定エラー",VLOOKUP(CY37,Sheet1!A:B,2,FALSE)),""),"入力箇所不足")</f>
        <v/>
      </c>
      <c r="DA37" s="106" t="str">
        <f t="shared" si="3"/>
        <v/>
      </c>
      <c r="DB37" s="95" t="str">
        <f t="shared" si="10"/>
        <v/>
      </c>
      <c r="DC37" s="96" t="str">
        <f>IFERROR(IF(BE37&lt;&gt;"",IF(DB37&gt;120,"算定エラー",VLOOKUP(DB37,Sheet1!A:B,2,FALSE)),""),"入力箇所不足")</f>
        <v/>
      </c>
      <c r="DD37" s="97">
        <f t="shared" si="11"/>
        <v>0</v>
      </c>
    </row>
    <row r="38" spans="2:108" ht="20.100000000000001" customHeight="1" thickTop="1">
      <c r="B38" s="53"/>
      <c r="C38" s="55"/>
      <c r="D38" s="583"/>
      <c r="E38" s="546" t="s">
        <v>739</v>
      </c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7"/>
      <c r="Q38" s="547"/>
      <c r="R38" s="547"/>
      <c r="S38" s="547"/>
      <c r="T38" s="548"/>
      <c r="U38" s="130" t="s">
        <v>191</v>
      </c>
      <c r="V38" s="128"/>
      <c r="W38" s="128"/>
      <c r="X38" s="128"/>
      <c r="Y38" s="128"/>
      <c r="Z38" s="129"/>
      <c r="AA38" s="585"/>
      <c r="AB38" s="586"/>
      <c r="AC38" s="586"/>
      <c r="AD38" s="587"/>
      <c r="AF38" s="55"/>
      <c r="AG38" s="68"/>
      <c r="AH38" s="69"/>
      <c r="AI38" s="99"/>
      <c r="AJ38" s="99"/>
      <c r="AK38" s="99"/>
      <c r="AL38" s="99"/>
      <c r="AM38" s="69"/>
      <c r="AN38" s="317"/>
      <c r="AO38" s="318"/>
      <c r="AP38" s="319" t="str">
        <f>IF(AND(請求書!$F$13&lt;&gt;"",請求書!$J$13&lt;&gt;"",$AN38&lt;&gt;""),IF(ISERR(DAY(2018+請求書!$F$13&amp;"/"&amp;請求書!$J$13&amp;"/"&amp;$AN38)),"NG",DATE(2018+請求書!$F$13,請求書!$J$13,$AN38)),"")</f>
        <v/>
      </c>
      <c r="AQ38" s="319"/>
      <c r="AR38" s="320"/>
      <c r="AS38" s="366"/>
      <c r="AT38" s="321"/>
      <c r="AU38" s="321"/>
      <c r="AV38" s="321"/>
      <c r="AW38" s="321"/>
      <c r="AX38" s="321"/>
      <c r="AY38" s="321"/>
      <c r="AZ38" s="321"/>
      <c r="BA38" s="321"/>
      <c r="BB38" s="321"/>
      <c r="BC38" s="321"/>
      <c r="BD38" s="365"/>
      <c r="BE38" s="362"/>
      <c r="BF38" s="321"/>
      <c r="BG38" s="321"/>
      <c r="BH38" s="321"/>
      <c r="BI38" s="321"/>
      <c r="BJ38" s="321"/>
      <c r="BK38" s="321"/>
      <c r="BL38" s="321"/>
      <c r="BM38" s="321"/>
      <c r="BN38" s="321"/>
      <c r="BO38" s="321"/>
      <c r="BP38" s="321"/>
      <c r="BQ38" s="687" t="str">
        <f t="shared" si="4"/>
        <v/>
      </c>
      <c r="BR38" s="687"/>
      <c r="BS38" s="687"/>
      <c r="BT38" s="687"/>
      <c r="BU38" s="688"/>
      <c r="BV38" s="684"/>
      <c r="BW38" s="685"/>
      <c r="BX38" s="685"/>
      <c r="BY38" s="685"/>
      <c r="BZ38" s="686"/>
      <c r="CA38" s="504"/>
      <c r="CB38" s="505"/>
      <c r="CC38" s="506"/>
      <c r="CD38" s="306"/>
      <c r="CE38" s="307"/>
      <c r="CF38" s="307"/>
      <c r="CG38" s="307"/>
      <c r="CH38" s="308"/>
      <c r="CI38" s="306"/>
      <c r="CJ38" s="307"/>
      <c r="CK38" s="307"/>
      <c r="CL38" s="307"/>
      <c r="CM38" s="307"/>
      <c r="CN38" s="307"/>
      <c r="CO38" s="307"/>
      <c r="CP38" s="307"/>
      <c r="CQ38" s="307"/>
      <c r="CR38" s="307"/>
      <c r="CS38" s="308"/>
      <c r="CT38" s="62">
        <f t="shared" si="5"/>
        <v>0</v>
      </c>
      <c r="CU38" s="62">
        <f t="shared" si="6"/>
        <v>0</v>
      </c>
      <c r="CV38" s="62">
        <f t="shared" si="7"/>
        <v>0</v>
      </c>
      <c r="CW38" s="62">
        <f t="shared" si="8"/>
        <v>0</v>
      </c>
      <c r="CX38" s="106" t="str">
        <f t="shared" si="2"/>
        <v/>
      </c>
      <c r="CY38" s="95" t="str">
        <f t="shared" si="9"/>
        <v/>
      </c>
      <c r="CZ38" s="96" t="str">
        <f>IFERROR(IF(AS38&lt;&gt;"",IF(CY38&gt;120,"算定エラー",VLOOKUP(CY38,Sheet1!A:B,2,FALSE)),""),"入力箇所不足")</f>
        <v/>
      </c>
      <c r="DA38" s="106" t="str">
        <f t="shared" si="3"/>
        <v/>
      </c>
      <c r="DB38" s="95" t="str">
        <f t="shared" si="10"/>
        <v/>
      </c>
      <c r="DC38" s="96" t="str">
        <f>IFERROR(IF(BE38&lt;&gt;"",IF(DB38&gt;120,"算定エラー",VLOOKUP(DB38,Sheet1!A:B,2,FALSE)),""),"入力箇所不足")</f>
        <v/>
      </c>
      <c r="DD38" s="97">
        <f t="shared" si="11"/>
        <v>0</v>
      </c>
    </row>
    <row r="39" spans="2:108" ht="20.100000000000001" customHeight="1" thickBot="1">
      <c r="B39" s="53"/>
      <c r="C39" s="55"/>
      <c r="D39" s="584"/>
      <c r="E39" s="549"/>
      <c r="F39" s="550"/>
      <c r="G39" s="550"/>
      <c r="H39" s="550"/>
      <c r="I39" s="550"/>
      <c r="J39" s="550"/>
      <c r="K39" s="550"/>
      <c r="L39" s="550"/>
      <c r="M39" s="550"/>
      <c r="N39" s="550"/>
      <c r="O39" s="550"/>
      <c r="P39" s="550"/>
      <c r="Q39" s="550"/>
      <c r="R39" s="550"/>
      <c r="S39" s="550"/>
      <c r="T39" s="551"/>
      <c r="U39" s="569">
        <f>SUMIF(U35:Z37,"&lt;&gt;""",U35:Z37)</f>
        <v>0</v>
      </c>
      <c r="V39" s="570"/>
      <c r="W39" s="570"/>
      <c r="X39" s="570"/>
      <c r="Y39" s="570"/>
      <c r="Z39" s="571"/>
      <c r="AA39" s="588"/>
      <c r="AB39" s="589"/>
      <c r="AC39" s="589"/>
      <c r="AD39" s="590"/>
      <c r="AF39" s="55"/>
      <c r="AG39" s="68"/>
      <c r="AH39" s="69"/>
      <c r="AI39" s="99"/>
      <c r="AJ39" s="99"/>
      <c r="AK39" s="99"/>
      <c r="AL39" s="99"/>
      <c r="AM39" s="69"/>
      <c r="AN39" s="317"/>
      <c r="AO39" s="318"/>
      <c r="AP39" s="319" t="str">
        <f>IF(AND(請求書!$F$13&lt;&gt;"",請求書!$J$13&lt;&gt;"",$AN39&lt;&gt;""),IF(ISERR(DAY(2018+請求書!$F$13&amp;"/"&amp;請求書!$J$13&amp;"/"&amp;$AN39)),"NG",DATE(2018+請求書!$F$13,請求書!$J$13,$AN39)),"")</f>
        <v/>
      </c>
      <c r="AQ39" s="319"/>
      <c r="AR39" s="320"/>
      <c r="AS39" s="366"/>
      <c r="AT39" s="321"/>
      <c r="AU39" s="321"/>
      <c r="AV39" s="321"/>
      <c r="AW39" s="321"/>
      <c r="AX39" s="321"/>
      <c r="AY39" s="321"/>
      <c r="AZ39" s="321"/>
      <c r="BA39" s="321"/>
      <c r="BB39" s="321"/>
      <c r="BC39" s="321"/>
      <c r="BD39" s="365"/>
      <c r="BE39" s="362"/>
      <c r="BF39" s="321"/>
      <c r="BG39" s="321"/>
      <c r="BH39" s="321"/>
      <c r="BI39" s="321"/>
      <c r="BJ39" s="321"/>
      <c r="BK39" s="321"/>
      <c r="BL39" s="321"/>
      <c r="BM39" s="321"/>
      <c r="BN39" s="321"/>
      <c r="BO39" s="321"/>
      <c r="BP39" s="321"/>
      <c r="BQ39" s="687" t="str">
        <f t="shared" si="4"/>
        <v/>
      </c>
      <c r="BR39" s="687"/>
      <c r="BS39" s="687"/>
      <c r="BT39" s="687"/>
      <c r="BU39" s="688"/>
      <c r="BV39" s="684"/>
      <c r="BW39" s="685"/>
      <c r="BX39" s="685"/>
      <c r="BY39" s="685"/>
      <c r="BZ39" s="686"/>
      <c r="CA39" s="504"/>
      <c r="CB39" s="505"/>
      <c r="CC39" s="506"/>
      <c r="CD39" s="306"/>
      <c r="CE39" s="307"/>
      <c r="CF39" s="307"/>
      <c r="CG39" s="307"/>
      <c r="CH39" s="308"/>
      <c r="CI39" s="306"/>
      <c r="CJ39" s="307"/>
      <c r="CK39" s="307"/>
      <c r="CL39" s="307"/>
      <c r="CM39" s="307"/>
      <c r="CN39" s="307"/>
      <c r="CO39" s="307"/>
      <c r="CP39" s="307"/>
      <c r="CQ39" s="307"/>
      <c r="CR39" s="307"/>
      <c r="CS39" s="308"/>
      <c r="CT39" s="62">
        <f t="shared" si="5"/>
        <v>0</v>
      </c>
      <c r="CU39" s="62">
        <f t="shared" si="6"/>
        <v>0</v>
      </c>
      <c r="CV39" s="62">
        <f t="shared" si="7"/>
        <v>0</v>
      </c>
      <c r="CW39" s="62">
        <f t="shared" si="8"/>
        <v>0</v>
      </c>
      <c r="CX39" s="106" t="str">
        <f t="shared" si="2"/>
        <v/>
      </c>
      <c r="CY39" s="95" t="str">
        <f t="shared" si="9"/>
        <v/>
      </c>
      <c r="CZ39" s="96" t="str">
        <f>IFERROR(IF(AS39&lt;&gt;"",IF(CY39&gt;120,"算定エラー",VLOOKUP(CY39,Sheet1!A:B,2,FALSE)),""),"入力箇所不足")</f>
        <v/>
      </c>
      <c r="DA39" s="106" t="str">
        <f t="shared" si="3"/>
        <v/>
      </c>
      <c r="DB39" s="95" t="str">
        <f t="shared" si="10"/>
        <v/>
      </c>
      <c r="DC39" s="96" t="str">
        <f>IFERROR(IF(BE39&lt;&gt;"",IF(DB39&gt;120,"算定エラー",VLOOKUP(DB39,Sheet1!A:B,2,FALSE)),""),"入力箇所不足")</f>
        <v/>
      </c>
      <c r="DD39" s="97">
        <f t="shared" si="11"/>
        <v>0</v>
      </c>
    </row>
    <row r="40" spans="2:108" ht="20.100000000000001" customHeight="1" thickBot="1">
      <c r="B40" s="53"/>
      <c r="C40" s="55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90"/>
      <c r="O40" s="90"/>
      <c r="P40" s="90"/>
      <c r="Q40" s="90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F40" s="55"/>
      <c r="AG40" s="68"/>
      <c r="AH40" s="69"/>
      <c r="AI40" s="99"/>
      <c r="AJ40" s="99"/>
      <c r="AK40" s="99"/>
      <c r="AL40" s="99"/>
      <c r="AM40" s="69"/>
      <c r="AN40" s="317"/>
      <c r="AO40" s="318"/>
      <c r="AP40" s="319" t="str">
        <f>IF(AND(請求書!$F$13&lt;&gt;"",請求書!$J$13&lt;&gt;"",$AN40&lt;&gt;""),IF(ISERR(DAY(2018+請求書!$F$13&amp;"/"&amp;請求書!$J$13&amp;"/"&amp;$AN40)),"NG",DATE(2018+請求書!$F$13,請求書!$J$13,$AN40)),"")</f>
        <v/>
      </c>
      <c r="AQ40" s="319"/>
      <c r="AR40" s="320"/>
      <c r="AS40" s="366"/>
      <c r="AT40" s="321"/>
      <c r="AU40" s="321"/>
      <c r="AV40" s="321"/>
      <c r="AW40" s="321"/>
      <c r="AX40" s="321"/>
      <c r="AY40" s="321"/>
      <c r="AZ40" s="321"/>
      <c r="BA40" s="321"/>
      <c r="BB40" s="321"/>
      <c r="BC40" s="321"/>
      <c r="BD40" s="365"/>
      <c r="BE40" s="362"/>
      <c r="BF40" s="321"/>
      <c r="BG40" s="321"/>
      <c r="BH40" s="321"/>
      <c r="BI40" s="321"/>
      <c r="BJ40" s="321"/>
      <c r="BK40" s="321"/>
      <c r="BL40" s="321"/>
      <c r="BM40" s="321"/>
      <c r="BN40" s="321"/>
      <c r="BO40" s="321"/>
      <c r="BP40" s="321"/>
      <c r="BQ40" s="687" t="str">
        <f t="shared" si="4"/>
        <v/>
      </c>
      <c r="BR40" s="687"/>
      <c r="BS40" s="687"/>
      <c r="BT40" s="687"/>
      <c r="BU40" s="688"/>
      <c r="BV40" s="684"/>
      <c r="BW40" s="685"/>
      <c r="BX40" s="685"/>
      <c r="BY40" s="685"/>
      <c r="BZ40" s="686"/>
      <c r="CA40" s="504"/>
      <c r="CB40" s="505"/>
      <c r="CC40" s="506"/>
      <c r="CD40" s="306"/>
      <c r="CE40" s="307"/>
      <c r="CF40" s="307"/>
      <c r="CG40" s="307"/>
      <c r="CH40" s="308"/>
      <c r="CI40" s="306"/>
      <c r="CJ40" s="307"/>
      <c r="CK40" s="307"/>
      <c r="CL40" s="307"/>
      <c r="CM40" s="307"/>
      <c r="CN40" s="307"/>
      <c r="CO40" s="307"/>
      <c r="CP40" s="307"/>
      <c r="CQ40" s="307"/>
      <c r="CR40" s="307"/>
      <c r="CS40" s="308"/>
      <c r="CT40" s="62">
        <f t="shared" si="5"/>
        <v>0</v>
      </c>
      <c r="CU40" s="62">
        <f t="shared" si="6"/>
        <v>0</v>
      </c>
      <c r="CV40" s="62">
        <f t="shared" si="7"/>
        <v>0</v>
      </c>
      <c r="CW40" s="62">
        <f t="shared" si="8"/>
        <v>0</v>
      </c>
      <c r="CX40" s="106" t="str">
        <f t="shared" si="2"/>
        <v/>
      </c>
      <c r="CY40" s="95" t="str">
        <f t="shared" si="9"/>
        <v/>
      </c>
      <c r="CZ40" s="96" t="str">
        <f>IFERROR(IF(AS40&lt;&gt;"",IF(CY40&gt;120,"算定エラー",VLOOKUP(CY40,Sheet1!A:B,2,FALSE)),""),"入力箇所不足")</f>
        <v/>
      </c>
      <c r="DA40" s="106" t="str">
        <f t="shared" si="3"/>
        <v/>
      </c>
      <c r="DB40" s="95" t="str">
        <f t="shared" si="10"/>
        <v/>
      </c>
      <c r="DC40" s="96" t="str">
        <f>IFERROR(IF(BE40&lt;&gt;"",IF(DB40&gt;120,"算定エラー",VLOOKUP(DB40,Sheet1!A:B,2,FALSE)),""),"入力箇所不足")</f>
        <v/>
      </c>
      <c r="DD40" s="97">
        <f t="shared" si="11"/>
        <v>0</v>
      </c>
    </row>
    <row r="41" spans="2:108" ht="20.100000000000001" customHeight="1">
      <c r="B41" s="53"/>
      <c r="C41" s="55"/>
      <c r="D41" s="653" t="s">
        <v>233</v>
      </c>
      <c r="E41" s="517"/>
      <c r="F41" s="517"/>
      <c r="G41" s="517"/>
      <c r="H41" s="517"/>
      <c r="I41" s="517"/>
      <c r="J41" s="517"/>
      <c r="K41" s="517"/>
      <c r="L41" s="517"/>
      <c r="M41" s="517"/>
      <c r="N41" s="517"/>
      <c r="O41" s="517"/>
      <c r="P41" s="517"/>
      <c r="Q41" s="517"/>
      <c r="R41" s="517"/>
      <c r="S41" s="517"/>
      <c r="T41" s="518"/>
      <c r="U41" s="655" t="s">
        <v>794</v>
      </c>
      <c r="V41" s="656"/>
      <c r="W41" s="656"/>
      <c r="X41" s="656"/>
      <c r="Y41" s="656"/>
      <c r="Z41" s="656"/>
      <c r="AA41" s="45"/>
      <c r="AB41" s="45"/>
      <c r="AC41" s="45"/>
      <c r="AD41" s="46"/>
      <c r="AF41" s="55"/>
      <c r="AG41" s="68"/>
      <c r="AH41" s="69"/>
      <c r="AI41" s="99"/>
      <c r="AJ41" s="99"/>
      <c r="AK41" s="99"/>
      <c r="AL41" s="99"/>
      <c r="AM41" s="69"/>
      <c r="AN41" s="317"/>
      <c r="AO41" s="318"/>
      <c r="AP41" s="319" t="str">
        <f>IF(AND(請求書!$F$13&lt;&gt;"",請求書!$J$13&lt;&gt;"",$AN41&lt;&gt;""),IF(ISERR(DAY(2018+請求書!$F$13&amp;"/"&amp;請求書!$J$13&amp;"/"&amp;$AN41)),"NG",DATE(2018+請求書!$F$13,請求書!$J$13,$AN41)),"")</f>
        <v/>
      </c>
      <c r="AQ41" s="319"/>
      <c r="AR41" s="320"/>
      <c r="AS41" s="366"/>
      <c r="AT41" s="321"/>
      <c r="AU41" s="321"/>
      <c r="AV41" s="321"/>
      <c r="AW41" s="321"/>
      <c r="AX41" s="321"/>
      <c r="AY41" s="321"/>
      <c r="AZ41" s="321"/>
      <c r="BA41" s="321"/>
      <c r="BB41" s="321"/>
      <c r="BC41" s="321"/>
      <c r="BD41" s="365"/>
      <c r="BE41" s="362"/>
      <c r="BF41" s="321"/>
      <c r="BG41" s="321"/>
      <c r="BH41" s="321"/>
      <c r="BI41" s="321"/>
      <c r="BJ41" s="321"/>
      <c r="BK41" s="321"/>
      <c r="BL41" s="321"/>
      <c r="BM41" s="321"/>
      <c r="BN41" s="321"/>
      <c r="BO41" s="321"/>
      <c r="BP41" s="321"/>
      <c r="BQ41" s="687" t="str">
        <f t="shared" si="4"/>
        <v/>
      </c>
      <c r="BR41" s="687"/>
      <c r="BS41" s="687"/>
      <c r="BT41" s="687"/>
      <c r="BU41" s="688"/>
      <c r="BV41" s="684"/>
      <c r="BW41" s="685"/>
      <c r="BX41" s="685"/>
      <c r="BY41" s="685"/>
      <c r="BZ41" s="686"/>
      <c r="CA41" s="504"/>
      <c r="CB41" s="505"/>
      <c r="CC41" s="506"/>
      <c r="CD41" s="306"/>
      <c r="CE41" s="307"/>
      <c r="CF41" s="307"/>
      <c r="CG41" s="307"/>
      <c r="CH41" s="308"/>
      <c r="CI41" s="306"/>
      <c r="CJ41" s="307"/>
      <c r="CK41" s="307"/>
      <c r="CL41" s="307"/>
      <c r="CM41" s="307"/>
      <c r="CN41" s="307"/>
      <c r="CO41" s="307"/>
      <c r="CP41" s="307"/>
      <c r="CQ41" s="307"/>
      <c r="CR41" s="307"/>
      <c r="CS41" s="308"/>
      <c r="CT41" s="62">
        <f t="shared" si="5"/>
        <v>0</v>
      </c>
      <c r="CU41" s="62">
        <f t="shared" si="6"/>
        <v>0</v>
      </c>
      <c r="CV41" s="62">
        <f t="shared" si="7"/>
        <v>0</v>
      </c>
      <c r="CW41" s="62">
        <f t="shared" si="8"/>
        <v>0</v>
      </c>
      <c r="CX41" s="106" t="str">
        <f t="shared" si="2"/>
        <v/>
      </c>
      <c r="CY41" s="95" t="str">
        <f t="shared" si="9"/>
        <v/>
      </c>
      <c r="CZ41" s="96" t="str">
        <f>IFERROR(IF(AS41&lt;&gt;"",IF(CY41&gt;120,"算定エラー",VLOOKUP(CY41,Sheet1!A:B,2,FALSE)),""),"入力箇所不足")</f>
        <v/>
      </c>
      <c r="DA41" s="106" t="str">
        <f t="shared" si="3"/>
        <v/>
      </c>
      <c r="DB41" s="95" t="str">
        <f t="shared" si="10"/>
        <v/>
      </c>
      <c r="DC41" s="96" t="str">
        <f>IFERROR(IF(BE41&lt;&gt;"",IF(DB41&gt;120,"算定エラー",VLOOKUP(DB41,Sheet1!A:B,2,FALSE)),""),"入力箇所不足")</f>
        <v/>
      </c>
      <c r="DD41" s="97">
        <f t="shared" si="11"/>
        <v>0</v>
      </c>
    </row>
    <row r="42" spans="2:108" ht="20.100000000000001" customHeight="1" thickBot="1">
      <c r="B42" s="53"/>
      <c r="C42" s="55"/>
      <c r="D42" s="654"/>
      <c r="E42" s="550"/>
      <c r="F42" s="550"/>
      <c r="G42" s="550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1"/>
      <c r="U42" s="627">
        <f>U31-U39</f>
        <v>0</v>
      </c>
      <c r="V42" s="628"/>
      <c r="W42" s="628"/>
      <c r="X42" s="628"/>
      <c r="Y42" s="628"/>
      <c r="Z42" s="628"/>
      <c r="AA42" s="47" t="s">
        <v>218</v>
      </c>
      <c r="AB42" s="47"/>
      <c r="AC42" s="47"/>
      <c r="AD42" s="48"/>
      <c r="AF42" s="55"/>
      <c r="AG42" s="68"/>
      <c r="AH42" s="69"/>
      <c r="AI42" s="99"/>
      <c r="AJ42" s="99"/>
      <c r="AK42" s="99"/>
      <c r="AL42" s="99"/>
      <c r="AM42" s="69"/>
      <c r="AN42" s="317"/>
      <c r="AO42" s="318"/>
      <c r="AP42" s="319" t="str">
        <f>IF(AND(請求書!$F$13&lt;&gt;"",請求書!$J$13&lt;&gt;"",$AN42&lt;&gt;""),IF(ISERR(DAY(2018+請求書!$F$13&amp;"/"&amp;請求書!$J$13&amp;"/"&amp;$AN42)),"NG",DATE(2018+請求書!$F$13,請求書!$J$13,$AN42)),"")</f>
        <v/>
      </c>
      <c r="AQ42" s="319"/>
      <c r="AR42" s="320"/>
      <c r="AS42" s="629"/>
      <c r="AT42" s="620"/>
      <c r="AU42" s="620"/>
      <c r="AV42" s="620"/>
      <c r="AW42" s="620"/>
      <c r="AX42" s="620"/>
      <c r="AY42" s="620"/>
      <c r="AZ42" s="620"/>
      <c r="BA42" s="620"/>
      <c r="BB42" s="620"/>
      <c r="BC42" s="620"/>
      <c r="BD42" s="630"/>
      <c r="BE42" s="691"/>
      <c r="BF42" s="620"/>
      <c r="BG42" s="620"/>
      <c r="BH42" s="620"/>
      <c r="BI42" s="620"/>
      <c r="BJ42" s="620"/>
      <c r="BK42" s="620"/>
      <c r="BL42" s="620"/>
      <c r="BM42" s="620"/>
      <c r="BN42" s="620"/>
      <c r="BO42" s="620"/>
      <c r="BP42" s="620"/>
      <c r="BQ42" s="687" t="str">
        <f t="shared" si="4"/>
        <v/>
      </c>
      <c r="BR42" s="687"/>
      <c r="BS42" s="687"/>
      <c r="BT42" s="687"/>
      <c r="BU42" s="688"/>
      <c r="BV42" s="684"/>
      <c r="BW42" s="685"/>
      <c r="BX42" s="685"/>
      <c r="BY42" s="685"/>
      <c r="BZ42" s="686"/>
      <c r="CA42" s="504"/>
      <c r="CB42" s="505"/>
      <c r="CC42" s="506"/>
      <c r="CD42" s="306"/>
      <c r="CE42" s="307"/>
      <c r="CF42" s="307"/>
      <c r="CG42" s="307"/>
      <c r="CH42" s="308"/>
      <c r="CI42" s="306"/>
      <c r="CJ42" s="307"/>
      <c r="CK42" s="307"/>
      <c r="CL42" s="307"/>
      <c r="CM42" s="307"/>
      <c r="CN42" s="307"/>
      <c r="CO42" s="307"/>
      <c r="CP42" s="307"/>
      <c r="CQ42" s="307"/>
      <c r="CR42" s="307"/>
      <c r="CS42" s="308"/>
      <c r="CT42" s="62">
        <f t="shared" si="5"/>
        <v>0</v>
      </c>
      <c r="CU42" s="62">
        <f t="shared" si="6"/>
        <v>0</v>
      </c>
      <c r="CV42" s="62">
        <f t="shared" si="7"/>
        <v>0</v>
      </c>
      <c r="CW42" s="62">
        <f t="shared" si="8"/>
        <v>0</v>
      </c>
      <c r="CX42" s="106" t="str">
        <f t="shared" si="2"/>
        <v/>
      </c>
      <c r="CY42" s="95" t="str">
        <f t="shared" si="9"/>
        <v/>
      </c>
      <c r="CZ42" s="96" t="str">
        <f>IFERROR(IF(AS42&lt;&gt;"",IF(CY42&gt;120,"算定エラー",VLOOKUP(CY42,Sheet1!A:B,2,FALSE)),""),"入力箇所不足")</f>
        <v/>
      </c>
      <c r="DA42" s="106" t="str">
        <f t="shared" si="3"/>
        <v/>
      </c>
      <c r="DB42" s="95" t="str">
        <f t="shared" si="10"/>
        <v/>
      </c>
      <c r="DC42" s="96" t="str">
        <f>IFERROR(IF(BE42&lt;&gt;"",IF(DB42&gt;120,"算定エラー",VLOOKUP(DB42,Sheet1!A:B,2,FALSE)),""),"入力箇所不足")</f>
        <v/>
      </c>
      <c r="DD42" s="97">
        <f t="shared" si="11"/>
        <v>0</v>
      </c>
    </row>
    <row r="43" spans="2:108" ht="15" customHeight="1" thickTop="1" thickBot="1">
      <c r="B43" s="53"/>
      <c r="C43" s="55"/>
      <c r="D43" s="89"/>
      <c r="E43" s="89"/>
      <c r="F43" s="89"/>
      <c r="G43" s="89"/>
      <c r="H43" s="89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F43" s="55"/>
      <c r="AG43" s="68"/>
      <c r="AH43" s="69"/>
      <c r="AI43" s="99"/>
      <c r="AJ43" s="99"/>
      <c r="AK43" s="99"/>
      <c r="AL43" s="99"/>
      <c r="AM43" s="69"/>
      <c r="AN43" s="631" t="s">
        <v>215</v>
      </c>
      <c r="AO43" s="632"/>
      <c r="AP43" s="632"/>
      <c r="AQ43" s="632"/>
      <c r="AR43" s="632"/>
      <c r="AS43" s="632"/>
      <c r="AT43" s="632"/>
      <c r="AU43" s="632"/>
      <c r="AV43" s="632"/>
      <c r="AW43" s="632"/>
      <c r="AX43" s="632"/>
      <c r="AY43" s="632"/>
      <c r="AZ43" s="632"/>
      <c r="BA43" s="632"/>
      <c r="BB43" s="632"/>
      <c r="BC43" s="632"/>
      <c r="BD43" s="689"/>
      <c r="BE43" s="728" t="str">
        <f>IF(CT43=0,IF(CW43&gt;0,"日付を確認してください",""),"")</f>
        <v/>
      </c>
      <c r="BF43" s="729"/>
      <c r="BG43" s="729"/>
      <c r="BH43" s="729"/>
      <c r="BI43" s="729"/>
      <c r="BJ43" s="729"/>
      <c r="BK43" s="729"/>
      <c r="BL43" s="729"/>
      <c r="BM43" s="729"/>
      <c r="BN43" s="729"/>
      <c r="BO43" s="729"/>
      <c r="BP43" s="729"/>
      <c r="BQ43" s="729"/>
      <c r="BR43" s="729"/>
      <c r="BS43" s="729"/>
      <c r="BT43" s="729"/>
      <c r="BU43" s="730"/>
      <c r="BV43" s="706" t="s">
        <v>875</v>
      </c>
      <c r="BW43" s="707"/>
      <c r="BX43" s="707"/>
      <c r="BY43" s="707"/>
      <c r="BZ43" s="708"/>
      <c r="CA43" s="706" t="s">
        <v>877</v>
      </c>
      <c r="CB43" s="707"/>
      <c r="CC43" s="708"/>
      <c r="CD43" s="709" t="str">
        <f>IF(CA45&gt;0,"2人派遣の算定があります","")</f>
        <v/>
      </c>
      <c r="CE43" s="710"/>
      <c r="CF43" s="710"/>
      <c r="CG43" s="710"/>
      <c r="CH43" s="710"/>
      <c r="CI43" s="710"/>
      <c r="CJ43" s="710"/>
      <c r="CK43" s="710"/>
      <c r="CL43" s="710"/>
      <c r="CM43" s="710"/>
      <c r="CN43" s="710"/>
      <c r="CO43" s="710"/>
      <c r="CP43" s="710"/>
      <c r="CQ43" s="710"/>
      <c r="CR43" s="710"/>
      <c r="CS43" s="711"/>
      <c r="CT43" s="63">
        <f>SUM(CT12:CT42)</f>
        <v>0</v>
      </c>
      <c r="CU43" s="63">
        <f>SUM(CU12:CU42)</f>
        <v>0</v>
      </c>
      <c r="CV43" s="63"/>
      <c r="CW43" s="82">
        <f>SUM(CW12:CW42)</f>
        <v>0</v>
      </c>
      <c r="CX43" s="82"/>
      <c r="CY43" s="95"/>
      <c r="CZ43" s="96"/>
      <c r="DA43" s="82"/>
      <c r="DB43" s="95"/>
      <c r="DC43" s="96"/>
    </row>
    <row r="44" spans="2:108" ht="15" customHeight="1">
      <c r="B44" s="53"/>
      <c r="C44" s="55"/>
      <c r="D44" s="89"/>
      <c r="E44" s="89"/>
      <c r="F44" s="89"/>
      <c r="G44" s="89"/>
      <c r="H44" s="89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602"/>
      <c r="V44" s="158"/>
      <c r="W44" s="159"/>
      <c r="X44" s="397" t="s">
        <v>223</v>
      </c>
      <c r="Y44" s="389"/>
      <c r="Z44" s="157"/>
      <c r="AA44" s="158"/>
      <c r="AB44" s="159"/>
      <c r="AC44" s="397" t="s">
        <v>224</v>
      </c>
      <c r="AD44" s="398"/>
      <c r="AF44" s="55"/>
      <c r="AG44" s="68"/>
      <c r="AH44" s="69"/>
      <c r="AI44" s="99"/>
      <c r="AJ44" s="99"/>
      <c r="AK44" s="99"/>
      <c r="AL44" s="99"/>
      <c r="AM44" s="69"/>
      <c r="AN44" s="502"/>
      <c r="AO44" s="470"/>
      <c r="AP44" s="470"/>
      <c r="AQ44" s="470"/>
      <c r="AR44" s="470"/>
      <c r="AS44" s="470"/>
      <c r="AT44" s="470"/>
      <c r="AU44" s="470"/>
      <c r="AV44" s="470"/>
      <c r="AW44" s="470"/>
      <c r="AX44" s="470"/>
      <c r="AY44" s="470"/>
      <c r="AZ44" s="470"/>
      <c r="BA44" s="470"/>
      <c r="BB44" s="470"/>
      <c r="BC44" s="470"/>
      <c r="BD44" s="482"/>
      <c r="BE44" s="731"/>
      <c r="BF44" s="732"/>
      <c r="BG44" s="732"/>
      <c r="BH44" s="732"/>
      <c r="BI44" s="732"/>
      <c r="BJ44" s="732"/>
      <c r="BK44" s="732"/>
      <c r="BL44" s="732"/>
      <c r="BM44" s="732"/>
      <c r="BN44" s="732"/>
      <c r="BO44" s="732"/>
      <c r="BP44" s="732"/>
      <c r="BQ44" s="732"/>
      <c r="BR44" s="732"/>
      <c r="BS44" s="732"/>
      <c r="BT44" s="732"/>
      <c r="BU44" s="733"/>
      <c r="BV44" s="624" t="s">
        <v>876</v>
      </c>
      <c r="BW44" s="625"/>
      <c r="BX44" s="625"/>
      <c r="BY44" s="625"/>
      <c r="BZ44" s="626"/>
      <c r="CA44" s="624" t="s">
        <v>878</v>
      </c>
      <c r="CB44" s="625"/>
      <c r="CC44" s="626"/>
      <c r="CD44" s="712"/>
      <c r="CE44" s="713"/>
      <c r="CF44" s="713"/>
      <c r="CG44" s="713"/>
      <c r="CH44" s="713"/>
      <c r="CI44" s="713"/>
      <c r="CJ44" s="713"/>
      <c r="CK44" s="713"/>
      <c r="CL44" s="713"/>
      <c r="CM44" s="713"/>
      <c r="CN44" s="713"/>
      <c r="CO44" s="713"/>
      <c r="CP44" s="713"/>
      <c r="CQ44" s="713"/>
      <c r="CR44" s="713"/>
      <c r="CS44" s="714"/>
      <c r="CT44" s="63"/>
      <c r="CU44" s="63"/>
      <c r="CV44" s="63"/>
      <c r="CW44" s="63"/>
      <c r="CX44" s="82"/>
      <c r="CY44" s="95"/>
      <c r="CZ44" s="96"/>
      <c r="DA44" s="82"/>
      <c r="DB44" s="95"/>
      <c r="DC44" s="96"/>
    </row>
    <row r="45" spans="2:108" ht="21" customHeight="1" thickBot="1">
      <c r="B45" s="53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603"/>
      <c r="V45" s="604"/>
      <c r="W45" s="212"/>
      <c r="X45" s="399"/>
      <c r="Y45" s="392"/>
      <c r="Z45" s="211"/>
      <c r="AA45" s="604"/>
      <c r="AB45" s="212"/>
      <c r="AC45" s="399"/>
      <c r="AD45" s="400"/>
      <c r="AF45" s="55"/>
      <c r="AG45" s="68"/>
      <c r="AH45" s="69"/>
      <c r="AI45" s="99"/>
      <c r="AJ45" s="99"/>
      <c r="AK45" s="99"/>
      <c r="AL45" s="99"/>
      <c r="AM45" s="69"/>
      <c r="AN45" s="503"/>
      <c r="AO45" s="483"/>
      <c r="AP45" s="483"/>
      <c r="AQ45" s="483"/>
      <c r="AR45" s="483"/>
      <c r="AS45" s="483"/>
      <c r="AT45" s="483"/>
      <c r="AU45" s="483"/>
      <c r="AV45" s="483"/>
      <c r="AW45" s="483"/>
      <c r="AX45" s="483"/>
      <c r="AY45" s="483"/>
      <c r="AZ45" s="483"/>
      <c r="BA45" s="483"/>
      <c r="BB45" s="483"/>
      <c r="BC45" s="483"/>
      <c r="BD45" s="484"/>
      <c r="BE45" s="734"/>
      <c r="BF45" s="735"/>
      <c r="BG45" s="735"/>
      <c r="BH45" s="735"/>
      <c r="BI45" s="735"/>
      <c r="BJ45" s="735"/>
      <c r="BK45" s="735"/>
      <c r="BL45" s="735"/>
      <c r="BM45" s="735"/>
      <c r="BN45" s="735"/>
      <c r="BO45" s="735"/>
      <c r="BP45" s="735"/>
      <c r="BQ45" s="735"/>
      <c r="BR45" s="735"/>
      <c r="BS45" s="735"/>
      <c r="BT45" s="735"/>
      <c r="BU45" s="736"/>
      <c r="BV45" s="719">
        <f>CW43</f>
        <v>0</v>
      </c>
      <c r="BW45" s="720"/>
      <c r="BX45" s="720"/>
      <c r="BY45" s="720"/>
      <c r="BZ45" s="721"/>
      <c r="CA45" s="617">
        <f>COUNTIFS(CA12:CC42,2)</f>
        <v>0</v>
      </c>
      <c r="CB45" s="618"/>
      <c r="CC45" s="619"/>
      <c r="CD45" s="715"/>
      <c r="CE45" s="716"/>
      <c r="CF45" s="716"/>
      <c r="CG45" s="716"/>
      <c r="CH45" s="716"/>
      <c r="CI45" s="716"/>
      <c r="CJ45" s="716"/>
      <c r="CK45" s="716"/>
      <c r="CL45" s="716"/>
      <c r="CM45" s="716"/>
      <c r="CN45" s="716"/>
      <c r="CO45" s="716"/>
      <c r="CP45" s="716"/>
      <c r="CQ45" s="716"/>
      <c r="CR45" s="716"/>
      <c r="CS45" s="717"/>
      <c r="CT45" s="63"/>
      <c r="CU45" s="63"/>
      <c r="CV45" s="63"/>
      <c r="CW45" s="63"/>
    </row>
    <row r="46" spans="2:108" ht="8.25" customHeight="1" thickBot="1">
      <c r="B46" s="91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F46" s="60"/>
      <c r="AG46" s="92"/>
      <c r="AH46" s="69"/>
      <c r="AI46" s="99"/>
      <c r="AJ46" s="99"/>
      <c r="AK46" s="99"/>
      <c r="AL46" s="99"/>
      <c r="AM46" s="69"/>
      <c r="AN46" s="62"/>
      <c r="AO46" s="62"/>
      <c r="AP46" s="62"/>
      <c r="AQ46" s="62"/>
      <c r="AR46" s="62"/>
      <c r="AS46" s="133"/>
      <c r="AT46" s="133"/>
      <c r="AU46" s="133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U46" s="63"/>
      <c r="CV46" s="63"/>
      <c r="CW46" s="63"/>
    </row>
    <row r="47" spans="2:108" ht="17.25" customHeight="1" thickTop="1" thickBot="1">
      <c r="AN47" s="650" t="s">
        <v>884</v>
      </c>
      <c r="AO47" s="651"/>
      <c r="AP47" s="651"/>
      <c r="AQ47" s="651"/>
      <c r="AR47" s="651"/>
      <c r="AS47" s="651"/>
      <c r="AT47" s="651"/>
      <c r="AU47" s="651"/>
      <c r="AV47" s="651"/>
      <c r="AW47" s="651"/>
      <c r="AX47" s="651"/>
      <c r="AY47" s="651"/>
      <c r="AZ47" s="651"/>
      <c r="BA47" s="651"/>
      <c r="BB47" s="651"/>
      <c r="BC47" s="651"/>
      <c r="BD47" s="651"/>
      <c r="BE47" s="651"/>
      <c r="BF47" s="651"/>
      <c r="BG47" s="651"/>
      <c r="BH47" s="65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49">
        <v>1</v>
      </c>
      <c r="CI47" s="649"/>
      <c r="CJ47" s="649"/>
      <c r="CK47" s="649" t="s">
        <v>216</v>
      </c>
      <c r="CL47" s="649"/>
      <c r="CM47" s="649"/>
      <c r="CN47" s="649">
        <v>1</v>
      </c>
      <c r="CO47" s="649"/>
      <c r="CP47" s="649"/>
      <c r="CQ47" s="690" t="s">
        <v>217</v>
      </c>
      <c r="CR47" s="690"/>
      <c r="CS47" s="690"/>
    </row>
    <row r="48" spans="2:108" ht="17.25" customHeight="1" thickTop="1"/>
  </sheetData>
  <sheetProtection algorithmName="SHA-512" hashValue="sIiy0pvYZkeXrNZup2VM1clskp1GKS6zWpcTMisUta6g+sfDp/8J2R67aqR1jO9dnmIu8c+Gx8hz3j61NloP1A==" saltValue="WxlCoMImfU1Ns/8senWeig==" spinCount="100000" sheet="1" selectLockedCells="1"/>
  <mergeCells count="612">
    <mergeCell ref="D3:AD5"/>
    <mergeCell ref="AW2:AX3"/>
    <mergeCell ref="AP2:AR3"/>
    <mergeCell ref="AU2:AV3"/>
    <mergeCell ref="AY2:BA3"/>
    <mergeCell ref="Z6:AA7"/>
    <mergeCell ref="AB6:AD7"/>
    <mergeCell ref="AD9:AD10"/>
    <mergeCell ref="AA26:AD26"/>
    <mergeCell ref="G11:P12"/>
    <mergeCell ref="D11:F12"/>
    <mergeCell ref="D13:F14"/>
    <mergeCell ref="G13:P14"/>
    <mergeCell ref="D15:F16"/>
    <mergeCell ref="G15:P16"/>
    <mergeCell ref="AN7:AS7"/>
    <mergeCell ref="AT7:BC7"/>
    <mergeCell ref="AP12:AR12"/>
    <mergeCell ref="AS12:AV12"/>
    <mergeCell ref="AW12:AZ12"/>
    <mergeCell ref="U6:V7"/>
    <mergeCell ref="W6:Y7"/>
    <mergeCell ref="R6:T7"/>
    <mergeCell ref="AN9:AO11"/>
    <mergeCell ref="AN6:AS6"/>
    <mergeCell ref="AT6:AW6"/>
    <mergeCell ref="AX6:BB6"/>
    <mergeCell ref="BC6:BI6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BD7:BE7"/>
    <mergeCell ref="P9:P10"/>
    <mergeCell ref="AN47:BH47"/>
    <mergeCell ref="O35:R35"/>
    <mergeCell ref="J35:N35"/>
    <mergeCell ref="BV45:BZ45"/>
    <mergeCell ref="BV9:BZ11"/>
    <mergeCell ref="BE43:BU45"/>
    <mergeCell ref="BV23:BZ23"/>
    <mergeCell ref="BV24:BZ24"/>
    <mergeCell ref="BV25:BZ25"/>
    <mergeCell ref="BV26:BZ26"/>
    <mergeCell ref="BV27:BZ27"/>
    <mergeCell ref="BV28:BZ28"/>
    <mergeCell ref="BE20:BH20"/>
    <mergeCell ref="S35:T35"/>
    <mergeCell ref="BM14:BP14"/>
    <mergeCell ref="E33:T34"/>
    <mergeCell ref="U23:Z23"/>
    <mergeCell ref="M26:N26"/>
    <mergeCell ref="AA18:AD19"/>
    <mergeCell ref="O29:R29"/>
    <mergeCell ref="O21:R21"/>
    <mergeCell ref="AP9:AR11"/>
    <mergeCell ref="AS9:BD9"/>
    <mergeCell ref="D9:F10"/>
    <mergeCell ref="AA28:AD28"/>
    <mergeCell ref="S28:T28"/>
    <mergeCell ref="U25:Z25"/>
    <mergeCell ref="U28:Z28"/>
    <mergeCell ref="U26:Z26"/>
    <mergeCell ref="U27:Z27"/>
    <mergeCell ref="O26:R26"/>
    <mergeCell ref="AN15:AO15"/>
    <mergeCell ref="U22:Z22"/>
    <mergeCell ref="U24:Z24"/>
    <mergeCell ref="AA20:AD20"/>
    <mergeCell ref="AA21:AD21"/>
    <mergeCell ref="U18:Z19"/>
    <mergeCell ref="AA24:AD24"/>
    <mergeCell ref="O20:R20"/>
    <mergeCell ref="S20:T20"/>
    <mergeCell ref="U20:Z20"/>
    <mergeCell ref="O27:R27"/>
    <mergeCell ref="S27:T27"/>
    <mergeCell ref="O18:R19"/>
    <mergeCell ref="AN27:AO27"/>
    <mergeCell ref="AN28:AO28"/>
    <mergeCell ref="S26:T26"/>
    <mergeCell ref="AA27:AD27"/>
    <mergeCell ref="AA25:AD25"/>
    <mergeCell ref="AJ18:AJ19"/>
    <mergeCell ref="AN25:AO25"/>
    <mergeCell ref="AP25:AR25"/>
    <mergeCell ref="AS25:AV25"/>
    <mergeCell ref="AW25:AZ25"/>
    <mergeCell ref="AN20:AO20"/>
    <mergeCell ref="AP20:AR20"/>
    <mergeCell ref="AS20:AV20"/>
    <mergeCell ref="AW20:AZ20"/>
    <mergeCell ref="AI18:AI19"/>
    <mergeCell ref="AK18:AK19"/>
    <mergeCell ref="AL18:AL19"/>
    <mergeCell ref="AW19:AZ19"/>
    <mergeCell ref="AS17:AV17"/>
    <mergeCell ref="AW17:AZ17"/>
    <mergeCell ref="BA17:BD17"/>
    <mergeCell ref="BE17:BH17"/>
    <mergeCell ref="BI17:BL17"/>
    <mergeCell ref="AA22:AD22"/>
    <mergeCell ref="U21:Z21"/>
    <mergeCell ref="AN17:AO17"/>
    <mergeCell ref="AP17:AR17"/>
    <mergeCell ref="AN21:AO21"/>
    <mergeCell ref="AP21:AR21"/>
    <mergeCell ref="AS21:AV21"/>
    <mergeCell ref="AW21:AZ21"/>
    <mergeCell ref="BA21:BD21"/>
    <mergeCell ref="BE21:BH21"/>
    <mergeCell ref="BI21:BL21"/>
    <mergeCell ref="BE19:BH19"/>
    <mergeCell ref="BA20:BD20"/>
    <mergeCell ref="AN18:AO18"/>
    <mergeCell ref="AP18:AR18"/>
    <mergeCell ref="AS18:AV18"/>
    <mergeCell ref="AN19:AO19"/>
    <mergeCell ref="AP19:AR19"/>
    <mergeCell ref="AS19:AV19"/>
    <mergeCell ref="BA12:BD12"/>
    <mergeCell ref="BE12:BH12"/>
    <mergeCell ref="AN13:AO13"/>
    <mergeCell ref="BI12:BL12"/>
    <mergeCell ref="BM12:BP12"/>
    <mergeCell ref="BQ13:BU13"/>
    <mergeCell ref="AN16:AO16"/>
    <mergeCell ref="AP16:AR16"/>
    <mergeCell ref="AN14:AO14"/>
    <mergeCell ref="BQ12:BU12"/>
    <mergeCell ref="AS14:AV14"/>
    <mergeCell ref="AW14:AZ14"/>
    <mergeCell ref="BA14:BD14"/>
    <mergeCell ref="BE14:BH14"/>
    <mergeCell ref="BI14:BL14"/>
    <mergeCell ref="AP15:AR15"/>
    <mergeCell ref="AS15:AV15"/>
    <mergeCell ref="BM20:BP20"/>
    <mergeCell ref="AP13:AR13"/>
    <mergeCell ref="AS13:AV13"/>
    <mergeCell ref="AW13:AZ13"/>
    <mergeCell ref="CA45:CC45"/>
    <mergeCell ref="CD43:CS45"/>
    <mergeCell ref="BV15:BZ15"/>
    <mergeCell ref="BV13:BZ13"/>
    <mergeCell ref="BV14:BZ14"/>
    <mergeCell ref="CA13:CC13"/>
    <mergeCell ref="BA13:BD13"/>
    <mergeCell ref="BE13:BH13"/>
    <mergeCell ref="BI13:BL13"/>
    <mergeCell ref="BM13:BP13"/>
    <mergeCell ref="AP14:AR14"/>
    <mergeCell ref="AS16:AV16"/>
    <mergeCell ref="AW16:AZ16"/>
    <mergeCell ref="BA16:BD16"/>
    <mergeCell ref="BE16:BH16"/>
    <mergeCell ref="BI16:BL16"/>
    <mergeCell ref="BM16:BP16"/>
    <mergeCell ref="CA15:CC15"/>
    <mergeCell ref="CA18:CC18"/>
    <mergeCell ref="BV16:BZ16"/>
    <mergeCell ref="CA12:CC12"/>
    <mergeCell ref="BV43:BZ43"/>
    <mergeCell ref="CA43:CC43"/>
    <mergeCell ref="BV44:BZ44"/>
    <mergeCell ref="CA44:CC44"/>
    <mergeCell ref="AN12:AO12"/>
    <mergeCell ref="S23:T23"/>
    <mergeCell ref="S21:T21"/>
    <mergeCell ref="S22:T22"/>
    <mergeCell ref="S24:T24"/>
    <mergeCell ref="S29:T29"/>
    <mergeCell ref="BV12:BZ12"/>
    <mergeCell ref="CA16:CC16"/>
    <mergeCell ref="CA21:CC21"/>
    <mergeCell ref="CA23:CC23"/>
    <mergeCell ref="CA28:CC28"/>
    <mergeCell ref="BI42:BL42"/>
    <mergeCell ref="BM42:BP42"/>
    <mergeCell ref="BM38:BP38"/>
    <mergeCell ref="BI19:BL19"/>
    <mergeCell ref="BM19:BP19"/>
    <mergeCell ref="BI20:BL20"/>
    <mergeCell ref="X44:Y45"/>
    <mergeCell ref="Z44:AB45"/>
    <mergeCell ref="AC44:AD45"/>
    <mergeCell ref="AA37:AD37"/>
    <mergeCell ref="U37:Z37"/>
    <mergeCell ref="U29:Z29"/>
    <mergeCell ref="U42:Z42"/>
    <mergeCell ref="AA38:AD39"/>
    <mergeCell ref="U41:Z41"/>
    <mergeCell ref="AA30:AD31"/>
    <mergeCell ref="AA36:AD36"/>
    <mergeCell ref="U35:Z35"/>
    <mergeCell ref="U36:Z36"/>
    <mergeCell ref="U31:Z31"/>
    <mergeCell ref="AA33:AD34"/>
    <mergeCell ref="U39:Z39"/>
    <mergeCell ref="AA35:AD35"/>
    <mergeCell ref="AA29:AD29"/>
    <mergeCell ref="U33:Z34"/>
    <mergeCell ref="D41:T42"/>
    <mergeCell ref="E38:T39"/>
    <mergeCell ref="E37:T37"/>
    <mergeCell ref="E36:T36"/>
    <mergeCell ref="E30:T31"/>
    <mergeCell ref="U44:W45"/>
    <mergeCell ref="DA10:DC10"/>
    <mergeCell ref="AS10:AV10"/>
    <mergeCell ref="AW10:AZ10"/>
    <mergeCell ref="BA10:BD10"/>
    <mergeCell ref="AS11:AV11"/>
    <mergeCell ref="AW11:AZ11"/>
    <mergeCell ref="BA11:BD11"/>
    <mergeCell ref="BE10:BH10"/>
    <mergeCell ref="BI10:BL10"/>
    <mergeCell ref="BM10:BP10"/>
    <mergeCell ref="BE11:BH11"/>
    <mergeCell ref="BI11:BL11"/>
    <mergeCell ref="BM11:BP11"/>
    <mergeCell ref="CD9:CH11"/>
    <mergeCell ref="BE9:BP9"/>
    <mergeCell ref="BQ9:BU11"/>
    <mergeCell ref="BQ14:BU14"/>
    <mergeCell ref="CA14:CC14"/>
    <mergeCell ref="CX10:CZ10"/>
    <mergeCell ref="AT4:AT5"/>
    <mergeCell ref="AU4:AU5"/>
    <mergeCell ref="AV4:AV5"/>
    <mergeCell ref="AW4:AW5"/>
    <mergeCell ref="AX4:AX5"/>
    <mergeCell ref="AY4:AY5"/>
    <mergeCell ref="AZ4:AZ5"/>
    <mergeCell ref="BA4:BA5"/>
    <mergeCell ref="BB4:BB5"/>
    <mergeCell ref="BJ6:BW6"/>
    <mergeCell ref="BN4:BW4"/>
    <mergeCell ref="BN5:BW5"/>
    <mergeCell ref="BX5:CD6"/>
    <mergeCell ref="BX4:CI4"/>
    <mergeCell ref="BD5:BM5"/>
    <mergeCell ref="CA9:CC11"/>
    <mergeCell ref="CE5:CS6"/>
    <mergeCell ref="BC4:BC5"/>
    <mergeCell ref="BD4:BM4"/>
    <mergeCell ref="BX7:CD7"/>
    <mergeCell ref="CE7:CS7"/>
    <mergeCell ref="BV17:BZ17"/>
    <mergeCell ref="BV18:BZ18"/>
    <mergeCell ref="AW15:AZ15"/>
    <mergeCell ref="BA15:BD15"/>
    <mergeCell ref="BE15:BH15"/>
    <mergeCell ref="BI15:BL15"/>
    <mergeCell ref="BM15:BP15"/>
    <mergeCell ref="BQ17:BU17"/>
    <mergeCell ref="CA17:CC17"/>
    <mergeCell ref="BQ18:BU18"/>
    <mergeCell ref="BQ16:BU16"/>
    <mergeCell ref="BM18:BP18"/>
    <mergeCell ref="BM17:BP17"/>
    <mergeCell ref="BQ15:BU15"/>
    <mergeCell ref="BE18:BH18"/>
    <mergeCell ref="BI18:BL18"/>
    <mergeCell ref="AW18:AZ18"/>
    <mergeCell ref="BA18:BD18"/>
    <mergeCell ref="CA22:CC22"/>
    <mergeCell ref="BV22:BZ22"/>
    <mergeCell ref="BQ20:BU20"/>
    <mergeCell ref="CA20:CC20"/>
    <mergeCell ref="BV19:BZ19"/>
    <mergeCell ref="BV20:BZ20"/>
    <mergeCell ref="BQ19:BU19"/>
    <mergeCell ref="CA19:CC19"/>
    <mergeCell ref="BQ21:BU21"/>
    <mergeCell ref="BV21:BZ21"/>
    <mergeCell ref="BM21:BP21"/>
    <mergeCell ref="BE22:BH22"/>
    <mergeCell ref="BI22:BL22"/>
    <mergeCell ref="BM22:BP22"/>
    <mergeCell ref="BQ22:BU22"/>
    <mergeCell ref="AN24:AO24"/>
    <mergeCell ref="AP24:AR24"/>
    <mergeCell ref="AS24:AV24"/>
    <mergeCell ref="AW24:AZ24"/>
    <mergeCell ref="BA24:BD24"/>
    <mergeCell ref="BE24:BH24"/>
    <mergeCell ref="BI24:BL24"/>
    <mergeCell ref="BM24:BP24"/>
    <mergeCell ref="AN22:AO22"/>
    <mergeCell ref="AP22:AR22"/>
    <mergeCell ref="AS22:AV22"/>
    <mergeCell ref="AW22:AZ22"/>
    <mergeCell ref="BA22:BD22"/>
    <mergeCell ref="AN23:AO23"/>
    <mergeCell ref="AP23:AR23"/>
    <mergeCell ref="AS23:AV23"/>
    <mergeCell ref="AW23:AZ23"/>
    <mergeCell ref="BA23:BD23"/>
    <mergeCell ref="BE23:BH23"/>
    <mergeCell ref="BI23:BL23"/>
    <mergeCell ref="BM23:BP23"/>
    <mergeCell ref="CA25:CC25"/>
    <mergeCell ref="BQ27:BU27"/>
    <mergeCell ref="CA27:CC27"/>
    <mergeCell ref="BQ26:BU26"/>
    <mergeCell ref="CA26:CC26"/>
    <mergeCell ref="BQ24:BU24"/>
    <mergeCell ref="CA24:CC24"/>
    <mergeCell ref="BQ23:BU23"/>
    <mergeCell ref="BQ25:BU25"/>
    <mergeCell ref="BA25:BD25"/>
    <mergeCell ref="BE25:BH25"/>
    <mergeCell ref="BI25:BL25"/>
    <mergeCell ref="BM25:BP25"/>
    <mergeCell ref="AN26:AO26"/>
    <mergeCell ref="AP26:AR26"/>
    <mergeCell ref="AS26:AV26"/>
    <mergeCell ref="AW26:AZ26"/>
    <mergeCell ref="AP27:AR27"/>
    <mergeCell ref="AS27:AV27"/>
    <mergeCell ref="AW27:AZ27"/>
    <mergeCell ref="BA27:BD27"/>
    <mergeCell ref="BA26:BD26"/>
    <mergeCell ref="BE26:BH26"/>
    <mergeCell ref="BI26:BL26"/>
    <mergeCell ref="BM26:BP26"/>
    <mergeCell ref="BE32:BH32"/>
    <mergeCell ref="BI32:BL32"/>
    <mergeCell ref="BM32:BP32"/>
    <mergeCell ref="BQ29:BU29"/>
    <mergeCell ref="BQ31:BU31"/>
    <mergeCell ref="BQ30:BU30"/>
    <mergeCell ref="AN30:AO30"/>
    <mergeCell ref="AP30:AR30"/>
    <mergeCell ref="AS30:AV30"/>
    <mergeCell ref="AW30:AZ30"/>
    <mergeCell ref="BA30:BD30"/>
    <mergeCell ref="AN31:AO31"/>
    <mergeCell ref="AP31:AR31"/>
    <mergeCell ref="BM31:BP31"/>
    <mergeCell ref="AP28:AR28"/>
    <mergeCell ref="AS28:AV28"/>
    <mergeCell ref="AW28:AZ28"/>
    <mergeCell ref="BA28:BD28"/>
    <mergeCell ref="AS31:AV31"/>
    <mergeCell ref="BA37:BD37"/>
    <mergeCell ref="AN33:AO33"/>
    <mergeCell ref="AP33:AR33"/>
    <mergeCell ref="AS33:AV33"/>
    <mergeCell ref="AN29:AO29"/>
    <mergeCell ref="AP29:AR29"/>
    <mergeCell ref="AS29:AV29"/>
    <mergeCell ref="AW29:AZ29"/>
    <mergeCell ref="BA29:BD29"/>
    <mergeCell ref="AN32:AO32"/>
    <mergeCell ref="AP32:AR32"/>
    <mergeCell ref="AS32:AV32"/>
    <mergeCell ref="AW32:AZ32"/>
    <mergeCell ref="BA32:BD32"/>
    <mergeCell ref="CA36:CC36"/>
    <mergeCell ref="AW34:AZ34"/>
    <mergeCell ref="BA34:BD34"/>
    <mergeCell ref="BE34:BH34"/>
    <mergeCell ref="BE30:BH30"/>
    <mergeCell ref="BI30:BL30"/>
    <mergeCell ref="BM30:BP30"/>
    <mergeCell ref="BI34:BL34"/>
    <mergeCell ref="BM34:BP34"/>
    <mergeCell ref="AW33:AZ33"/>
    <mergeCell ref="BA33:BD33"/>
    <mergeCell ref="BE33:BH33"/>
    <mergeCell ref="BI33:BL33"/>
    <mergeCell ref="BM33:BP33"/>
    <mergeCell ref="BV32:BZ32"/>
    <mergeCell ref="BV33:BZ33"/>
    <mergeCell ref="BV34:BZ34"/>
    <mergeCell ref="BV35:BZ35"/>
    <mergeCell ref="AW31:AZ31"/>
    <mergeCell ref="BA31:BD31"/>
    <mergeCell ref="BE31:BH31"/>
    <mergeCell ref="AW35:AZ35"/>
    <mergeCell ref="BA35:BD35"/>
    <mergeCell ref="BI31:BL31"/>
    <mergeCell ref="CA31:CC31"/>
    <mergeCell ref="BV31:BZ31"/>
    <mergeCell ref="BE37:BH37"/>
    <mergeCell ref="BI37:BL37"/>
    <mergeCell ref="BM37:BP37"/>
    <mergeCell ref="BV37:BZ37"/>
    <mergeCell ref="BQ37:BU37"/>
    <mergeCell ref="CA37:CC37"/>
    <mergeCell ref="BV36:BZ36"/>
    <mergeCell ref="CA34:CC34"/>
    <mergeCell ref="BQ36:BU36"/>
    <mergeCell ref="BE36:BH36"/>
    <mergeCell ref="BI36:BL36"/>
    <mergeCell ref="BM36:BP36"/>
    <mergeCell ref="BQ33:BU33"/>
    <mergeCell ref="BE35:BH35"/>
    <mergeCell ref="BI35:BL35"/>
    <mergeCell ref="BM35:BP35"/>
    <mergeCell ref="BQ32:BU32"/>
    <mergeCell ref="CA33:CC33"/>
    <mergeCell ref="BQ35:BU35"/>
    <mergeCell ref="CA35:CC35"/>
    <mergeCell ref="BQ34:BU34"/>
    <mergeCell ref="CA32:CC32"/>
    <mergeCell ref="BQ42:BU42"/>
    <mergeCell ref="CA42:CC42"/>
    <mergeCell ref="BQ38:BU38"/>
    <mergeCell ref="BQ39:BU39"/>
    <mergeCell ref="BQ40:BU40"/>
    <mergeCell ref="BQ41:BU41"/>
    <mergeCell ref="BV38:BZ38"/>
    <mergeCell ref="BE41:BH41"/>
    <mergeCell ref="BI41:BL41"/>
    <mergeCell ref="BM41:BP41"/>
    <mergeCell ref="CA38:CC38"/>
    <mergeCell ref="BE38:BH38"/>
    <mergeCell ref="BI38:BL38"/>
    <mergeCell ref="CD36:CH36"/>
    <mergeCell ref="CD37:CH37"/>
    <mergeCell ref="CD38:CH38"/>
    <mergeCell ref="CI37:CS37"/>
    <mergeCell ref="CI38:CS38"/>
    <mergeCell ref="BV42:BZ42"/>
    <mergeCell ref="AW40:AZ40"/>
    <mergeCell ref="AS39:AV39"/>
    <mergeCell ref="AS40:AV40"/>
    <mergeCell ref="AS41:AV41"/>
    <mergeCell ref="AW39:AZ39"/>
    <mergeCell ref="AW41:AZ41"/>
    <mergeCell ref="BA39:BD39"/>
    <mergeCell ref="BA40:BD40"/>
    <mergeCell ref="BA41:BD41"/>
    <mergeCell ref="AS38:AV38"/>
    <mergeCell ref="AW38:AZ38"/>
    <mergeCell ref="CA41:CC41"/>
    <mergeCell ref="BE39:BH39"/>
    <mergeCell ref="BI39:BL39"/>
    <mergeCell ref="BM39:BP39"/>
    <mergeCell ref="BE40:BH40"/>
    <mergeCell ref="BI40:BL40"/>
    <mergeCell ref="BM40:BP40"/>
    <mergeCell ref="AN43:BD45"/>
    <mergeCell ref="CH47:CJ47"/>
    <mergeCell ref="CK47:CM47"/>
    <mergeCell ref="CN47:CP47"/>
    <mergeCell ref="CQ47:CS47"/>
    <mergeCell ref="BE2:CI3"/>
    <mergeCell ref="AS2:AT3"/>
    <mergeCell ref="AN39:AO39"/>
    <mergeCell ref="AN40:AO40"/>
    <mergeCell ref="AN41:AO41"/>
    <mergeCell ref="AP39:AR39"/>
    <mergeCell ref="AP40:AR40"/>
    <mergeCell ref="AP41:AR41"/>
    <mergeCell ref="AN42:AO42"/>
    <mergeCell ref="AP42:AR42"/>
    <mergeCell ref="AS42:AV42"/>
    <mergeCell ref="AW42:AZ42"/>
    <mergeCell ref="BA42:BD42"/>
    <mergeCell ref="BE42:BH42"/>
    <mergeCell ref="BV39:BZ39"/>
    <mergeCell ref="BV40:BZ40"/>
    <mergeCell ref="BV41:BZ41"/>
    <mergeCell ref="CA39:CC39"/>
    <mergeCell ref="CA40:CC40"/>
    <mergeCell ref="BA19:BD19"/>
    <mergeCell ref="AN4:AS5"/>
    <mergeCell ref="D33:D39"/>
    <mergeCell ref="E28:L28"/>
    <mergeCell ref="M28:N28"/>
    <mergeCell ref="E18:L19"/>
    <mergeCell ref="M20:N20"/>
    <mergeCell ref="E20:L20"/>
    <mergeCell ref="E21:L21"/>
    <mergeCell ref="M21:N21"/>
    <mergeCell ref="E22:L22"/>
    <mergeCell ref="M22:N22"/>
    <mergeCell ref="M24:N24"/>
    <mergeCell ref="D18:D31"/>
    <mergeCell ref="E25:L25"/>
    <mergeCell ref="M25:N25"/>
    <mergeCell ref="E26:L26"/>
    <mergeCell ref="E29:L29"/>
    <mergeCell ref="M29:N29"/>
    <mergeCell ref="E27:L27"/>
    <mergeCell ref="M27:N27"/>
    <mergeCell ref="E23:L23"/>
    <mergeCell ref="M23:N23"/>
    <mergeCell ref="E24:L24"/>
    <mergeCell ref="AN38:AO38"/>
    <mergeCell ref="AP38:AR38"/>
    <mergeCell ref="AN35:AO35"/>
    <mergeCell ref="AP35:AR35"/>
    <mergeCell ref="AS35:AV35"/>
    <mergeCell ref="AN34:AO34"/>
    <mergeCell ref="AP34:AR34"/>
    <mergeCell ref="AS34:AV34"/>
    <mergeCell ref="BA38:BD38"/>
    <mergeCell ref="AN36:AO36"/>
    <mergeCell ref="AP36:AR36"/>
    <mergeCell ref="AS36:AV36"/>
    <mergeCell ref="AW36:AZ36"/>
    <mergeCell ref="BA36:BD36"/>
    <mergeCell ref="AN37:AO37"/>
    <mergeCell ref="AP37:AR37"/>
    <mergeCell ref="AS37:AV37"/>
    <mergeCell ref="AW37:AZ37"/>
    <mergeCell ref="CA29:CC29"/>
    <mergeCell ref="CA30:CC30"/>
    <mergeCell ref="BV29:BZ29"/>
    <mergeCell ref="BV30:BZ30"/>
    <mergeCell ref="BQ28:BU28"/>
    <mergeCell ref="BE29:BH29"/>
    <mergeCell ref="BI29:BL29"/>
    <mergeCell ref="BM29:BP29"/>
    <mergeCell ref="BE27:BH27"/>
    <mergeCell ref="BI27:BL27"/>
    <mergeCell ref="BM27:BP27"/>
    <mergeCell ref="BE28:BH28"/>
    <mergeCell ref="BI28:BL28"/>
    <mergeCell ref="BM28:BP28"/>
    <mergeCell ref="CI27:CS27"/>
    <mergeCell ref="CD12:CH12"/>
    <mergeCell ref="CD13:CH13"/>
    <mergeCell ref="CD14:CH14"/>
    <mergeCell ref="CD15:CH15"/>
    <mergeCell ref="CD16:CH16"/>
    <mergeCell ref="CD28:CH28"/>
    <mergeCell ref="CI18:CS18"/>
    <mergeCell ref="CI19:CS19"/>
    <mergeCell ref="CI20:CS20"/>
    <mergeCell ref="CI21:CS21"/>
    <mergeCell ref="CI22:CS22"/>
    <mergeCell ref="CI23:CS23"/>
    <mergeCell ref="CI24:CS24"/>
    <mergeCell ref="CI25:CS25"/>
    <mergeCell ref="CI26:CS26"/>
    <mergeCell ref="CD19:CH19"/>
    <mergeCell ref="CD20:CH20"/>
    <mergeCell ref="CD21:CH21"/>
    <mergeCell ref="CD22:CH22"/>
    <mergeCell ref="CD17:CH17"/>
    <mergeCell ref="CD18:CH18"/>
    <mergeCell ref="CD29:CH29"/>
    <mergeCell ref="CD30:CH30"/>
    <mergeCell ref="CD31:CH31"/>
    <mergeCell ref="CD32:CH32"/>
    <mergeCell ref="CD33:CH33"/>
    <mergeCell ref="CD34:CH34"/>
    <mergeCell ref="CD35:CH35"/>
    <mergeCell ref="CD23:CH23"/>
    <mergeCell ref="CD24:CH24"/>
    <mergeCell ref="CD25:CH25"/>
    <mergeCell ref="CD26:CH26"/>
    <mergeCell ref="CD27:CH27"/>
    <mergeCell ref="CD39:CH39"/>
    <mergeCell ref="CD40:CH40"/>
    <mergeCell ref="CD41:CH41"/>
    <mergeCell ref="CD42:CH42"/>
    <mergeCell ref="CI9:CS11"/>
    <mergeCell ref="CI12:CS12"/>
    <mergeCell ref="CI13:CS13"/>
    <mergeCell ref="CI14:CS14"/>
    <mergeCell ref="CI15:CS15"/>
    <mergeCell ref="CI16:CS16"/>
    <mergeCell ref="CI39:CS39"/>
    <mergeCell ref="CI40:CS40"/>
    <mergeCell ref="CI41:CS41"/>
    <mergeCell ref="CI42:CS42"/>
    <mergeCell ref="CI28:CS28"/>
    <mergeCell ref="CI29:CS29"/>
    <mergeCell ref="CI30:CS30"/>
    <mergeCell ref="CI31:CS31"/>
    <mergeCell ref="CI32:CS32"/>
    <mergeCell ref="CI33:CS33"/>
    <mergeCell ref="CI34:CS34"/>
    <mergeCell ref="CI35:CS35"/>
    <mergeCell ref="CI36:CS36"/>
    <mergeCell ref="CI17:CS17"/>
    <mergeCell ref="R11:T16"/>
    <mergeCell ref="U11:AD16"/>
    <mergeCell ref="M18:N18"/>
    <mergeCell ref="S18:T18"/>
    <mergeCell ref="M19:N19"/>
    <mergeCell ref="S19:T19"/>
    <mergeCell ref="E35:I35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S25:T25"/>
    <mergeCell ref="O24:R24"/>
    <mergeCell ref="O25:R25"/>
    <mergeCell ref="O22:R22"/>
    <mergeCell ref="O23:R23"/>
    <mergeCell ref="AA23:AD23"/>
    <mergeCell ref="R9:T10"/>
    <mergeCell ref="O28:R28"/>
  </mergeCells>
  <phoneticPr fontId="2"/>
  <conditionalFormatting sqref="AJ20:AJ31">
    <cfRule type="cellIs" dxfId="4" priority="3" operator="greaterThan">
      <formula>0.5</formula>
    </cfRule>
    <cfRule type="cellIs" dxfId="3" priority="4" operator="greaterThan">
      <formula>1</formula>
    </cfRule>
  </conditionalFormatting>
  <conditionalFormatting sqref="AL20:AL31">
    <cfRule type="cellIs" dxfId="2" priority="2" operator="greaterThan">
      <formula>0.5</formula>
    </cfRule>
  </conditionalFormatting>
  <conditionalFormatting sqref="AP12:AR42">
    <cfRule type="cellIs" dxfId="1" priority="1" operator="equal">
      <formula>"NG"</formula>
    </cfRule>
  </conditionalFormatting>
  <dataValidations count="8">
    <dataValidation type="list" allowBlank="1" showInputMessage="1" showErrorMessage="1" sqref="M20:N29">
      <formula1>"0.5,1.0,1.5,2.0,2.5,3.0,3.5,4.0,4.5,5.0,5.5,6.0,6.5,7.0,7.5,8.0,8.5,9.0,9.5,10.0,10.5,11.0,11.5,12.0"</formula1>
    </dataValidation>
    <dataValidation type="list" allowBlank="1" showInputMessage="1" showErrorMessage="1" sqref="E20:L29">
      <formula1>"移動支援,移動支援（グループ支援）"</formula1>
    </dataValidation>
    <dataValidation type="list" allowBlank="1" showInputMessage="1" showErrorMessage="1" sqref="AT7:BC7">
      <formula1>"0,4600,9300,37200"</formula1>
    </dataValidation>
    <dataValidation type="list" allowBlank="1" showInputMessage="1" showErrorMessage="1" sqref="BC6:BI6">
      <formula1>"身体介護あり,身体介護なし"</formula1>
    </dataValidation>
    <dataValidation type="decimal" allowBlank="1" showInputMessage="1" showErrorMessage="1" sqref="BV12:BZ42">
      <formula1>0</formula1>
      <formula2>12</formula2>
    </dataValidation>
    <dataValidation type="whole" allowBlank="1" showInputMessage="1" showErrorMessage="1" error="日付を正しく入力してください_x000a_スペースが入っている場合があります。_x000a_" sqref="AN12:AO42">
      <formula1>1</formula1>
      <formula2>31</formula2>
    </dataValidation>
    <dataValidation type="whole" allowBlank="1" showInputMessage="1" showErrorMessage="1" error="派遣人数は2人までです。_x000a_スペースが入っている場合があります。" sqref="CA12:CC42">
      <formula1>0</formula1>
      <formula2>2</formula2>
    </dataValidation>
    <dataValidation type="time" allowBlank="1" showInputMessage="1" showErrorMessage="1" error="時間は00：00の書式で入力してください（例　10時30分→10：30）_x000a_" sqref="AS12:BP42">
      <formula1>0</formula1>
      <formula2>0.999305555555556</formula2>
    </dataValidation>
  </dataValidations>
  <printOptions horizontalCentered="1" verticalCentered="1"/>
  <pageMargins left="0.39370078740157483" right="0.39370078740157483" top="0.51181102362204722" bottom="0.19685039370078741" header="0.31496062992125984" footer="0.19685039370078741"/>
  <pageSetup paperSize="9" scale="98" orientation="portrait" blackAndWhite="1" horizontalDpi="300" verticalDpi="300" r:id="rId1"/>
  <headerFooter alignWithMargins="0"/>
  <ignoredErrors>
    <ignoredError sqref="U42 U6 Z6 E36 S20:S29 G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FC48"/>
  <sheetViews>
    <sheetView showGridLines="0" topLeftCell="U1" zoomScaleNormal="100" workbookViewId="0">
      <selection activeCell="AT4" sqref="AT4:AT5"/>
    </sheetView>
  </sheetViews>
  <sheetFormatPr defaultColWidth="3.375" defaultRowHeight="17.25" customHeight="1"/>
  <cols>
    <col min="1" max="1" width="2.625" style="54" customWidth="1"/>
    <col min="2" max="3" width="1.625" style="54" customWidth="1"/>
    <col min="4" max="6" width="3.625" style="54" customWidth="1"/>
    <col min="7" max="30" width="3.25" style="54" customWidth="1"/>
    <col min="31" max="31" width="16.375" style="54" hidden="1" customWidth="1"/>
    <col min="32" max="33" width="1.625" style="54" customWidth="1"/>
    <col min="34" max="34" width="2.125" style="61" customWidth="1"/>
    <col min="35" max="36" width="2.5" style="54" customWidth="1"/>
    <col min="37" max="38" width="1.875" style="54" customWidth="1"/>
    <col min="39" max="39" width="1.375" style="54" customWidth="1"/>
    <col min="40" max="51" width="1.75" style="54" customWidth="1"/>
    <col min="52" max="61" width="1.625" style="54" customWidth="1"/>
    <col min="62" max="62" width="1.5" style="54" customWidth="1"/>
    <col min="63" max="63" width="1.625" style="54" customWidth="1"/>
    <col min="64" max="68" width="1.375" style="54" customWidth="1"/>
    <col min="69" max="69" width="1.75" style="54" customWidth="1"/>
    <col min="70" max="73" width="1.375" style="54" customWidth="1"/>
    <col min="74" max="76" width="1.875" style="54" customWidth="1"/>
    <col min="77" max="77" width="1.875" style="93" customWidth="1"/>
    <col min="78" max="81" width="1.375" style="54" customWidth="1"/>
    <col min="82" max="82" width="0.75" style="54" customWidth="1"/>
    <col min="83" max="92" width="1.75" style="54" customWidth="1"/>
    <col min="93" max="95" width="3.375" style="61" hidden="1" customWidth="1"/>
    <col min="96" max="96" width="5.25" style="61" hidden="1" customWidth="1"/>
    <col min="97" max="97" width="2.375" style="61" customWidth="1"/>
    <col min="98" max="99" width="2.375" style="54" customWidth="1"/>
    <col min="100" max="101" width="1.875" style="54" customWidth="1"/>
    <col min="102" max="102" width="1.375" style="54" customWidth="1"/>
    <col min="103" max="114" width="1.75" style="54" customWidth="1"/>
    <col min="115" max="124" width="1.625" style="54" customWidth="1"/>
    <col min="125" max="125" width="1.5" style="54" customWidth="1"/>
    <col min="126" max="126" width="1.625" style="54" customWidth="1"/>
    <col min="127" max="131" width="1.375" style="54" customWidth="1"/>
    <col min="132" max="132" width="1.75" style="54" customWidth="1"/>
    <col min="133" max="136" width="1.375" style="54" customWidth="1"/>
    <col min="137" max="139" width="1.875" style="54" customWidth="1"/>
    <col min="140" max="140" width="1.25" style="93" customWidth="1"/>
    <col min="141" max="145" width="1.375" style="54" customWidth="1"/>
    <col min="146" max="155" width="1.75" style="54" customWidth="1"/>
    <col min="156" max="158" width="0" style="61" hidden="1" customWidth="1"/>
    <col min="159" max="159" width="6" style="61" hidden="1" customWidth="1"/>
    <col min="160" max="16384" width="3.375" style="61"/>
  </cols>
  <sheetData>
    <row r="1" spans="2:159" ht="17.25" customHeight="1"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I1" s="62"/>
      <c r="AJ1" s="62"/>
      <c r="AK1" s="62"/>
      <c r="AL1" s="62"/>
      <c r="AM1" s="62"/>
      <c r="AN1" s="142"/>
      <c r="AO1" s="142"/>
      <c r="AP1" s="14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3"/>
      <c r="CP1" s="63"/>
      <c r="CQ1" s="63"/>
      <c r="CR1" s="63"/>
      <c r="CS1" s="63"/>
      <c r="CT1" s="62"/>
      <c r="CU1" s="62"/>
      <c r="CV1" s="62"/>
      <c r="CW1" s="62"/>
      <c r="CX1" s="62"/>
      <c r="CY1" s="142"/>
      <c r="CZ1" s="142"/>
      <c r="DA1" s="14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</row>
    <row r="2" spans="2:159" ht="14.25" customHeight="1">
      <c r="B2" s="49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1"/>
      <c r="AD2" s="52"/>
      <c r="AF2" s="64"/>
      <c r="AG2" s="65"/>
      <c r="AH2" s="66"/>
      <c r="AI2" s="67"/>
      <c r="AJ2" s="67"/>
      <c r="AK2" s="418" t="s">
        <v>740</v>
      </c>
      <c r="AL2" s="418"/>
      <c r="AM2" s="418"/>
      <c r="AN2" s="382" t="str">
        <f>IF(U6&lt;&gt;"",U6,"")</f>
        <v/>
      </c>
      <c r="AO2" s="382"/>
      <c r="AP2" s="419" t="s">
        <v>198</v>
      </c>
      <c r="AQ2" s="419"/>
      <c r="AR2" s="382" t="str">
        <f>IF(Z6&lt;&gt;"",Z6,"")</f>
        <v/>
      </c>
      <c r="AS2" s="382"/>
      <c r="AT2" s="384" t="s">
        <v>792</v>
      </c>
      <c r="AU2" s="384"/>
      <c r="AV2" s="384"/>
      <c r="AW2" s="62"/>
      <c r="AX2" s="62"/>
      <c r="AY2" s="62"/>
      <c r="AZ2" s="647" t="s">
        <v>879</v>
      </c>
      <c r="BA2" s="647"/>
      <c r="BB2" s="647"/>
      <c r="BC2" s="647"/>
      <c r="BD2" s="647"/>
      <c r="BE2" s="647"/>
      <c r="BF2" s="647"/>
      <c r="BG2" s="647"/>
      <c r="BH2" s="647"/>
      <c r="BI2" s="647"/>
      <c r="BJ2" s="647"/>
      <c r="BK2" s="647"/>
      <c r="BL2" s="647"/>
      <c r="BM2" s="647"/>
      <c r="BN2" s="647"/>
      <c r="BO2" s="647"/>
      <c r="BP2" s="647"/>
      <c r="BQ2" s="647"/>
      <c r="BR2" s="647"/>
      <c r="BS2" s="647"/>
      <c r="BT2" s="647"/>
      <c r="BU2" s="647"/>
      <c r="BV2" s="647"/>
      <c r="BW2" s="647"/>
      <c r="BX2" s="647"/>
      <c r="BY2" s="647"/>
      <c r="BZ2" s="647"/>
      <c r="CA2" s="647"/>
      <c r="CB2" s="647"/>
      <c r="CC2" s="647"/>
      <c r="CD2" s="647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3"/>
      <c r="CP2" s="63"/>
      <c r="CQ2" s="63"/>
      <c r="CR2" s="63"/>
      <c r="CS2" s="63"/>
      <c r="CT2" s="67"/>
      <c r="CU2" s="67"/>
      <c r="CV2" s="418" t="s">
        <v>740</v>
      </c>
      <c r="CW2" s="418"/>
      <c r="CX2" s="418"/>
      <c r="CY2" s="382" t="str">
        <f>IF(U6&lt;&gt;"",U6,"")</f>
        <v/>
      </c>
      <c r="CZ2" s="382"/>
      <c r="DA2" s="419" t="s">
        <v>198</v>
      </c>
      <c r="DB2" s="419"/>
      <c r="DC2" s="382" t="str">
        <f>IF(Z6&lt;&gt;"",Z6,"")</f>
        <v/>
      </c>
      <c r="DD2" s="382"/>
      <c r="DE2" s="384" t="s">
        <v>792</v>
      </c>
      <c r="DF2" s="384"/>
      <c r="DG2" s="384"/>
      <c r="DH2" s="62"/>
      <c r="DI2" s="62"/>
      <c r="DJ2" s="62"/>
      <c r="DK2" s="647" t="s">
        <v>879</v>
      </c>
      <c r="DL2" s="647"/>
      <c r="DM2" s="647"/>
      <c r="DN2" s="647"/>
      <c r="DO2" s="647"/>
      <c r="DP2" s="647"/>
      <c r="DQ2" s="647"/>
      <c r="DR2" s="647"/>
      <c r="DS2" s="647"/>
      <c r="DT2" s="647"/>
      <c r="DU2" s="647"/>
      <c r="DV2" s="647"/>
      <c r="DW2" s="647"/>
      <c r="DX2" s="647"/>
      <c r="DY2" s="647"/>
      <c r="DZ2" s="647"/>
      <c r="EA2" s="647"/>
      <c r="EB2" s="647"/>
      <c r="EC2" s="647"/>
      <c r="ED2" s="647"/>
      <c r="EE2" s="647"/>
      <c r="EF2" s="647"/>
      <c r="EG2" s="647"/>
      <c r="EH2" s="647"/>
      <c r="EI2" s="647"/>
      <c r="EJ2" s="647"/>
      <c r="EK2" s="647"/>
      <c r="EL2" s="647"/>
      <c r="EM2" s="647"/>
      <c r="EN2" s="647"/>
      <c r="EO2" s="647"/>
      <c r="EP2" s="62"/>
      <c r="EQ2" s="62"/>
      <c r="ER2" s="62"/>
      <c r="ES2" s="62"/>
      <c r="ET2" s="62"/>
      <c r="EU2" s="62"/>
      <c r="EV2" s="62"/>
      <c r="EW2" s="62"/>
      <c r="EX2" s="62"/>
      <c r="EY2" s="62"/>
    </row>
    <row r="3" spans="2:159" ht="14.25" customHeight="1" thickBot="1">
      <c r="B3" s="53"/>
      <c r="D3" s="411" t="s">
        <v>872</v>
      </c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F3" s="141"/>
      <c r="AG3" s="68"/>
      <c r="AH3" s="69"/>
      <c r="AI3" s="70"/>
      <c r="AJ3" s="70"/>
      <c r="AK3" s="385"/>
      <c r="AL3" s="385"/>
      <c r="AM3" s="385"/>
      <c r="AN3" s="383"/>
      <c r="AO3" s="383"/>
      <c r="AP3" s="420"/>
      <c r="AQ3" s="420"/>
      <c r="AR3" s="383"/>
      <c r="AS3" s="383"/>
      <c r="AT3" s="385"/>
      <c r="AU3" s="385"/>
      <c r="AV3" s="385"/>
      <c r="AW3" s="71"/>
      <c r="AX3" s="72"/>
      <c r="AY3" s="72"/>
      <c r="AZ3" s="648"/>
      <c r="BA3" s="648"/>
      <c r="BB3" s="648"/>
      <c r="BC3" s="648"/>
      <c r="BD3" s="648"/>
      <c r="BE3" s="648"/>
      <c r="BF3" s="648"/>
      <c r="BG3" s="648"/>
      <c r="BH3" s="648"/>
      <c r="BI3" s="648"/>
      <c r="BJ3" s="648"/>
      <c r="BK3" s="648"/>
      <c r="BL3" s="648"/>
      <c r="BM3" s="648"/>
      <c r="BN3" s="648"/>
      <c r="BO3" s="648"/>
      <c r="BP3" s="648"/>
      <c r="BQ3" s="648"/>
      <c r="BR3" s="648"/>
      <c r="BS3" s="648"/>
      <c r="BT3" s="648"/>
      <c r="BU3" s="648"/>
      <c r="BV3" s="648"/>
      <c r="BW3" s="648"/>
      <c r="BX3" s="648"/>
      <c r="BY3" s="648"/>
      <c r="BZ3" s="648"/>
      <c r="CA3" s="648"/>
      <c r="CB3" s="648"/>
      <c r="CC3" s="648"/>
      <c r="CD3" s="648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63"/>
      <c r="CP3" s="63"/>
      <c r="CQ3" s="63"/>
      <c r="CR3" s="63"/>
      <c r="CS3" s="63"/>
      <c r="CT3" s="70"/>
      <c r="CU3" s="70"/>
      <c r="CV3" s="385"/>
      <c r="CW3" s="385"/>
      <c r="CX3" s="385"/>
      <c r="CY3" s="383"/>
      <c r="CZ3" s="383"/>
      <c r="DA3" s="420"/>
      <c r="DB3" s="420"/>
      <c r="DC3" s="383"/>
      <c r="DD3" s="383"/>
      <c r="DE3" s="385"/>
      <c r="DF3" s="385"/>
      <c r="DG3" s="385"/>
      <c r="DH3" s="71"/>
      <c r="DI3" s="72"/>
      <c r="DJ3" s="72"/>
      <c r="DK3" s="648"/>
      <c r="DL3" s="648"/>
      <c r="DM3" s="648"/>
      <c r="DN3" s="648"/>
      <c r="DO3" s="648"/>
      <c r="DP3" s="648"/>
      <c r="DQ3" s="648"/>
      <c r="DR3" s="648"/>
      <c r="DS3" s="648"/>
      <c r="DT3" s="648"/>
      <c r="DU3" s="648"/>
      <c r="DV3" s="648"/>
      <c r="DW3" s="648"/>
      <c r="DX3" s="648"/>
      <c r="DY3" s="648"/>
      <c r="DZ3" s="648"/>
      <c r="EA3" s="648"/>
      <c r="EB3" s="648"/>
      <c r="EC3" s="648"/>
      <c r="ED3" s="648"/>
      <c r="EE3" s="648"/>
      <c r="EF3" s="648"/>
      <c r="EG3" s="648"/>
      <c r="EH3" s="648"/>
      <c r="EI3" s="648"/>
      <c r="EJ3" s="648"/>
      <c r="EK3" s="648"/>
      <c r="EL3" s="648"/>
      <c r="EM3" s="648"/>
      <c r="EN3" s="648"/>
      <c r="EO3" s="648"/>
      <c r="EP3" s="140"/>
      <c r="EQ3" s="140"/>
      <c r="ER3" s="140"/>
      <c r="ES3" s="140"/>
      <c r="ET3" s="140"/>
      <c r="EU3" s="140"/>
      <c r="EV3" s="140"/>
      <c r="EW3" s="140"/>
      <c r="EX3" s="140"/>
      <c r="EY3" s="140"/>
    </row>
    <row r="4" spans="2:159" ht="19.5" customHeight="1">
      <c r="B4" s="53"/>
      <c r="C4" s="14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F4" s="141"/>
      <c r="AG4" s="68"/>
      <c r="AH4" s="69"/>
      <c r="AI4" s="412" t="s">
        <v>219</v>
      </c>
      <c r="AJ4" s="413"/>
      <c r="AK4" s="413"/>
      <c r="AL4" s="413"/>
      <c r="AM4" s="413"/>
      <c r="AN4" s="413"/>
      <c r="AO4" s="416">
        <v>2</v>
      </c>
      <c r="AP4" s="405">
        <v>4</v>
      </c>
      <c r="AQ4" s="405">
        <v>2</v>
      </c>
      <c r="AR4" s="405">
        <v>0</v>
      </c>
      <c r="AS4" s="405">
        <v>4</v>
      </c>
      <c r="AT4" s="407"/>
      <c r="AU4" s="407"/>
      <c r="AV4" s="407"/>
      <c r="AW4" s="407"/>
      <c r="AX4" s="409"/>
      <c r="AY4" s="403" t="s">
        <v>220</v>
      </c>
      <c r="AZ4" s="403"/>
      <c r="BA4" s="403"/>
      <c r="BB4" s="403"/>
      <c r="BC4" s="403"/>
      <c r="BD4" s="403"/>
      <c r="BE4" s="403"/>
      <c r="BF4" s="403"/>
      <c r="BG4" s="403"/>
      <c r="BH4" s="403"/>
      <c r="BI4" s="765"/>
      <c r="BJ4" s="766"/>
      <c r="BK4" s="766"/>
      <c r="BL4" s="766"/>
      <c r="BM4" s="766"/>
      <c r="BN4" s="766"/>
      <c r="BO4" s="766"/>
      <c r="BP4" s="766"/>
      <c r="BQ4" s="766"/>
      <c r="BR4" s="767"/>
      <c r="BS4" s="665" t="s">
        <v>221</v>
      </c>
      <c r="BT4" s="413"/>
      <c r="BU4" s="413"/>
      <c r="BV4" s="413"/>
      <c r="BW4" s="413"/>
      <c r="BX4" s="413"/>
      <c r="BY4" s="413"/>
      <c r="BZ4" s="413"/>
      <c r="CA4" s="413"/>
      <c r="CB4" s="413"/>
      <c r="CC4" s="413"/>
      <c r="CD4" s="666"/>
      <c r="CE4" s="73" t="str">
        <f>IF(U9&lt;&gt;"",U9,"")</f>
        <v/>
      </c>
      <c r="CF4" s="74" t="str">
        <f t="shared" ref="CF4:CN4" si="0">IF(V9&lt;&gt;"",V9,"")</f>
        <v/>
      </c>
      <c r="CG4" s="74" t="str">
        <f t="shared" si="0"/>
        <v/>
      </c>
      <c r="CH4" s="74" t="str">
        <f t="shared" si="0"/>
        <v/>
      </c>
      <c r="CI4" s="74" t="str">
        <f t="shared" si="0"/>
        <v/>
      </c>
      <c r="CJ4" s="74" t="str">
        <f t="shared" si="0"/>
        <v/>
      </c>
      <c r="CK4" s="74" t="str">
        <f t="shared" si="0"/>
        <v/>
      </c>
      <c r="CL4" s="74" t="str">
        <f t="shared" si="0"/>
        <v/>
      </c>
      <c r="CM4" s="74" t="str">
        <f t="shared" si="0"/>
        <v/>
      </c>
      <c r="CN4" s="75" t="str">
        <f t="shared" si="0"/>
        <v/>
      </c>
      <c r="CO4" s="63"/>
      <c r="CP4" s="63"/>
      <c r="CQ4" s="63"/>
      <c r="CR4" s="63"/>
      <c r="CS4" s="63"/>
      <c r="CT4" s="412" t="s">
        <v>219</v>
      </c>
      <c r="CU4" s="413"/>
      <c r="CV4" s="413"/>
      <c r="CW4" s="413"/>
      <c r="CX4" s="413"/>
      <c r="CY4" s="413"/>
      <c r="CZ4" s="416">
        <v>2</v>
      </c>
      <c r="DA4" s="405">
        <v>4</v>
      </c>
      <c r="DB4" s="405">
        <v>2</v>
      </c>
      <c r="DC4" s="405">
        <v>0</v>
      </c>
      <c r="DD4" s="744">
        <v>4</v>
      </c>
      <c r="DE4" s="744" t="str">
        <f>IF(AT4&lt;&gt;"",AT4,"")</f>
        <v/>
      </c>
      <c r="DF4" s="744" t="str">
        <f t="shared" ref="DF4:DI4" si="1">IF(AU4&lt;&gt;"",AU4,"")</f>
        <v/>
      </c>
      <c r="DG4" s="744" t="str">
        <f t="shared" si="1"/>
        <v/>
      </c>
      <c r="DH4" s="744" t="str">
        <f t="shared" si="1"/>
        <v/>
      </c>
      <c r="DI4" s="744" t="str">
        <f t="shared" si="1"/>
        <v/>
      </c>
      <c r="DJ4" s="403" t="s">
        <v>220</v>
      </c>
      <c r="DK4" s="403"/>
      <c r="DL4" s="403"/>
      <c r="DM4" s="403"/>
      <c r="DN4" s="403"/>
      <c r="DO4" s="403"/>
      <c r="DP4" s="403"/>
      <c r="DQ4" s="403"/>
      <c r="DR4" s="403"/>
      <c r="DS4" s="403"/>
      <c r="DT4" s="746" t="str">
        <f>IF(BI4&lt;&gt;"",BI4,"")</f>
        <v/>
      </c>
      <c r="DU4" s="747"/>
      <c r="DV4" s="747"/>
      <c r="DW4" s="747"/>
      <c r="DX4" s="747"/>
      <c r="DY4" s="747"/>
      <c r="DZ4" s="747"/>
      <c r="EA4" s="747"/>
      <c r="EB4" s="747"/>
      <c r="EC4" s="748"/>
      <c r="ED4" s="665" t="s">
        <v>221</v>
      </c>
      <c r="EE4" s="413"/>
      <c r="EF4" s="413"/>
      <c r="EG4" s="413"/>
      <c r="EH4" s="413"/>
      <c r="EI4" s="413"/>
      <c r="EJ4" s="413"/>
      <c r="EK4" s="413"/>
      <c r="EL4" s="413"/>
      <c r="EM4" s="413"/>
      <c r="EN4" s="413"/>
      <c r="EO4" s="666"/>
      <c r="EP4" s="73" t="str">
        <f>IF(U9&lt;&gt;"",U9,"")</f>
        <v/>
      </c>
      <c r="EQ4" s="74" t="str">
        <f t="shared" ref="EQ4:EY4" si="2">IF(V9&lt;&gt;"",V9,"")</f>
        <v/>
      </c>
      <c r="ER4" s="74" t="str">
        <f t="shared" si="2"/>
        <v/>
      </c>
      <c r="ES4" s="74" t="str">
        <f t="shared" si="2"/>
        <v/>
      </c>
      <c r="ET4" s="74" t="str">
        <f t="shared" si="2"/>
        <v/>
      </c>
      <c r="EU4" s="74" t="str">
        <f t="shared" si="2"/>
        <v/>
      </c>
      <c r="EV4" s="74" t="str">
        <f t="shared" si="2"/>
        <v/>
      </c>
      <c r="EW4" s="74" t="str">
        <f t="shared" si="2"/>
        <v/>
      </c>
      <c r="EX4" s="74" t="str">
        <f t="shared" si="2"/>
        <v/>
      </c>
      <c r="EY4" s="75" t="str">
        <f t="shared" si="2"/>
        <v/>
      </c>
    </row>
    <row r="5" spans="2:159" ht="19.5" customHeight="1" thickBot="1">
      <c r="B5" s="53"/>
      <c r="C5" s="14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F5" s="141"/>
      <c r="AG5" s="68"/>
      <c r="AH5" s="69"/>
      <c r="AI5" s="414"/>
      <c r="AJ5" s="415"/>
      <c r="AK5" s="415"/>
      <c r="AL5" s="415"/>
      <c r="AM5" s="415"/>
      <c r="AN5" s="415"/>
      <c r="AO5" s="417"/>
      <c r="AP5" s="406"/>
      <c r="AQ5" s="406"/>
      <c r="AR5" s="406"/>
      <c r="AS5" s="406"/>
      <c r="AT5" s="408"/>
      <c r="AU5" s="408"/>
      <c r="AV5" s="408"/>
      <c r="AW5" s="408"/>
      <c r="AX5" s="410"/>
      <c r="AY5" s="404" t="s">
        <v>222</v>
      </c>
      <c r="AZ5" s="404"/>
      <c r="BA5" s="404"/>
      <c r="BB5" s="404"/>
      <c r="BC5" s="404"/>
      <c r="BD5" s="404"/>
      <c r="BE5" s="404"/>
      <c r="BF5" s="404"/>
      <c r="BG5" s="404"/>
      <c r="BH5" s="404"/>
      <c r="BI5" s="768"/>
      <c r="BJ5" s="769"/>
      <c r="BK5" s="769"/>
      <c r="BL5" s="769"/>
      <c r="BM5" s="769"/>
      <c r="BN5" s="769"/>
      <c r="BO5" s="769"/>
      <c r="BP5" s="769"/>
      <c r="BQ5" s="769"/>
      <c r="BR5" s="770"/>
      <c r="BS5" s="667" t="s">
        <v>888</v>
      </c>
      <c r="BT5" s="668"/>
      <c r="BU5" s="668"/>
      <c r="BV5" s="668"/>
      <c r="BW5" s="668"/>
      <c r="BX5" s="668"/>
      <c r="BY5" s="669"/>
      <c r="BZ5" s="674" t="str">
        <f>IF(U11&lt;&gt;"",U11,"")</f>
        <v/>
      </c>
      <c r="CA5" s="675"/>
      <c r="CB5" s="675"/>
      <c r="CC5" s="675"/>
      <c r="CD5" s="675"/>
      <c r="CE5" s="675"/>
      <c r="CF5" s="675"/>
      <c r="CG5" s="675"/>
      <c r="CH5" s="675"/>
      <c r="CI5" s="675"/>
      <c r="CJ5" s="675"/>
      <c r="CK5" s="675"/>
      <c r="CL5" s="675"/>
      <c r="CM5" s="675"/>
      <c r="CN5" s="676"/>
      <c r="CO5" s="63"/>
      <c r="CP5" s="63"/>
      <c r="CQ5" s="63"/>
      <c r="CR5" s="63"/>
      <c r="CS5" s="63"/>
      <c r="CT5" s="414"/>
      <c r="CU5" s="415"/>
      <c r="CV5" s="415"/>
      <c r="CW5" s="415"/>
      <c r="CX5" s="415"/>
      <c r="CY5" s="415"/>
      <c r="CZ5" s="417"/>
      <c r="DA5" s="406"/>
      <c r="DB5" s="406"/>
      <c r="DC5" s="406"/>
      <c r="DD5" s="745"/>
      <c r="DE5" s="745"/>
      <c r="DF5" s="745"/>
      <c r="DG5" s="745"/>
      <c r="DH5" s="745"/>
      <c r="DI5" s="745"/>
      <c r="DJ5" s="404" t="s">
        <v>222</v>
      </c>
      <c r="DK5" s="404"/>
      <c r="DL5" s="404"/>
      <c r="DM5" s="404"/>
      <c r="DN5" s="404"/>
      <c r="DO5" s="404"/>
      <c r="DP5" s="404"/>
      <c r="DQ5" s="404"/>
      <c r="DR5" s="404"/>
      <c r="DS5" s="404"/>
      <c r="DT5" s="749" t="str">
        <f>IF(BI5&lt;&gt;"",BI5,"")</f>
        <v/>
      </c>
      <c r="DU5" s="750"/>
      <c r="DV5" s="750"/>
      <c r="DW5" s="750"/>
      <c r="DX5" s="750"/>
      <c r="DY5" s="750"/>
      <c r="DZ5" s="750"/>
      <c r="EA5" s="750"/>
      <c r="EB5" s="750"/>
      <c r="EC5" s="751"/>
      <c r="ED5" s="667" t="s">
        <v>888</v>
      </c>
      <c r="EE5" s="668"/>
      <c r="EF5" s="668"/>
      <c r="EG5" s="668"/>
      <c r="EH5" s="668"/>
      <c r="EI5" s="668"/>
      <c r="EJ5" s="669"/>
      <c r="EK5" s="674" t="str">
        <f>IF(U11&lt;&gt;"",U11,"")</f>
        <v/>
      </c>
      <c r="EL5" s="675"/>
      <c r="EM5" s="675"/>
      <c r="EN5" s="675"/>
      <c r="EO5" s="675"/>
      <c r="EP5" s="675"/>
      <c r="EQ5" s="675"/>
      <c r="ER5" s="675"/>
      <c r="ES5" s="675"/>
      <c r="ET5" s="675"/>
      <c r="EU5" s="675"/>
      <c r="EV5" s="675"/>
      <c r="EW5" s="675"/>
      <c r="EX5" s="675"/>
      <c r="EY5" s="676"/>
    </row>
    <row r="6" spans="2:159" ht="24" customHeight="1" thickBot="1">
      <c r="B6" s="53"/>
      <c r="C6" s="55"/>
      <c r="R6" s="387" t="s">
        <v>740</v>
      </c>
      <c r="S6" s="388"/>
      <c r="T6" s="389"/>
      <c r="U6" s="393" t="str">
        <f>IF(請求書!F13&lt;&gt;"",請求書!F13,"")</f>
        <v/>
      </c>
      <c r="V6" s="394"/>
      <c r="W6" s="393" t="s">
        <v>796</v>
      </c>
      <c r="X6" s="396"/>
      <c r="Y6" s="394"/>
      <c r="Z6" s="393" t="str">
        <f>IF(請求書!J13&lt;&gt;"",請求書!J13,"")</f>
        <v/>
      </c>
      <c r="AA6" s="394"/>
      <c r="AB6" s="397" t="s">
        <v>208</v>
      </c>
      <c r="AC6" s="388"/>
      <c r="AD6" s="398"/>
      <c r="AF6" s="55"/>
      <c r="AG6" s="68"/>
      <c r="AH6" s="69"/>
      <c r="AI6" s="401" t="s">
        <v>234</v>
      </c>
      <c r="AJ6" s="402"/>
      <c r="AK6" s="402"/>
      <c r="AL6" s="402"/>
      <c r="AM6" s="402"/>
      <c r="AN6" s="402"/>
      <c r="AO6" s="421"/>
      <c r="AP6" s="329"/>
      <c r="AQ6" s="329"/>
      <c r="AR6" s="329"/>
      <c r="AS6" s="454" t="s">
        <v>738</v>
      </c>
      <c r="AT6" s="454"/>
      <c r="AU6" s="454"/>
      <c r="AV6" s="454"/>
      <c r="AW6" s="454"/>
      <c r="AX6" s="329"/>
      <c r="AY6" s="329"/>
      <c r="AZ6" s="329"/>
      <c r="BA6" s="329"/>
      <c r="BB6" s="329"/>
      <c r="BC6" s="329"/>
      <c r="BD6" s="329"/>
      <c r="BE6" s="663" t="str">
        <f>IFERROR(IF(AO6="","契約利用量を入力してください",IF(AX6&gt;0,IF(AO6&lt;BM45,"支給量オーバー",""),"身体介護あり／なしを入力してください")),"")</f>
        <v>契約利用量を入力してください</v>
      </c>
      <c r="BF6" s="663"/>
      <c r="BG6" s="663"/>
      <c r="BH6" s="663"/>
      <c r="BI6" s="663"/>
      <c r="BJ6" s="663"/>
      <c r="BK6" s="663"/>
      <c r="BL6" s="663"/>
      <c r="BM6" s="663"/>
      <c r="BN6" s="663"/>
      <c r="BO6" s="663"/>
      <c r="BP6" s="663"/>
      <c r="BQ6" s="663"/>
      <c r="BR6" s="664"/>
      <c r="BS6" s="693"/>
      <c r="BT6" s="694"/>
      <c r="BU6" s="694"/>
      <c r="BV6" s="694"/>
      <c r="BW6" s="694"/>
      <c r="BX6" s="694"/>
      <c r="BY6" s="695"/>
      <c r="BZ6" s="696"/>
      <c r="CA6" s="697"/>
      <c r="CB6" s="697"/>
      <c r="CC6" s="697"/>
      <c r="CD6" s="697"/>
      <c r="CE6" s="697"/>
      <c r="CF6" s="697"/>
      <c r="CG6" s="697"/>
      <c r="CH6" s="697"/>
      <c r="CI6" s="697"/>
      <c r="CJ6" s="697"/>
      <c r="CK6" s="697"/>
      <c r="CL6" s="697"/>
      <c r="CM6" s="697"/>
      <c r="CN6" s="698"/>
      <c r="CO6" s="63"/>
      <c r="CP6" s="63"/>
      <c r="CQ6" s="63"/>
      <c r="CR6" s="63"/>
      <c r="CS6" s="63"/>
      <c r="CT6" s="401" t="s">
        <v>234</v>
      </c>
      <c r="CU6" s="402"/>
      <c r="CV6" s="402"/>
      <c r="CW6" s="402"/>
      <c r="CX6" s="402"/>
      <c r="CY6" s="402"/>
      <c r="CZ6" s="752" t="str">
        <f>IF(AO6&lt;&gt;"",AO6,"")</f>
        <v/>
      </c>
      <c r="DA6" s="753"/>
      <c r="DB6" s="753"/>
      <c r="DC6" s="753"/>
      <c r="DD6" s="753" t="s">
        <v>738</v>
      </c>
      <c r="DE6" s="753"/>
      <c r="DF6" s="753"/>
      <c r="DG6" s="753"/>
      <c r="DH6" s="753"/>
      <c r="DI6" s="753" t="str">
        <f>IF(AX6&lt;&gt;"",AX6,"")</f>
        <v/>
      </c>
      <c r="DJ6" s="753"/>
      <c r="DK6" s="753"/>
      <c r="DL6" s="753"/>
      <c r="DM6" s="753"/>
      <c r="DN6" s="753"/>
      <c r="DO6" s="753"/>
      <c r="DP6" s="663" t="str">
        <f>IFERROR(IF(CZ6="","契約利用量を入力してください",IF(DI6&lt;&gt;"",IF(CZ6&lt;EB45,"支給量オーバー",""),"身体介護あり／なしを入力してください")),"")</f>
        <v>契約利用量を入力してください</v>
      </c>
      <c r="DQ6" s="663"/>
      <c r="DR6" s="663"/>
      <c r="DS6" s="663"/>
      <c r="DT6" s="663"/>
      <c r="DU6" s="663"/>
      <c r="DV6" s="663"/>
      <c r="DW6" s="663"/>
      <c r="DX6" s="663"/>
      <c r="DY6" s="663"/>
      <c r="DZ6" s="663"/>
      <c r="EA6" s="663"/>
      <c r="EB6" s="663"/>
      <c r="EC6" s="664"/>
      <c r="ED6" s="693"/>
      <c r="EE6" s="694"/>
      <c r="EF6" s="694"/>
      <c r="EG6" s="694"/>
      <c r="EH6" s="694"/>
      <c r="EI6" s="694"/>
      <c r="EJ6" s="695"/>
      <c r="EK6" s="696"/>
      <c r="EL6" s="697"/>
      <c r="EM6" s="697"/>
      <c r="EN6" s="697"/>
      <c r="EO6" s="697"/>
      <c r="EP6" s="697"/>
      <c r="EQ6" s="697"/>
      <c r="ER6" s="697"/>
      <c r="ES6" s="697"/>
      <c r="ET6" s="697"/>
      <c r="EU6" s="697"/>
      <c r="EV6" s="697"/>
      <c r="EW6" s="697"/>
      <c r="EX6" s="697"/>
      <c r="EY6" s="698"/>
    </row>
    <row r="7" spans="2:159" ht="24" customHeight="1" thickTop="1" thickBot="1">
      <c r="B7" s="53"/>
      <c r="C7" s="55"/>
      <c r="R7" s="390"/>
      <c r="S7" s="391"/>
      <c r="T7" s="392"/>
      <c r="U7" s="356"/>
      <c r="V7" s="395"/>
      <c r="W7" s="356"/>
      <c r="X7" s="357"/>
      <c r="Y7" s="395"/>
      <c r="Z7" s="356"/>
      <c r="AA7" s="395"/>
      <c r="AB7" s="399"/>
      <c r="AC7" s="391"/>
      <c r="AD7" s="400"/>
      <c r="AF7" s="55"/>
      <c r="AG7" s="68"/>
      <c r="AH7" s="69"/>
      <c r="AI7" s="455" t="s">
        <v>851</v>
      </c>
      <c r="AJ7" s="456"/>
      <c r="AK7" s="457"/>
      <c r="AL7" s="457"/>
      <c r="AM7" s="457"/>
      <c r="AN7" s="457"/>
      <c r="AO7" s="458"/>
      <c r="AP7" s="459"/>
      <c r="AQ7" s="459"/>
      <c r="AR7" s="459"/>
      <c r="AS7" s="459"/>
      <c r="AT7" s="459"/>
      <c r="AU7" s="459"/>
      <c r="AV7" s="459"/>
      <c r="AW7" s="459"/>
      <c r="AX7" s="459"/>
      <c r="AY7" s="386" t="s">
        <v>218</v>
      </c>
      <c r="AZ7" s="386"/>
      <c r="BA7" s="76" t="str">
        <f>IF(AO7="","利用者負担額を入力してください","")</f>
        <v>利用者負担額を入力してください</v>
      </c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485" t="s">
        <v>889</v>
      </c>
      <c r="BT7" s="486"/>
      <c r="BU7" s="486"/>
      <c r="BV7" s="486"/>
      <c r="BW7" s="486"/>
      <c r="BX7" s="486"/>
      <c r="BY7" s="486"/>
      <c r="BZ7" s="487"/>
      <c r="CA7" s="487"/>
      <c r="CB7" s="487"/>
      <c r="CC7" s="487"/>
      <c r="CD7" s="487"/>
      <c r="CE7" s="487"/>
      <c r="CF7" s="487"/>
      <c r="CG7" s="487"/>
      <c r="CH7" s="487"/>
      <c r="CI7" s="487"/>
      <c r="CJ7" s="487"/>
      <c r="CK7" s="487"/>
      <c r="CL7" s="487"/>
      <c r="CM7" s="487"/>
      <c r="CN7" s="488"/>
      <c r="CO7" s="63"/>
      <c r="CP7" s="63"/>
      <c r="CQ7" s="63"/>
      <c r="CR7" s="63"/>
      <c r="CS7" s="63"/>
      <c r="CT7" s="455" t="s">
        <v>851</v>
      </c>
      <c r="CU7" s="456"/>
      <c r="CV7" s="457"/>
      <c r="CW7" s="457"/>
      <c r="CX7" s="457"/>
      <c r="CY7" s="457"/>
      <c r="CZ7" s="754" t="str">
        <f>IF(AO7&lt;&gt;"",AO7,"")</f>
        <v/>
      </c>
      <c r="DA7" s="755"/>
      <c r="DB7" s="755"/>
      <c r="DC7" s="755"/>
      <c r="DD7" s="755"/>
      <c r="DE7" s="755"/>
      <c r="DF7" s="755"/>
      <c r="DG7" s="755"/>
      <c r="DH7" s="755"/>
      <c r="DI7" s="755"/>
      <c r="DJ7" s="386" t="s">
        <v>218</v>
      </c>
      <c r="DK7" s="386"/>
      <c r="DL7" s="76" t="str">
        <f>IF(CZ7="","利用者負担額を入力してください","")</f>
        <v>利用者負担額を入力してください</v>
      </c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485" t="s">
        <v>889</v>
      </c>
      <c r="EE7" s="486"/>
      <c r="EF7" s="486"/>
      <c r="EG7" s="486"/>
      <c r="EH7" s="486"/>
      <c r="EI7" s="486"/>
      <c r="EJ7" s="486"/>
      <c r="EK7" s="487"/>
      <c r="EL7" s="487"/>
      <c r="EM7" s="487"/>
      <c r="EN7" s="487"/>
      <c r="EO7" s="487"/>
      <c r="EP7" s="487"/>
      <c r="EQ7" s="487"/>
      <c r="ER7" s="487"/>
      <c r="ES7" s="487"/>
      <c r="ET7" s="487"/>
      <c r="EU7" s="487"/>
      <c r="EV7" s="487"/>
      <c r="EW7" s="487"/>
      <c r="EX7" s="487"/>
      <c r="EY7" s="488"/>
    </row>
    <row r="8" spans="2:159" ht="6" customHeight="1" thickBot="1">
      <c r="B8" s="53"/>
      <c r="C8" s="55"/>
      <c r="AF8" s="55"/>
      <c r="AG8" s="68"/>
      <c r="AH8" s="69"/>
      <c r="AI8" s="123"/>
      <c r="AJ8" s="67"/>
      <c r="AK8" s="67"/>
      <c r="AL8" s="67"/>
      <c r="AM8" s="67"/>
      <c r="AN8" s="142"/>
      <c r="AO8" s="142"/>
      <c r="AP8" s="14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3"/>
      <c r="CP8" s="63"/>
      <c r="CQ8" s="63"/>
      <c r="CR8" s="63"/>
      <c r="CS8" s="63"/>
      <c r="CT8" s="123"/>
      <c r="CU8" s="67"/>
      <c r="CV8" s="67"/>
      <c r="CW8" s="67"/>
      <c r="CX8" s="67"/>
      <c r="CY8" s="142"/>
      <c r="CZ8" s="142"/>
      <c r="DA8" s="14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</row>
    <row r="9" spans="2:159" ht="15.75" customHeight="1">
      <c r="B9" s="53"/>
      <c r="C9" s="55"/>
      <c r="D9" s="426" t="s">
        <v>225</v>
      </c>
      <c r="E9" s="427"/>
      <c r="F9" s="428"/>
      <c r="G9" s="432">
        <v>2</v>
      </c>
      <c r="H9" s="322">
        <v>4</v>
      </c>
      <c r="I9" s="322">
        <v>2</v>
      </c>
      <c r="J9" s="322">
        <v>0</v>
      </c>
      <c r="K9" s="322">
        <v>4</v>
      </c>
      <c r="L9" s="322" t="str">
        <f>IF(AT4&lt;&gt;"",AT4,"")</f>
        <v/>
      </c>
      <c r="M9" s="322" t="str">
        <f t="shared" ref="M9:P9" si="3">IF(AU4&lt;&gt;"",AU4,"")</f>
        <v/>
      </c>
      <c r="N9" s="322" t="str">
        <f t="shared" si="3"/>
        <v/>
      </c>
      <c r="O9" s="322" t="str">
        <f t="shared" si="3"/>
        <v/>
      </c>
      <c r="P9" s="324" t="str">
        <f t="shared" si="3"/>
        <v/>
      </c>
      <c r="Q9" s="56"/>
      <c r="R9" s="446" t="s">
        <v>209</v>
      </c>
      <c r="S9" s="447"/>
      <c r="T9" s="448"/>
      <c r="U9" s="432" t="str">
        <f>IF(請求書!T24&lt;&gt;"",請求書!T24,"")</f>
        <v/>
      </c>
      <c r="V9" s="452" t="str">
        <f>IF(請求書!U24&lt;&gt;"",請求書!U24,"")</f>
        <v/>
      </c>
      <c r="W9" s="452" t="str">
        <f>IF(請求書!V24&lt;&gt;"",請求書!V24,"")</f>
        <v/>
      </c>
      <c r="X9" s="452" t="str">
        <f>IF(請求書!W24&lt;&gt;"",請求書!W24,"")</f>
        <v/>
      </c>
      <c r="Y9" s="452" t="str">
        <f>IF(請求書!X24&lt;&gt;"",請求書!X24,"")</f>
        <v/>
      </c>
      <c r="Z9" s="452" t="str">
        <f>IF(請求書!Y24&lt;&gt;"",請求書!Y24,"")</f>
        <v/>
      </c>
      <c r="AA9" s="452" t="str">
        <f>IF(請求書!Z24&lt;&gt;"",請求書!Z24,"")</f>
        <v/>
      </c>
      <c r="AB9" s="452" t="str">
        <f>IF(請求書!AA24&lt;&gt;"",請求書!AA24,"")</f>
        <v/>
      </c>
      <c r="AC9" s="452" t="str">
        <f>IF(請求書!AB24&lt;&gt;"",請求書!AB24,"")</f>
        <v/>
      </c>
      <c r="AD9" s="465" t="str">
        <f>IF(請求書!AC24&lt;&gt;"",請求書!AC24,"")</f>
        <v/>
      </c>
      <c r="AF9" s="55"/>
      <c r="AG9" s="68"/>
      <c r="AH9" s="69"/>
      <c r="AI9" s="434" t="s">
        <v>210</v>
      </c>
      <c r="AJ9" s="435"/>
      <c r="AK9" s="440" t="s">
        <v>211</v>
      </c>
      <c r="AL9" s="440"/>
      <c r="AM9" s="441"/>
      <c r="AN9" s="491" t="s">
        <v>212</v>
      </c>
      <c r="AO9" s="492"/>
      <c r="AP9" s="492"/>
      <c r="AQ9" s="492"/>
      <c r="AR9" s="492"/>
      <c r="AS9" s="492"/>
      <c r="AT9" s="492"/>
      <c r="AU9" s="492"/>
      <c r="AV9" s="492"/>
      <c r="AW9" s="492"/>
      <c r="AX9" s="492"/>
      <c r="AY9" s="492"/>
      <c r="AZ9" s="491" t="s">
        <v>213</v>
      </c>
      <c r="BA9" s="492"/>
      <c r="BB9" s="492"/>
      <c r="BC9" s="492"/>
      <c r="BD9" s="492"/>
      <c r="BE9" s="492"/>
      <c r="BF9" s="492"/>
      <c r="BG9" s="492"/>
      <c r="BH9" s="492"/>
      <c r="BI9" s="492"/>
      <c r="BJ9" s="492"/>
      <c r="BK9" s="492"/>
      <c r="BL9" s="493" t="s">
        <v>887</v>
      </c>
      <c r="BM9" s="494"/>
      <c r="BN9" s="494"/>
      <c r="BO9" s="494"/>
      <c r="BP9" s="495"/>
      <c r="BQ9" s="412" t="s">
        <v>865</v>
      </c>
      <c r="BR9" s="413"/>
      <c r="BS9" s="413"/>
      <c r="BT9" s="413"/>
      <c r="BU9" s="722"/>
      <c r="BV9" s="412" t="s">
        <v>791</v>
      </c>
      <c r="BW9" s="480"/>
      <c r="BX9" s="481"/>
      <c r="BY9" s="471" t="s">
        <v>886</v>
      </c>
      <c r="BZ9" s="472"/>
      <c r="CA9" s="472"/>
      <c r="CB9" s="472"/>
      <c r="CC9" s="473"/>
      <c r="CD9" s="683" t="s">
        <v>214</v>
      </c>
      <c r="CE9" s="480"/>
      <c r="CF9" s="480"/>
      <c r="CG9" s="480"/>
      <c r="CH9" s="480"/>
      <c r="CI9" s="480"/>
      <c r="CJ9" s="480"/>
      <c r="CK9" s="480"/>
      <c r="CL9" s="480"/>
      <c r="CM9" s="480"/>
      <c r="CN9" s="481"/>
      <c r="CO9" s="77"/>
      <c r="CP9" s="77"/>
      <c r="CQ9" s="77"/>
      <c r="CR9" s="78"/>
      <c r="CS9" s="63"/>
      <c r="CT9" s="434" t="s">
        <v>210</v>
      </c>
      <c r="CU9" s="435"/>
      <c r="CV9" s="440" t="s">
        <v>211</v>
      </c>
      <c r="CW9" s="440"/>
      <c r="CX9" s="441"/>
      <c r="CY9" s="491" t="s">
        <v>212</v>
      </c>
      <c r="CZ9" s="492"/>
      <c r="DA9" s="492"/>
      <c r="DB9" s="492"/>
      <c r="DC9" s="492"/>
      <c r="DD9" s="492"/>
      <c r="DE9" s="492"/>
      <c r="DF9" s="492"/>
      <c r="DG9" s="492"/>
      <c r="DH9" s="492"/>
      <c r="DI9" s="492"/>
      <c r="DJ9" s="492"/>
      <c r="DK9" s="491" t="s">
        <v>213</v>
      </c>
      <c r="DL9" s="492"/>
      <c r="DM9" s="492"/>
      <c r="DN9" s="492"/>
      <c r="DO9" s="492"/>
      <c r="DP9" s="492"/>
      <c r="DQ9" s="492"/>
      <c r="DR9" s="492"/>
      <c r="DS9" s="492"/>
      <c r="DT9" s="492"/>
      <c r="DU9" s="492"/>
      <c r="DV9" s="492"/>
      <c r="DW9" s="493" t="s">
        <v>887</v>
      </c>
      <c r="DX9" s="494"/>
      <c r="DY9" s="494"/>
      <c r="DZ9" s="494"/>
      <c r="EA9" s="495"/>
      <c r="EB9" s="412" t="s">
        <v>865</v>
      </c>
      <c r="EC9" s="413"/>
      <c r="ED9" s="413"/>
      <c r="EE9" s="413"/>
      <c r="EF9" s="722"/>
      <c r="EG9" s="412" t="s">
        <v>791</v>
      </c>
      <c r="EH9" s="480"/>
      <c r="EI9" s="481"/>
      <c r="EJ9" s="471" t="s">
        <v>886</v>
      </c>
      <c r="EK9" s="472"/>
      <c r="EL9" s="472"/>
      <c r="EM9" s="472"/>
      <c r="EN9" s="473"/>
      <c r="EO9" s="683" t="s">
        <v>214</v>
      </c>
      <c r="EP9" s="480"/>
      <c r="EQ9" s="480"/>
      <c r="ER9" s="480"/>
      <c r="ES9" s="480"/>
      <c r="ET9" s="480"/>
      <c r="EU9" s="480"/>
      <c r="EV9" s="480"/>
      <c r="EW9" s="480"/>
      <c r="EX9" s="480"/>
      <c r="EY9" s="481"/>
    </row>
    <row r="10" spans="2:159" ht="20.100000000000001" customHeight="1">
      <c r="B10" s="53"/>
      <c r="C10" s="55"/>
      <c r="D10" s="429"/>
      <c r="E10" s="430"/>
      <c r="F10" s="431"/>
      <c r="G10" s="433"/>
      <c r="H10" s="323"/>
      <c r="I10" s="323"/>
      <c r="J10" s="323"/>
      <c r="K10" s="323"/>
      <c r="L10" s="323"/>
      <c r="M10" s="323"/>
      <c r="N10" s="323"/>
      <c r="O10" s="323"/>
      <c r="P10" s="325"/>
      <c r="Q10" s="56"/>
      <c r="R10" s="449"/>
      <c r="S10" s="450"/>
      <c r="T10" s="451"/>
      <c r="U10" s="433"/>
      <c r="V10" s="453"/>
      <c r="W10" s="453"/>
      <c r="X10" s="453"/>
      <c r="Y10" s="453"/>
      <c r="Z10" s="453"/>
      <c r="AA10" s="453"/>
      <c r="AB10" s="453"/>
      <c r="AC10" s="453"/>
      <c r="AD10" s="466"/>
      <c r="AF10" s="55"/>
      <c r="AG10" s="68"/>
      <c r="AH10" s="69"/>
      <c r="AI10" s="436"/>
      <c r="AJ10" s="437"/>
      <c r="AK10" s="442"/>
      <c r="AL10" s="442"/>
      <c r="AM10" s="443"/>
      <c r="AN10" s="422" t="s">
        <v>898</v>
      </c>
      <c r="AO10" s="423"/>
      <c r="AP10" s="423"/>
      <c r="AQ10" s="424"/>
      <c r="AR10" s="460" t="s">
        <v>873</v>
      </c>
      <c r="AS10" s="423"/>
      <c r="AT10" s="423"/>
      <c r="AU10" s="424"/>
      <c r="AV10" s="460" t="s">
        <v>874</v>
      </c>
      <c r="AW10" s="423"/>
      <c r="AX10" s="423"/>
      <c r="AY10" s="461"/>
      <c r="AZ10" s="422" t="s">
        <v>898</v>
      </c>
      <c r="BA10" s="423"/>
      <c r="BB10" s="423"/>
      <c r="BC10" s="424"/>
      <c r="BD10" s="460" t="s">
        <v>873</v>
      </c>
      <c r="BE10" s="423"/>
      <c r="BF10" s="423"/>
      <c r="BG10" s="424"/>
      <c r="BH10" s="460" t="s">
        <v>874</v>
      </c>
      <c r="BI10" s="423"/>
      <c r="BJ10" s="423"/>
      <c r="BK10" s="423"/>
      <c r="BL10" s="496"/>
      <c r="BM10" s="497"/>
      <c r="BN10" s="497"/>
      <c r="BO10" s="497"/>
      <c r="BP10" s="498"/>
      <c r="BQ10" s="723"/>
      <c r="BR10" s="469"/>
      <c r="BS10" s="469"/>
      <c r="BT10" s="469"/>
      <c r="BU10" s="724"/>
      <c r="BV10" s="502"/>
      <c r="BW10" s="470"/>
      <c r="BX10" s="482"/>
      <c r="BY10" s="474"/>
      <c r="BZ10" s="475"/>
      <c r="CA10" s="475"/>
      <c r="CB10" s="475"/>
      <c r="CC10" s="476"/>
      <c r="CD10" s="502"/>
      <c r="CE10" s="470"/>
      <c r="CF10" s="470"/>
      <c r="CG10" s="470"/>
      <c r="CH10" s="470"/>
      <c r="CI10" s="470"/>
      <c r="CJ10" s="470"/>
      <c r="CK10" s="470"/>
      <c r="CL10" s="470"/>
      <c r="CM10" s="470"/>
      <c r="CN10" s="482"/>
      <c r="CO10" s="67"/>
      <c r="CP10" s="67"/>
      <c r="CQ10" s="67"/>
      <c r="CR10" s="79"/>
      <c r="CT10" s="436"/>
      <c r="CU10" s="437"/>
      <c r="CV10" s="442"/>
      <c r="CW10" s="442"/>
      <c r="CX10" s="443"/>
      <c r="CY10" s="422" t="s">
        <v>898</v>
      </c>
      <c r="CZ10" s="423"/>
      <c r="DA10" s="423"/>
      <c r="DB10" s="424"/>
      <c r="DC10" s="460" t="s">
        <v>873</v>
      </c>
      <c r="DD10" s="423"/>
      <c r="DE10" s="423"/>
      <c r="DF10" s="424"/>
      <c r="DG10" s="460" t="s">
        <v>874</v>
      </c>
      <c r="DH10" s="423"/>
      <c r="DI10" s="423"/>
      <c r="DJ10" s="461"/>
      <c r="DK10" s="422" t="s">
        <v>898</v>
      </c>
      <c r="DL10" s="423"/>
      <c r="DM10" s="423"/>
      <c r="DN10" s="424"/>
      <c r="DO10" s="460" t="s">
        <v>873</v>
      </c>
      <c r="DP10" s="423"/>
      <c r="DQ10" s="423"/>
      <c r="DR10" s="424"/>
      <c r="DS10" s="460" t="s">
        <v>874</v>
      </c>
      <c r="DT10" s="423"/>
      <c r="DU10" s="423"/>
      <c r="DV10" s="423"/>
      <c r="DW10" s="496"/>
      <c r="DX10" s="497"/>
      <c r="DY10" s="497"/>
      <c r="DZ10" s="497"/>
      <c r="EA10" s="498"/>
      <c r="EB10" s="723"/>
      <c r="EC10" s="469"/>
      <c r="ED10" s="469"/>
      <c r="EE10" s="469"/>
      <c r="EF10" s="724"/>
      <c r="EG10" s="502"/>
      <c r="EH10" s="470"/>
      <c r="EI10" s="482"/>
      <c r="EJ10" s="474"/>
      <c r="EK10" s="475"/>
      <c r="EL10" s="475"/>
      <c r="EM10" s="475"/>
      <c r="EN10" s="476"/>
      <c r="EO10" s="502"/>
      <c r="EP10" s="470"/>
      <c r="EQ10" s="470"/>
      <c r="ER10" s="470"/>
      <c r="ES10" s="470"/>
      <c r="ET10" s="470"/>
      <c r="EU10" s="470"/>
      <c r="EV10" s="470"/>
      <c r="EW10" s="470"/>
      <c r="EX10" s="470"/>
      <c r="EY10" s="482"/>
    </row>
    <row r="11" spans="2:159" ht="20.100000000000001" customHeight="1" thickBot="1">
      <c r="B11" s="53"/>
      <c r="C11" s="55"/>
      <c r="D11" s="335" t="s">
        <v>891</v>
      </c>
      <c r="E11" s="336"/>
      <c r="F11" s="337"/>
      <c r="G11" s="756" t="str">
        <f>IF(BI4&lt;&gt;"",BI4,"")</f>
        <v/>
      </c>
      <c r="H11" s="757"/>
      <c r="I11" s="757"/>
      <c r="J11" s="757"/>
      <c r="K11" s="757"/>
      <c r="L11" s="757"/>
      <c r="M11" s="757"/>
      <c r="N11" s="757"/>
      <c r="O11" s="757"/>
      <c r="P11" s="758"/>
      <c r="Q11" s="56"/>
      <c r="R11" s="367" t="s">
        <v>795</v>
      </c>
      <c r="S11" s="368"/>
      <c r="T11" s="369"/>
      <c r="U11" s="373" t="str">
        <f>IF(請求書!T29&lt;&gt;"",請求書!T29,"")</f>
        <v/>
      </c>
      <c r="V11" s="374"/>
      <c r="W11" s="374"/>
      <c r="X11" s="374"/>
      <c r="Y11" s="374"/>
      <c r="Z11" s="374"/>
      <c r="AA11" s="374"/>
      <c r="AB11" s="374"/>
      <c r="AC11" s="374"/>
      <c r="AD11" s="375"/>
      <c r="AF11" s="55"/>
      <c r="AG11" s="68"/>
      <c r="AH11" s="69"/>
      <c r="AI11" s="438"/>
      <c r="AJ11" s="439"/>
      <c r="AK11" s="444"/>
      <c r="AL11" s="444"/>
      <c r="AM11" s="445"/>
      <c r="AN11" s="425" t="s">
        <v>800</v>
      </c>
      <c r="AO11" s="360"/>
      <c r="AP11" s="360"/>
      <c r="AQ11" s="361"/>
      <c r="AR11" s="359" t="s">
        <v>800</v>
      </c>
      <c r="AS11" s="360"/>
      <c r="AT11" s="360"/>
      <c r="AU11" s="361"/>
      <c r="AV11" s="462" t="s">
        <v>800</v>
      </c>
      <c r="AW11" s="463"/>
      <c r="AX11" s="463"/>
      <c r="AY11" s="464"/>
      <c r="AZ11" s="425" t="s">
        <v>895</v>
      </c>
      <c r="BA11" s="360"/>
      <c r="BB11" s="360"/>
      <c r="BC11" s="361"/>
      <c r="BD11" s="359" t="s">
        <v>800</v>
      </c>
      <c r="BE11" s="360"/>
      <c r="BF11" s="360"/>
      <c r="BG11" s="361"/>
      <c r="BH11" s="462" t="s">
        <v>800</v>
      </c>
      <c r="BI11" s="463"/>
      <c r="BJ11" s="463"/>
      <c r="BK11" s="463"/>
      <c r="BL11" s="499"/>
      <c r="BM11" s="500"/>
      <c r="BN11" s="500"/>
      <c r="BO11" s="500"/>
      <c r="BP11" s="501"/>
      <c r="BQ11" s="725"/>
      <c r="BR11" s="726"/>
      <c r="BS11" s="726"/>
      <c r="BT11" s="726"/>
      <c r="BU11" s="727"/>
      <c r="BV11" s="503"/>
      <c r="BW11" s="483"/>
      <c r="BX11" s="484"/>
      <c r="BY11" s="477"/>
      <c r="BZ11" s="478"/>
      <c r="CA11" s="478"/>
      <c r="CB11" s="478"/>
      <c r="CC11" s="479"/>
      <c r="CD11" s="50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4"/>
      <c r="CO11" s="80"/>
      <c r="CP11" s="80"/>
      <c r="CQ11" s="80"/>
      <c r="CR11" s="81"/>
      <c r="CS11" s="63"/>
      <c r="CT11" s="438"/>
      <c r="CU11" s="439"/>
      <c r="CV11" s="444"/>
      <c r="CW11" s="444"/>
      <c r="CX11" s="445"/>
      <c r="CY11" s="425" t="s">
        <v>800</v>
      </c>
      <c r="CZ11" s="360"/>
      <c r="DA11" s="360"/>
      <c r="DB11" s="361"/>
      <c r="DC11" s="359" t="s">
        <v>800</v>
      </c>
      <c r="DD11" s="360"/>
      <c r="DE11" s="360"/>
      <c r="DF11" s="361"/>
      <c r="DG11" s="462" t="s">
        <v>800</v>
      </c>
      <c r="DH11" s="463"/>
      <c r="DI11" s="463"/>
      <c r="DJ11" s="464"/>
      <c r="DK11" s="425" t="s">
        <v>895</v>
      </c>
      <c r="DL11" s="360"/>
      <c r="DM11" s="360"/>
      <c r="DN11" s="361"/>
      <c r="DO11" s="359" t="s">
        <v>800</v>
      </c>
      <c r="DP11" s="360"/>
      <c r="DQ11" s="360"/>
      <c r="DR11" s="361"/>
      <c r="DS11" s="462" t="s">
        <v>800</v>
      </c>
      <c r="DT11" s="463"/>
      <c r="DU11" s="463"/>
      <c r="DV11" s="463"/>
      <c r="DW11" s="499"/>
      <c r="DX11" s="500"/>
      <c r="DY11" s="500"/>
      <c r="DZ11" s="500"/>
      <c r="EA11" s="501"/>
      <c r="EB11" s="725"/>
      <c r="EC11" s="726"/>
      <c r="ED11" s="726"/>
      <c r="EE11" s="726"/>
      <c r="EF11" s="727"/>
      <c r="EG11" s="503"/>
      <c r="EH11" s="483"/>
      <c r="EI11" s="484"/>
      <c r="EJ11" s="477"/>
      <c r="EK11" s="478"/>
      <c r="EL11" s="478"/>
      <c r="EM11" s="478"/>
      <c r="EN11" s="479"/>
      <c r="EO11" s="503"/>
      <c r="EP11" s="483"/>
      <c r="EQ11" s="483"/>
      <c r="ER11" s="483"/>
      <c r="ES11" s="483"/>
      <c r="ET11" s="483"/>
      <c r="EU11" s="483"/>
      <c r="EV11" s="483"/>
      <c r="EW11" s="483"/>
      <c r="EX11" s="483"/>
      <c r="EY11" s="484"/>
    </row>
    <row r="12" spans="2:159" ht="20.100000000000001" customHeight="1">
      <c r="B12" s="53"/>
      <c r="C12" s="55"/>
      <c r="D12" s="338"/>
      <c r="E12" s="339"/>
      <c r="F12" s="340"/>
      <c r="G12" s="789"/>
      <c r="H12" s="790"/>
      <c r="I12" s="790"/>
      <c r="J12" s="790"/>
      <c r="K12" s="790"/>
      <c r="L12" s="790"/>
      <c r="M12" s="790"/>
      <c r="N12" s="790"/>
      <c r="O12" s="790"/>
      <c r="P12" s="791"/>
      <c r="Q12" s="56"/>
      <c r="R12" s="367"/>
      <c r="S12" s="368"/>
      <c r="T12" s="369"/>
      <c r="U12" s="376"/>
      <c r="V12" s="377"/>
      <c r="W12" s="377"/>
      <c r="X12" s="377"/>
      <c r="Y12" s="377"/>
      <c r="Z12" s="377"/>
      <c r="AA12" s="377"/>
      <c r="AB12" s="377"/>
      <c r="AC12" s="377"/>
      <c r="AD12" s="378"/>
      <c r="AF12" s="55"/>
      <c r="AG12" s="68"/>
      <c r="AH12" s="69"/>
      <c r="AI12" s="317"/>
      <c r="AJ12" s="318"/>
      <c r="AK12" s="775" t="str">
        <f>IF(AND(請求書!$F$13&lt;&gt;"",請求書!$J$13&lt;&gt;"",$AI12&lt;&gt;""),IF(ISERR(DAY(2018+請求書!$F$13&amp;"/"&amp;請求書!$J$13&amp;"/"&amp;$AI12)),"NG",DATE(2018+請求書!$F$13,請求書!$J$13,$AI12)),"")</f>
        <v/>
      </c>
      <c r="AL12" s="776"/>
      <c r="AM12" s="777"/>
      <c r="AN12" s="490"/>
      <c r="AO12" s="331"/>
      <c r="AP12" s="331"/>
      <c r="AQ12" s="331"/>
      <c r="AR12" s="331"/>
      <c r="AS12" s="331"/>
      <c r="AT12" s="331"/>
      <c r="AU12" s="331"/>
      <c r="AV12" s="331"/>
      <c r="AW12" s="331"/>
      <c r="AX12" s="331"/>
      <c r="AY12" s="363"/>
      <c r="AZ12" s="364"/>
      <c r="BA12" s="331"/>
      <c r="BB12" s="331"/>
      <c r="BC12" s="331"/>
      <c r="BD12" s="331"/>
      <c r="BE12" s="331"/>
      <c r="BF12" s="331"/>
      <c r="BG12" s="331"/>
      <c r="BH12" s="331"/>
      <c r="BI12" s="331"/>
      <c r="BJ12" s="331"/>
      <c r="BK12" s="331"/>
      <c r="BL12" s="687" t="str">
        <f>IF(BD12&lt;&gt;"",BD12-AZ12-BH12,"")</f>
        <v/>
      </c>
      <c r="BM12" s="687"/>
      <c r="BN12" s="687"/>
      <c r="BO12" s="687"/>
      <c r="BP12" s="688"/>
      <c r="BQ12" s="684"/>
      <c r="BR12" s="685"/>
      <c r="BS12" s="685"/>
      <c r="BT12" s="685"/>
      <c r="BU12" s="686"/>
      <c r="BV12" s="504"/>
      <c r="BW12" s="505"/>
      <c r="BX12" s="506"/>
      <c r="BY12" s="332"/>
      <c r="BZ12" s="333"/>
      <c r="CA12" s="333"/>
      <c r="CB12" s="333"/>
      <c r="CC12" s="334"/>
      <c r="CD12" s="332"/>
      <c r="CE12" s="333"/>
      <c r="CF12" s="333"/>
      <c r="CG12" s="333"/>
      <c r="CH12" s="333"/>
      <c r="CI12" s="333"/>
      <c r="CJ12" s="333"/>
      <c r="CK12" s="333"/>
      <c r="CL12" s="333"/>
      <c r="CM12" s="333"/>
      <c r="CN12" s="334"/>
      <c r="CO12" s="62">
        <f>COUNTIFS($AI$12:$AJ$42,AI12)</f>
        <v>0</v>
      </c>
      <c r="CP12" s="62">
        <f>IF(CO12&gt;=2,1,0)</f>
        <v>0</v>
      </c>
      <c r="CQ12" s="62">
        <f>IF(BV12="",0,1)</f>
        <v>0</v>
      </c>
      <c r="CR12" s="62">
        <f>IF(BQ12&lt;&gt;"",IF(BV12=2,BQ12*2,BQ12),0)</f>
        <v>0</v>
      </c>
      <c r="CS12" s="82"/>
      <c r="CT12" s="317"/>
      <c r="CU12" s="318"/>
      <c r="CV12" s="775" t="str">
        <f>IF(AND(請求書!$F$13&lt;&gt;"",請求書!$J$13&lt;&gt;"",$CT12&lt;&gt;""),IF(ISERR(DAY(2018+請求書!$F$13&amp;"/"&amp;請求書!$J$13&amp;"/"&amp;$CT12)),"NG",DATE(2018+請求書!$F$13,請求書!$J$13,$CT12)),"")</f>
        <v/>
      </c>
      <c r="CW12" s="776"/>
      <c r="CX12" s="777"/>
      <c r="CY12" s="490"/>
      <c r="CZ12" s="331"/>
      <c r="DA12" s="331"/>
      <c r="DB12" s="331"/>
      <c r="DC12" s="331"/>
      <c r="DD12" s="331"/>
      <c r="DE12" s="331"/>
      <c r="DF12" s="331"/>
      <c r="DG12" s="331"/>
      <c r="DH12" s="331"/>
      <c r="DI12" s="331"/>
      <c r="DJ12" s="363"/>
      <c r="DK12" s="364"/>
      <c r="DL12" s="331"/>
      <c r="DM12" s="331"/>
      <c r="DN12" s="331"/>
      <c r="DO12" s="331"/>
      <c r="DP12" s="331"/>
      <c r="DQ12" s="331"/>
      <c r="DR12" s="331"/>
      <c r="DS12" s="331"/>
      <c r="DT12" s="331"/>
      <c r="DU12" s="331"/>
      <c r="DV12" s="331"/>
      <c r="DW12" s="743" t="str">
        <f>IF(DO12&lt;&gt;"",DO12-DK12-DS12,"")</f>
        <v/>
      </c>
      <c r="DX12" s="687"/>
      <c r="DY12" s="687"/>
      <c r="DZ12" s="687"/>
      <c r="EA12" s="688"/>
      <c r="EB12" s="684"/>
      <c r="EC12" s="685"/>
      <c r="ED12" s="685"/>
      <c r="EE12" s="685"/>
      <c r="EF12" s="686"/>
      <c r="EG12" s="504"/>
      <c r="EH12" s="505"/>
      <c r="EI12" s="506"/>
      <c r="EJ12" s="332"/>
      <c r="EK12" s="333"/>
      <c r="EL12" s="333"/>
      <c r="EM12" s="333"/>
      <c r="EN12" s="334"/>
      <c r="EO12" s="332"/>
      <c r="EP12" s="333"/>
      <c r="EQ12" s="333"/>
      <c r="ER12" s="333"/>
      <c r="ES12" s="333"/>
      <c r="ET12" s="333"/>
      <c r="EU12" s="333"/>
      <c r="EV12" s="333"/>
      <c r="EW12" s="333"/>
      <c r="EX12" s="333"/>
      <c r="EY12" s="334"/>
      <c r="EZ12" s="62">
        <f>COUNTIFS($CT$12:$CU$42,CT12)</f>
        <v>0</v>
      </c>
      <c r="FA12" s="62">
        <f>IF(EZ12&gt;=2,1,0)</f>
        <v>0</v>
      </c>
      <c r="FB12" s="62">
        <f>IF(EG12="",0,1)</f>
        <v>0</v>
      </c>
      <c r="FC12" s="62">
        <f>IF(EB12&lt;&gt;"",IF(EG12=2,EB12*2,EB12),0)</f>
        <v>0</v>
      </c>
    </row>
    <row r="13" spans="2:159" ht="20.100000000000001" customHeight="1">
      <c r="B13" s="53"/>
      <c r="C13" s="55"/>
      <c r="D13" s="335" t="s">
        <v>890</v>
      </c>
      <c r="E13" s="336"/>
      <c r="F13" s="337"/>
      <c r="G13" s="756" t="str">
        <f>IF(BI5&lt;&gt;"",BI5,"")</f>
        <v/>
      </c>
      <c r="H13" s="757"/>
      <c r="I13" s="757"/>
      <c r="J13" s="757"/>
      <c r="K13" s="757"/>
      <c r="L13" s="757"/>
      <c r="M13" s="757"/>
      <c r="N13" s="757"/>
      <c r="O13" s="757"/>
      <c r="P13" s="758"/>
      <c r="Q13" s="56"/>
      <c r="R13" s="367"/>
      <c r="S13" s="368"/>
      <c r="T13" s="369"/>
      <c r="U13" s="376"/>
      <c r="V13" s="377"/>
      <c r="W13" s="377"/>
      <c r="X13" s="377"/>
      <c r="Y13" s="377"/>
      <c r="Z13" s="377"/>
      <c r="AA13" s="377"/>
      <c r="AB13" s="377"/>
      <c r="AC13" s="377"/>
      <c r="AD13" s="378"/>
      <c r="AF13" s="55"/>
      <c r="AG13" s="68"/>
      <c r="AH13" s="69"/>
      <c r="AI13" s="317"/>
      <c r="AJ13" s="318"/>
      <c r="AK13" s="740" t="str">
        <f>IF(AND(請求書!$F$13&lt;&gt;"",請求書!$J$13&lt;&gt;"",$AI13&lt;&gt;""),IF(ISERR(DAY(2018+請求書!$F$13&amp;"/"&amp;請求書!$J$13&amp;"/"&amp;$AI13)),"NG",DATE(2018+請求書!$F$13,請求書!$J$13,$AI13)),"")</f>
        <v/>
      </c>
      <c r="AL13" s="741"/>
      <c r="AM13" s="742"/>
      <c r="AN13" s="366"/>
      <c r="AO13" s="321"/>
      <c r="AP13" s="321"/>
      <c r="AQ13" s="321"/>
      <c r="AR13" s="321"/>
      <c r="AS13" s="321"/>
      <c r="AT13" s="321"/>
      <c r="AU13" s="321"/>
      <c r="AV13" s="321"/>
      <c r="AW13" s="321"/>
      <c r="AX13" s="321"/>
      <c r="AY13" s="365"/>
      <c r="AZ13" s="362"/>
      <c r="BA13" s="321"/>
      <c r="BB13" s="321"/>
      <c r="BC13" s="321"/>
      <c r="BD13" s="321"/>
      <c r="BE13" s="321"/>
      <c r="BF13" s="321"/>
      <c r="BG13" s="321"/>
      <c r="BH13" s="321"/>
      <c r="BI13" s="321"/>
      <c r="BJ13" s="321"/>
      <c r="BK13" s="321"/>
      <c r="BL13" s="743" t="str">
        <f t="shared" ref="BL13:BL42" si="4">IF(BD13&lt;&gt;"",BD13-AZ13,"")</f>
        <v/>
      </c>
      <c r="BM13" s="687"/>
      <c r="BN13" s="687"/>
      <c r="BO13" s="687"/>
      <c r="BP13" s="688"/>
      <c r="BQ13" s="684"/>
      <c r="BR13" s="685"/>
      <c r="BS13" s="685"/>
      <c r="BT13" s="685"/>
      <c r="BU13" s="686"/>
      <c r="BV13" s="504"/>
      <c r="BW13" s="505"/>
      <c r="BX13" s="506"/>
      <c r="BY13" s="306"/>
      <c r="BZ13" s="307"/>
      <c r="CA13" s="307"/>
      <c r="CB13" s="307"/>
      <c r="CC13" s="308"/>
      <c r="CD13" s="306"/>
      <c r="CE13" s="307"/>
      <c r="CF13" s="307"/>
      <c r="CG13" s="307"/>
      <c r="CH13" s="307"/>
      <c r="CI13" s="307"/>
      <c r="CJ13" s="307"/>
      <c r="CK13" s="307"/>
      <c r="CL13" s="307"/>
      <c r="CM13" s="307"/>
      <c r="CN13" s="308"/>
      <c r="CO13" s="62">
        <f t="shared" ref="CO13:CO42" si="5">COUNTIFS($AI$12:$AJ$42,AI13)</f>
        <v>0</v>
      </c>
      <c r="CP13" s="62">
        <f t="shared" ref="CP13:CP42" si="6">IF(CO13&gt;=2,1,0)</f>
        <v>0</v>
      </c>
      <c r="CQ13" s="62">
        <f t="shared" ref="CQ13:CQ42" si="7">IF(BV13="",0,1)</f>
        <v>0</v>
      </c>
      <c r="CR13" s="62">
        <f t="shared" ref="CR13:CR42" si="8">IF(BQ13&lt;&gt;"",IF(BV13=2,BQ13*2,BQ13),0)</f>
        <v>0</v>
      </c>
      <c r="CS13" s="82"/>
      <c r="CT13" s="317"/>
      <c r="CU13" s="318"/>
      <c r="CV13" s="740" t="str">
        <f>IF(AND(請求書!$F$13&lt;&gt;"",請求書!$J$13&lt;&gt;"",$CT13&lt;&gt;""),IF(ISERR(DAY(2018+請求書!$F$13&amp;"/"&amp;請求書!$J$13&amp;"/"&amp;$CT13)),"NG",DATE(2018+請求書!$F$13,請求書!$J$13,$CT13)),"")</f>
        <v/>
      </c>
      <c r="CW13" s="741"/>
      <c r="CX13" s="742"/>
      <c r="CY13" s="366"/>
      <c r="CZ13" s="321"/>
      <c r="DA13" s="321"/>
      <c r="DB13" s="321"/>
      <c r="DC13" s="321"/>
      <c r="DD13" s="321"/>
      <c r="DE13" s="321"/>
      <c r="DF13" s="321"/>
      <c r="DG13" s="321"/>
      <c r="DH13" s="321"/>
      <c r="DI13" s="321"/>
      <c r="DJ13" s="365"/>
      <c r="DK13" s="362"/>
      <c r="DL13" s="321"/>
      <c r="DM13" s="321"/>
      <c r="DN13" s="321"/>
      <c r="DO13" s="321"/>
      <c r="DP13" s="321"/>
      <c r="DQ13" s="321"/>
      <c r="DR13" s="321"/>
      <c r="DS13" s="321"/>
      <c r="DT13" s="321"/>
      <c r="DU13" s="321"/>
      <c r="DV13" s="321"/>
      <c r="DW13" s="743" t="str">
        <f t="shared" ref="DW13:DW42" si="9">IF(DO13&lt;&gt;"",DO13-DK13,"")</f>
        <v/>
      </c>
      <c r="DX13" s="687"/>
      <c r="DY13" s="687"/>
      <c r="DZ13" s="687"/>
      <c r="EA13" s="688"/>
      <c r="EB13" s="684"/>
      <c r="EC13" s="685"/>
      <c r="ED13" s="685"/>
      <c r="EE13" s="685"/>
      <c r="EF13" s="686"/>
      <c r="EG13" s="504"/>
      <c r="EH13" s="505"/>
      <c r="EI13" s="506"/>
      <c r="EJ13" s="306"/>
      <c r="EK13" s="307"/>
      <c r="EL13" s="307"/>
      <c r="EM13" s="307"/>
      <c r="EN13" s="308"/>
      <c r="EO13" s="306"/>
      <c r="EP13" s="307"/>
      <c r="EQ13" s="307"/>
      <c r="ER13" s="307"/>
      <c r="ES13" s="307"/>
      <c r="ET13" s="307"/>
      <c r="EU13" s="307"/>
      <c r="EV13" s="307"/>
      <c r="EW13" s="307"/>
      <c r="EX13" s="307"/>
      <c r="EY13" s="308"/>
      <c r="EZ13" s="62">
        <f t="shared" ref="EZ13:EZ42" si="10">COUNTIFS($CT$12:$CU$42,CT13)</f>
        <v>0</v>
      </c>
      <c r="FA13" s="62">
        <f t="shared" ref="FA13:FA42" si="11">IF(EZ13&gt;=2,1,0)</f>
        <v>0</v>
      </c>
      <c r="FB13" s="62">
        <f t="shared" ref="FB13:FB42" si="12">IF(EG13="",0,1)</f>
        <v>0</v>
      </c>
      <c r="FC13" s="62">
        <f t="shared" ref="FC13:FC42" si="13">IF(EB13&lt;&gt;"",IF(EG13=2,EB13*2,EB13),0)</f>
        <v>0</v>
      </c>
    </row>
    <row r="14" spans="2:159" ht="20.100000000000001" customHeight="1">
      <c r="B14" s="53"/>
      <c r="C14" s="55"/>
      <c r="D14" s="338"/>
      <c r="E14" s="339"/>
      <c r="F14" s="340"/>
      <c r="G14" s="759"/>
      <c r="H14" s="760"/>
      <c r="I14" s="760"/>
      <c r="J14" s="760"/>
      <c r="K14" s="760"/>
      <c r="L14" s="760"/>
      <c r="M14" s="760"/>
      <c r="N14" s="760"/>
      <c r="O14" s="760"/>
      <c r="P14" s="761"/>
      <c r="Q14" s="56"/>
      <c r="R14" s="367"/>
      <c r="S14" s="368"/>
      <c r="T14" s="369"/>
      <c r="U14" s="376"/>
      <c r="V14" s="377"/>
      <c r="W14" s="377"/>
      <c r="X14" s="377"/>
      <c r="Y14" s="377"/>
      <c r="Z14" s="377"/>
      <c r="AA14" s="377"/>
      <c r="AB14" s="377"/>
      <c r="AC14" s="377"/>
      <c r="AD14" s="378"/>
      <c r="AF14" s="83"/>
      <c r="AG14" s="68"/>
      <c r="AH14" s="69"/>
      <c r="AI14" s="317"/>
      <c r="AJ14" s="318"/>
      <c r="AK14" s="740" t="str">
        <f>IF(AND(請求書!$F$13&lt;&gt;"",請求書!$J$13&lt;&gt;"",$AI14&lt;&gt;""),IF(ISERR(DAY(2018+請求書!$F$13&amp;"/"&amp;請求書!$J$13&amp;"/"&amp;$AI14)),"NG",DATE(2018+請求書!$F$13,請求書!$J$13,$AI14)),"")</f>
        <v/>
      </c>
      <c r="AL14" s="741"/>
      <c r="AM14" s="742"/>
      <c r="AN14" s="366"/>
      <c r="AO14" s="321"/>
      <c r="AP14" s="321"/>
      <c r="AQ14" s="321"/>
      <c r="AR14" s="321"/>
      <c r="AS14" s="321"/>
      <c r="AT14" s="321"/>
      <c r="AU14" s="321"/>
      <c r="AV14" s="321"/>
      <c r="AW14" s="321"/>
      <c r="AX14" s="321"/>
      <c r="AY14" s="365"/>
      <c r="AZ14" s="362"/>
      <c r="BA14" s="321"/>
      <c r="BB14" s="321"/>
      <c r="BC14" s="321"/>
      <c r="BD14" s="321"/>
      <c r="BE14" s="321"/>
      <c r="BF14" s="321"/>
      <c r="BG14" s="321"/>
      <c r="BH14" s="321"/>
      <c r="BI14" s="321"/>
      <c r="BJ14" s="321"/>
      <c r="BK14" s="321"/>
      <c r="BL14" s="743" t="str">
        <f t="shared" si="4"/>
        <v/>
      </c>
      <c r="BM14" s="687"/>
      <c r="BN14" s="687"/>
      <c r="BO14" s="687"/>
      <c r="BP14" s="688"/>
      <c r="BQ14" s="684"/>
      <c r="BR14" s="685"/>
      <c r="BS14" s="685"/>
      <c r="BT14" s="685"/>
      <c r="BU14" s="686"/>
      <c r="BV14" s="504"/>
      <c r="BW14" s="505"/>
      <c r="BX14" s="506"/>
      <c r="BY14" s="306"/>
      <c r="BZ14" s="307"/>
      <c r="CA14" s="307"/>
      <c r="CB14" s="307"/>
      <c r="CC14" s="308"/>
      <c r="CD14" s="306"/>
      <c r="CE14" s="307"/>
      <c r="CF14" s="307"/>
      <c r="CG14" s="307"/>
      <c r="CH14" s="307"/>
      <c r="CI14" s="307"/>
      <c r="CJ14" s="307"/>
      <c r="CK14" s="307"/>
      <c r="CL14" s="307"/>
      <c r="CM14" s="307"/>
      <c r="CN14" s="308"/>
      <c r="CO14" s="62">
        <f t="shared" si="5"/>
        <v>0</v>
      </c>
      <c r="CP14" s="62">
        <f t="shared" si="6"/>
        <v>0</v>
      </c>
      <c r="CQ14" s="62">
        <f t="shared" si="7"/>
        <v>0</v>
      </c>
      <c r="CR14" s="62">
        <f t="shared" si="8"/>
        <v>0</v>
      </c>
      <c r="CS14" s="82"/>
      <c r="CT14" s="317"/>
      <c r="CU14" s="318"/>
      <c r="CV14" s="740" t="str">
        <f>IF(AND(請求書!$F$13&lt;&gt;"",請求書!$J$13&lt;&gt;"",$CT14&lt;&gt;""),IF(ISERR(DAY(2018+請求書!$F$13&amp;"/"&amp;請求書!$J$13&amp;"/"&amp;$CT14)),"NG",DATE(2018+請求書!$F$13,請求書!$J$13,$CT14)),"")</f>
        <v/>
      </c>
      <c r="CW14" s="741"/>
      <c r="CX14" s="742"/>
      <c r="CY14" s="366"/>
      <c r="CZ14" s="321"/>
      <c r="DA14" s="321"/>
      <c r="DB14" s="321"/>
      <c r="DC14" s="321"/>
      <c r="DD14" s="321"/>
      <c r="DE14" s="321"/>
      <c r="DF14" s="321"/>
      <c r="DG14" s="321"/>
      <c r="DH14" s="321"/>
      <c r="DI14" s="321"/>
      <c r="DJ14" s="365"/>
      <c r="DK14" s="362"/>
      <c r="DL14" s="321"/>
      <c r="DM14" s="321"/>
      <c r="DN14" s="321"/>
      <c r="DO14" s="321"/>
      <c r="DP14" s="321"/>
      <c r="DQ14" s="321"/>
      <c r="DR14" s="321"/>
      <c r="DS14" s="321"/>
      <c r="DT14" s="321"/>
      <c r="DU14" s="321"/>
      <c r="DV14" s="321"/>
      <c r="DW14" s="743" t="str">
        <f t="shared" si="9"/>
        <v/>
      </c>
      <c r="DX14" s="687"/>
      <c r="DY14" s="687"/>
      <c r="DZ14" s="687"/>
      <c r="EA14" s="688"/>
      <c r="EB14" s="684"/>
      <c r="EC14" s="685"/>
      <c r="ED14" s="685"/>
      <c r="EE14" s="685"/>
      <c r="EF14" s="686"/>
      <c r="EG14" s="504"/>
      <c r="EH14" s="505"/>
      <c r="EI14" s="506"/>
      <c r="EJ14" s="306"/>
      <c r="EK14" s="307"/>
      <c r="EL14" s="307"/>
      <c r="EM14" s="307"/>
      <c r="EN14" s="308"/>
      <c r="EO14" s="306"/>
      <c r="EP14" s="307"/>
      <c r="EQ14" s="307"/>
      <c r="ER14" s="307"/>
      <c r="ES14" s="307"/>
      <c r="ET14" s="307"/>
      <c r="EU14" s="307"/>
      <c r="EV14" s="307"/>
      <c r="EW14" s="307"/>
      <c r="EX14" s="307"/>
      <c r="EY14" s="308"/>
      <c r="EZ14" s="62">
        <f t="shared" si="10"/>
        <v>0</v>
      </c>
      <c r="FA14" s="62">
        <f t="shared" si="11"/>
        <v>0</v>
      </c>
      <c r="FB14" s="62">
        <f t="shared" si="12"/>
        <v>0</v>
      </c>
      <c r="FC14" s="62">
        <f t="shared" si="13"/>
        <v>0</v>
      </c>
    </row>
    <row r="15" spans="2:159" ht="20.100000000000001" customHeight="1">
      <c r="B15" s="53"/>
      <c r="C15" s="55"/>
      <c r="D15" s="350" t="s">
        <v>850</v>
      </c>
      <c r="E15" s="351"/>
      <c r="F15" s="352"/>
      <c r="G15" s="756" t="str">
        <f>IF(AX6&lt;&gt;"",AX6,"")</f>
        <v/>
      </c>
      <c r="H15" s="757"/>
      <c r="I15" s="757"/>
      <c r="J15" s="757"/>
      <c r="K15" s="757"/>
      <c r="L15" s="757"/>
      <c r="M15" s="757"/>
      <c r="N15" s="757"/>
      <c r="O15" s="757"/>
      <c r="P15" s="758"/>
      <c r="Q15" s="56"/>
      <c r="R15" s="367"/>
      <c r="S15" s="368"/>
      <c r="T15" s="369"/>
      <c r="U15" s="376"/>
      <c r="V15" s="377"/>
      <c r="W15" s="377"/>
      <c r="X15" s="377"/>
      <c r="Y15" s="377"/>
      <c r="Z15" s="377"/>
      <c r="AA15" s="377"/>
      <c r="AB15" s="377"/>
      <c r="AC15" s="377"/>
      <c r="AD15" s="378"/>
      <c r="AF15" s="55"/>
      <c r="AG15" s="68"/>
      <c r="AH15" s="69"/>
      <c r="AI15" s="317"/>
      <c r="AJ15" s="318"/>
      <c r="AK15" s="740" t="str">
        <f>IF(AND(請求書!$F$13&lt;&gt;"",請求書!$J$13&lt;&gt;"",$AI15&lt;&gt;""),IF(ISERR(DAY(2018+請求書!$F$13&amp;"/"&amp;請求書!$J$13&amp;"/"&amp;$AI15)),"NG",DATE(2018+請求書!$F$13,請求書!$J$13,$AI15)),"")</f>
        <v/>
      </c>
      <c r="AL15" s="741"/>
      <c r="AM15" s="742"/>
      <c r="AN15" s="366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65"/>
      <c r="AZ15" s="362"/>
      <c r="BA15" s="321"/>
      <c r="BB15" s="321"/>
      <c r="BC15" s="321"/>
      <c r="BD15" s="321"/>
      <c r="BE15" s="321"/>
      <c r="BF15" s="321"/>
      <c r="BG15" s="321"/>
      <c r="BH15" s="321"/>
      <c r="BI15" s="321"/>
      <c r="BJ15" s="321"/>
      <c r="BK15" s="321"/>
      <c r="BL15" s="743" t="str">
        <f t="shared" si="4"/>
        <v/>
      </c>
      <c r="BM15" s="687"/>
      <c r="BN15" s="687"/>
      <c r="BO15" s="687"/>
      <c r="BP15" s="688"/>
      <c r="BQ15" s="684"/>
      <c r="BR15" s="685"/>
      <c r="BS15" s="685"/>
      <c r="BT15" s="685"/>
      <c r="BU15" s="686"/>
      <c r="BV15" s="504"/>
      <c r="BW15" s="505"/>
      <c r="BX15" s="506"/>
      <c r="BY15" s="306"/>
      <c r="BZ15" s="307"/>
      <c r="CA15" s="307"/>
      <c r="CB15" s="307"/>
      <c r="CC15" s="308"/>
      <c r="CD15" s="306"/>
      <c r="CE15" s="307"/>
      <c r="CF15" s="307"/>
      <c r="CG15" s="307"/>
      <c r="CH15" s="307"/>
      <c r="CI15" s="307"/>
      <c r="CJ15" s="307"/>
      <c r="CK15" s="307"/>
      <c r="CL15" s="307"/>
      <c r="CM15" s="307"/>
      <c r="CN15" s="308"/>
      <c r="CO15" s="62">
        <f t="shared" si="5"/>
        <v>0</v>
      </c>
      <c r="CP15" s="62">
        <f t="shared" si="6"/>
        <v>0</v>
      </c>
      <c r="CQ15" s="62">
        <f t="shared" si="7"/>
        <v>0</v>
      </c>
      <c r="CR15" s="62">
        <f t="shared" si="8"/>
        <v>0</v>
      </c>
      <c r="CS15" s="82"/>
      <c r="CT15" s="317"/>
      <c r="CU15" s="318"/>
      <c r="CV15" s="740" t="str">
        <f>IF(AND(請求書!$F$13&lt;&gt;"",請求書!$J$13&lt;&gt;"",$CT15&lt;&gt;""),IF(ISERR(DAY(2018+請求書!$F$13&amp;"/"&amp;請求書!$J$13&amp;"/"&amp;$CT15)),"NG",DATE(2018+請求書!$F$13,請求書!$J$13,$CT15)),"")</f>
        <v/>
      </c>
      <c r="CW15" s="741"/>
      <c r="CX15" s="742"/>
      <c r="CY15" s="366"/>
      <c r="CZ15" s="321"/>
      <c r="DA15" s="321"/>
      <c r="DB15" s="321"/>
      <c r="DC15" s="321"/>
      <c r="DD15" s="321"/>
      <c r="DE15" s="321"/>
      <c r="DF15" s="321"/>
      <c r="DG15" s="321"/>
      <c r="DH15" s="321"/>
      <c r="DI15" s="321"/>
      <c r="DJ15" s="365"/>
      <c r="DK15" s="362"/>
      <c r="DL15" s="321"/>
      <c r="DM15" s="321"/>
      <c r="DN15" s="321"/>
      <c r="DO15" s="321"/>
      <c r="DP15" s="321"/>
      <c r="DQ15" s="321"/>
      <c r="DR15" s="321"/>
      <c r="DS15" s="321"/>
      <c r="DT15" s="321"/>
      <c r="DU15" s="321"/>
      <c r="DV15" s="321"/>
      <c r="DW15" s="743" t="str">
        <f t="shared" si="9"/>
        <v/>
      </c>
      <c r="DX15" s="687"/>
      <c r="DY15" s="687"/>
      <c r="DZ15" s="687"/>
      <c r="EA15" s="688"/>
      <c r="EB15" s="684"/>
      <c r="EC15" s="685"/>
      <c r="ED15" s="685"/>
      <c r="EE15" s="685"/>
      <c r="EF15" s="686"/>
      <c r="EG15" s="504"/>
      <c r="EH15" s="505"/>
      <c r="EI15" s="506"/>
      <c r="EJ15" s="306"/>
      <c r="EK15" s="307"/>
      <c r="EL15" s="307"/>
      <c r="EM15" s="307"/>
      <c r="EN15" s="308"/>
      <c r="EO15" s="306"/>
      <c r="EP15" s="307"/>
      <c r="EQ15" s="307"/>
      <c r="ER15" s="307"/>
      <c r="ES15" s="307"/>
      <c r="ET15" s="307"/>
      <c r="EU15" s="307"/>
      <c r="EV15" s="307"/>
      <c r="EW15" s="307"/>
      <c r="EX15" s="307"/>
      <c r="EY15" s="308"/>
      <c r="EZ15" s="62">
        <f t="shared" si="10"/>
        <v>0</v>
      </c>
      <c r="FA15" s="62">
        <f t="shared" si="11"/>
        <v>0</v>
      </c>
      <c r="FB15" s="62">
        <f t="shared" si="12"/>
        <v>0</v>
      </c>
      <c r="FC15" s="62">
        <f t="shared" si="13"/>
        <v>0</v>
      </c>
    </row>
    <row r="16" spans="2:159" ht="20.100000000000001" customHeight="1" thickBot="1">
      <c r="B16" s="53"/>
      <c r="C16" s="55"/>
      <c r="D16" s="353"/>
      <c r="E16" s="354"/>
      <c r="F16" s="355"/>
      <c r="G16" s="762"/>
      <c r="H16" s="763"/>
      <c r="I16" s="763"/>
      <c r="J16" s="763"/>
      <c r="K16" s="763"/>
      <c r="L16" s="763"/>
      <c r="M16" s="763"/>
      <c r="N16" s="763"/>
      <c r="O16" s="763"/>
      <c r="P16" s="764"/>
      <c r="Q16" s="56"/>
      <c r="R16" s="370"/>
      <c r="S16" s="371"/>
      <c r="T16" s="372"/>
      <c r="U16" s="379"/>
      <c r="V16" s="380"/>
      <c r="W16" s="380"/>
      <c r="X16" s="380"/>
      <c r="Y16" s="380"/>
      <c r="Z16" s="380"/>
      <c r="AA16" s="380"/>
      <c r="AB16" s="380"/>
      <c r="AC16" s="380"/>
      <c r="AD16" s="381"/>
      <c r="AF16" s="55"/>
      <c r="AG16" s="68"/>
      <c r="AH16" s="69"/>
      <c r="AI16" s="317"/>
      <c r="AJ16" s="318"/>
      <c r="AK16" s="740" t="str">
        <f>IF(AND(請求書!$F$13&lt;&gt;"",請求書!$J$13&lt;&gt;"",$AI16&lt;&gt;""),IF(ISERR(DAY(2018+請求書!$F$13&amp;"/"&amp;請求書!$J$13&amp;"/"&amp;$AI16)),"NG",DATE(2018+請求書!$F$13,請求書!$J$13,$AI16)),"")</f>
        <v/>
      </c>
      <c r="AL16" s="741"/>
      <c r="AM16" s="742"/>
      <c r="AN16" s="366"/>
      <c r="AO16" s="321"/>
      <c r="AP16" s="321"/>
      <c r="AQ16" s="321"/>
      <c r="AR16" s="321"/>
      <c r="AS16" s="321"/>
      <c r="AT16" s="321"/>
      <c r="AU16" s="321"/>
      <c r="AV16" s="321"/>
      <c r="AW16" s="321"/>
      <c r="AX16" s="321"/>
      <c r="AY16" s="365"/>
      <c r="AZ16" s="362"/>
      <c r="BA16" s="321"/>
      <c r="BB16" s="321"/>
      <c r="BC16" s="321"/>
      <c r="BD16" s="321"/>
      <c r="BE16" s="321"/>
      <c r="BF16" s="321"/>
      <c r="BG16" s="321"/>
      <c r="BH16" s="321"/>
      <c r="BI16" s="321"/>
      <c r="BJ16" s="321"/>
      <c r="BK16" s="321"/>
      <c r="BL16" s="743" t="str">
        <f t="shared" si="4"/>
        <v/>
      </c>
      <c r="BM16" s="687"/>
      <c r="BN16" s="687"/>
      <c r="BO16" s="687"/>
      <c r="BP16" s="688"/>
      <c r="BQ16" s="684"/>
      <c r="BR16" s="685"/>
      <c r="BS16" s="685"/>
      <c r="BT16" s="685"/>
      <c r="BU16" s="686"/>
      <c r="BV16" s="504"/>
      <c r="BW16" s="505"/>
      <c r="BX16" s="506"/>
      <c r="BY16" s="306"/>
      <c r="BZ16" s="307"/>
      <c r="CA16" s="307"/>
      <c r="CB16" s="307"/>
      <c r="CC16" s="308"/>
      <c r="CD16" s="306"/>
      <c r="CE16" s="307"/>
      <c r="CF16" s="307"/>
      <c r="CG16" s="307"/>
      <c r="CH16" s="307"/>
      <c r="CI16" s="307"/>
      <c r="CJ16" s="307"/>
      <c r="CK16" s="307"/>
      <c r="CL16" s="307"/>
      <c r="CM16" s="307"/>
      <c r="CN16" s="308"/>
      <c r="CO16" s="62">
        <f t="shared" si="5"/>
        <v>0</v>
      </c>
      <c r="CP16" s="62">
        <f t="shared" si="6"/>
        <v>0</v>
      </c>
      <c r="CQ16" s="62">
        <f t="shared" si="7"/>
        <v>0</v>
      </c>
      <c r="CR16" s="62">
        <f t="shared" si="8"/>
        <v>0</v>
      </c>
      <c r="CS16" s="82"/>
      <c r="CT16" s="317"/>
      <c r="CU16" s="318"/>
      <c r="CV16" s="740" t="str">
        <f>IF(AND(請求書!$F$13&lt;&gt;"",請求書!$J$13&lt;&gt;"",$CT16&lt;&gt;""),IF(ISERR(DAY(2018+請求書!$F$13&amp;"/"&amp;請求書!$J$13&amp;"/"&amp;$CT16)),"NG",DATE(2018+請求書!$F$13,請求書!$J$13,$CT16)),"")</f>
        <v/>
      </c>
      <c r="CW16" s="741"/>
      <c r="CX16" s="742"/>
      <c r="CY16" s="366"/>
      <c r="CZ16" s="321"/>
      <c r="DA16" s="321"/>
      <c r="DB16" s="321"/>
      <c r="DC16" s="321"/>
      <c r="DD16" s="321"/>
      <c r="DE16" s="321"/>
      <c r="DF16" s="321"/>
      <c r="DG16" s="321"/>
      <c r="DH16" s="321"/>
      <c r="DI16" s="321"/>
      <c r="DJ16" s="365"/>
      <c r="DK16" s="362"/>
      <c r="DL16" s="321"/>
      <c r="DM16" s="321"/>
      <c r="DN16" s="321"/>
      <c r="DO16" s="321"/>
      <c r="DP16" s="321"/>
      <c r="DQ16" s="321"/>
      <c r="DR16" s="321"/>
      <c r="DS16" s="321"/>
      <c r="DT16" s="321"/>
      <c r="DU16" s="321"/>
      <c r="DV16" s="321"/>
      <c r="DW16" s="743" t="str">
        <f t="shared" si="9"/>
        <v/>
      </c>
      <c r="DX16" s="687"/>
      <c r="DY16" s="687"/>
      <c r="DZ16" s="687"/>
      <c r="EA16" s="688"/>
      <c r="EB16" s="684"/>
      <c r="EC16" s="685"/>
      <c r="ED16" s="685"/>
      <c r="EE16" s="685"/>
      <c r="EF16" s="686"/>
      <c r="EG16" s="504"/>
      <c r="EH16" s="505"/>
      <c r="EI16" s="506"/>
      <c r="EJ16" s="306"/>
      <c r="EK16" s="307"/>
      <c r="EL16" s="307"/>
      <c r="EM16" s="307"/>
      <c r="EN16" s="308"/>
      <c r="EO16" s="306"/>
      <c r="EP16" s="307"/>
      <c r="EQ16" s="307"/>
      <c r="ER16" s="307"/>
      <c r="ES16" s="307"/>
      <c r="ET16" s="307"/>
      <c r="EU16" s="307"/>
      <c r="EV16" s="307"/>
      <c r="EW16" s="307"/>
      <c r="EX16" s="307"/>
      <c r="EY16" s="308"/>
      <c r="EZ16" s="62">
        <f t="shared" si="10"/>
        <v>0</v>
      </c>
      <c r="FA16" s="62">
        <f t="shared" si="11"/>
        <v>0</v>
      </c>
      <c r="FB16" s="62">
        <f t="shared" si="12"/>
        <v>0</v>
      </c>
      <c r="FC16" s="62">
        <f t="shared" si="13"/>
        <v>0</v>
      </c>
    </row>
    <row r="17" spans="2:159" ht="20.100000000000001" customHeight="1" thickBot="1">
      <c r="B17" s="53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F17" s="55"/>
      <c r="AG17" s="68"/>
      <c r="AH17" s="69"/>
      <c r="AI17" s="317"/>
      <c r="AJ17" s="318"/>
      <c r="AK17" s="740" t="str">
        <f>IF(AND(請求書!$F$13&lt;&gt;"",請求書!$J$13&lt;&gt;"",$AI17&lt;&gt;""),IF(ISERR(DAY(2018+請求書!$F$13&amp;"/"&amp;請求書!$J$13&amp;"/"&amp;$AI17)),"NG",DATE(2018+請求書!$F$13,請求書!$J$13,$AI17)),"")</f>
        <v/>
      </c>
      <c r="AL17" s="741"/>
      <c r="AM17" s="742"/>
      <c r="AN17" s="366"/>
      <c r="AO17" s="321"/>
      <c r="AP17" s="321"/>
      <c r="AQ17" s="321"/>
      <c r="AR17" s="321"/>
      <c r="AS17" s="321"/>
      <c r="AT17" s="321"/>
      <c r="AU17" s="321"/>
      <c r="AV17" s="321"/>
      <c r="AW17" s="321"/>
      <c r="AX17" s="321"/>
      <c r="AY17" s="365"/>
      <c r="AZ17" s="362"/>
      <c r="BA17" s="321"/>
      <c r="BB17" s="321"/>
      <c r="BC17" s="321"/>
      <c r="BD17" s="321"/>
      <c r="BE17" s="321"/>
      <c r="BF17" s="321"/>
      <c r="BG17" s="321"/>
      <c r="BH17" s="321"/>
      <c r="BI17" s="321"/>
      <c r="BJ17" s="321"/>
      <c r="BK17" s="321"/>
      <c r="BL17" s="743" t="str">
        <f t="shared" si="4"/>
        <v/>
      </c>
      <c r="BM17" s="687"/>
      <c r="BN17" s="687"/>
      <c r="BO17" s="687"/>
      <c r="BP17" s="688"/>
      <c r="BQ17" s="684"/>
      <c r="BR17" s="685"/>
      <c r="BS17" s="685"/>
      <c r="BT17" s="685"/>
      <c r="BU17" s="686"/>
      <c r="BV17" s="504"/>
      <c r="BW17" s="505"/>
      <c r="BX17" s="506"/>
      <c r="BY17" s="306"/>
      <c r="BZ17" s="307"/>
      <c r="CA17" s="307"/>
      <c r="CB17" s="307"/>
      <c r="CC17" s="308"/>
      <c r="CD17" s="306"/>
      <c r="CE17" s="307"/>
      <c r="CF17" s="307"/>
      <c r="CG17" s="307"/>
      <c r="CH17" s="307"/>
      <c r="CI17" s="307"/>
      <c r="CJ17" s="307"/>
      <c r="CK17" s="307"/>
      <c r="CL17" s="307"/>
      <c r="CM17" s="307"/>
      <c r="CN17" s="308"/>
      <c r="CO17" s="62">
        <f t="shared" si="5"/>
        <v>0</v>
      </c>
      <c r="CP17" s="62">
        <f t="shared" si="6"/>
        <v>0</v>
      </c>
      <c r="CQ17" s="62">
        <f t="shared" si="7"/>
        <v>0</v>
      </c>
      <c r="CR17" s="62">
        <f t="shared" si="8"/>
        <v>0</v>
      </c>
      <c r="CS17" s="82"/>
      <c r="CT17" s="317"/>
      <c r="CU17" s="318"/>
      <c r="CV17" s="740" t="str">
        <f>IF(AND(請求書!$F$13&lt;&gt;"",請求書!$J$13&lt;&gt;"",$CT17&lt;&gt;""),IF(ISERR(DAY(2018+請求書!$F$13&amp;"/"&amp;請求書!$J$13&amp;"/"&amp;$CT17)),"NG",DATE(2018+請求書!$F$13,請求書!$J$13,$CT17)),"")</f>
        <v/>
      </c>
      <c r="CW17" s="741"/>
      <c r="CX17" s="742"/>
      <c r="CY17" s="366"/>
      <c r="CZ17" s="321"/>
      <c r="DA17" s="321"/>
      <c r="DB17" s="321"/>
      <c r="DC17" s="321"/>
      <c r="DD17" s="321"/>
      <c r="DE17" s="321"/>
      <c r="DF17" s="321"/>
      <c r="DG17" s="321"/>
      <c r="DH17" s="321"/>
      <c r="DI17" s="321"/>
      <c r="DJ17" s="365"/>
      <c r="DK17" s="362"/>
      <c r="DL17" s="321"/>
      <c r="DM17" s="321"/>
      <c r="DN17" s="321"/>
      <c r="DO17" s="321"/>
      <c r="DP17" s="321"/>
      <c r="DQ17" s="321"/>
      <c r="DR17" s="321"/>
      <c r="DS17" s="321"/>
      <c r="DT17" s="321"/>
      <c r="DU17" s="321"/>
      <c r="DV17" s="321"/>
      <c r="DW17" s="743" t="str">
        <f t="shared" si="9"/>
        <v/>
      </c>
      <c r="DX17" s="687"/>
      <c r="DY17" s="687"/>
      <c r="DZ17" s="687"/>
      <c r="EA17" s="688"/>
      <c r="EB17" s="684"/>
      <c r="EC17" s="685"/>
      <c r="ED17" s="685"/>
      <c r="EE17" s="685"/>
      <c r="EF17" s="686"/>
      <c r="EG17" s="504"/>
      <c r="EH17" s="505"/>
      <c r="EI17" s="506"/>
      <c r="EJ17" s="306"/>
      <c r="EK17" s="307"/>
      <c r="EL17" s="307"/>
      <c r="EM17" s="307"/>
      <c r="EN17" s="308"/>
      <c r="EO17" s="306"/>
      <c r="EP17" s="307"/>
      <c r="EQ17" s="307"/>
      <c r="ER17" s="307"/>
      <c r="ES17" s="307"/>
      <c r="ET17" s="307"/>
      <c r="EU17" s="307"/>
      <c r="EV17" s="307"/>
      <c r="EW17" s="307"/>
      <c r="EX17" s="307"/>
      <c r="EY17" s="308"/>
      <c r="EZ17" s="62">
        <f t="shared" si="10"/>
        <v>0</v>
      </c>
      <c r="FA17" s="62">
        <f t="shared" si="11"/>
        <v>0</v>
      </c>
      <c r="FB17" s="62">
        <f t="shared" si="12"/>
        <v>0</v>
      </c>
      <c r="FC17" s="62">
        <f t="shared" si="13"/>
        <v>0</v>
      </c>
    </row>
    <row r="18" spans="2:159" ht="20.100000000000001" customHeight="1">
      <c r="B18" s="53"/>
      <c r="C18" s="55"/>
      <c r="D18" s="507" t="s">
        <v>896</v>
      </c>
      <c r="E18" s="510" t="s">
        <v>893</v>
      </c>
      <c r="F18" s="511"/>
      <c r="G18" s="511"/>
      <c r="H18" s="511"/>
      <c r="I18" s="511"/>
      <c r="J18" s="511"/>
      <c r="K18" s="511"/>
      <c r="L18" s="512"/>
      <c r="M18" s="309" t="s">
        <v>894</v>
      </c>
      <c r="N18" s="310"/>
      <c r="O18" s="516" t="s">
        <v>897</v>
      </c>
      <c r="P18" s="517"/>
      <c r="Q18" s="517"/>
      <c r="R18" s="518"/>
      <c r="S18" s="309" t="s">
        <v>875</v>
      </c>
      <c r="T18" s="310"/>
      <c r="U18" s="516" t="s">
        <v>228</v>
      </c>
      <c r="V18" s="517"/>
      <c r="W18" s="517"/>
      <c r="X18" s="517"/>
      <c r="Y18" s="517"/>
      <c r="Z18" s="518"/>
      <c r="AA18" s="516" t="s">
        <v>229</v>
      </c>
      <c r="AB18" s="517"/>
      <c r="AC18" s="517"/>
      <c r="AD18" s="522"/>
      <c r="AF18" s="55"/>
      <c r="AG18" s="68"/>
      <c r="AH18" s="69"/>
      <c r="AI18" s="317"/>
      <c r="AJ18" s="318"/>
      <c r="AK18" s="740" t="str">
        <f>IF(AND(請求書!$F$13&lt;&gt;"",請求書!$J$13&lt;&gt;"",$AI18&lt;&gt;""),IF(ISERR(DAY(2018+請求書!$F$13&amp;"/"&amp;請求書!$J$13&amp;"/"&amp;$AI18)),"NG",DATE(2018+請求書!$F$13,請求書!$J$13,$AI18)),"")</f>
        <v/>
      </c>
      <c r="AL18" s="741"/>
      <c r="AM18" s="742"/>
      <c r="AN18" s="366"/>
      <c r="AO18" s="321"/>
      <c r="AP18" s="321"/>
      <c r="AQ18" s="321"/>
      <c r="AR18" s="321"/>
      <c r="AS18" s="321"/>
      <c r="AT18" s="321"/>
      <c r="AU18" s="321"/>
      <c r="AV18" s="321"/>
      <c r="AW18" s="321"/>
      <c r="AX18" s="321"/>
      <c r="AY18" s="365"/>
      <c r="AZ18" s="362"/>
      <c r="BA18" s="321"/>
      <c r="BB18" s="321"/>
      <c r="BC18" s="321"/>
      <c r="BD18" s="321"/>
      <c r="BE18" s="321"/>
      <c r="BF18" s="321"/>
      <c r="BG18" s="321"/>
      <c r="BH18" s="321"/>
      <c r="BI18" s="321"/>
      <c r="BJ18" s="321"/>
      <c r="BK18" s="321"/>
      <c r="BL18" s="743" t="str">
        <f t="shared" si="4"/>
        <v/>
      </c>
      <c r="BM18" s="687"/>
      <c r="BN18" s="687"/>
      <c r="BO18" s="687"/>
      <c r="BP18" s="688"/>
      <c r="BQ18" s="684"/>
      <c r="BR18" s="685"/>
      <c r="BS18" s="685"/>
      <c r="BT18" s="685"/>
      <c r="BU18" s="686"/>
      <c r="BV18" s="504"/>
      <c r="BW18" s="505"/>
      <c r="BX18" s="506"/>
      <c r="BY18" s="306"/>
      <c r="BZ18" s="307"/>
      <c r="CA18" s="307"/>
      <c r="CB18" s="307"/>
      <c r="CC18" s="308"/>
      <c r="CD18" s="306"/>
      <c r="CE18" s="307"/>
      <c r="CF18" s="307"/>
      <c r="CG18" s="307"/>
      <c r="CH18" s="307"/>
      <c r="CI18" s="307"/>
      <c r="CJ18" s="307"/>
      <c r="CK18" s="307"/>
      <c r="CL18" s="307"/>
      <c r="CM18" s="307"/>
      <c r="CN18" s="308"/>
      <c r="CO18" s="62">
        <f t="shared" si="5"/>
        <v>0</v>
      </c>
      <c r="CP18" s="62">
        <f t="shared" si="6"/>
        <v>0</v>
      </c>
      <c r="CQ18" s="62">
        <f t="shared" si="7"/>
        <v>0</v>
      </c>
      <c r="CR18" s="62">
        <f t="shared" si="8"/>
        <v>0</v>
      </c>
      <c r="CS18" s="82"/>
      <c r="CT18" s="317"/>
      <c r="CU18" s="318"/>
      <c r="CV18" s="740" t="str">
        <f>IF(AND(請求書!$F$13&lt;&gt;"",請求書!$J$13&lt;&gt;"",$CT18&lt;&gt;""),IF(ISERR(DAY(2018+請求書!$F$13&amp;"/"&amp;請求書!$J$13&amp;"/"&amp;$CT18)),"NG",DATE(2018+請求書!$F$13,請求書!$J$13,$CT18)),"")</f>
        <v/>
      </c>
      <c r="CW18" s="741"/>
      <c r="CX18" s="742"/>
      <c r="CY18" s="366"/>
      <c r="CZ18" s="321"/>
      <c r="DA18" s="321"/>
      <c r="DB18" s="321"/>
      <c r="DC18" s="321"/>
      <c r="DD18" s="321"/>
      <c r="DE18" s="321"/>
      <c r="DF18" s="321"/>
      <c r="DG18" s="321"/>
      <c r="DH18" s="321"/>
      <c r="DI18" s="321"/>
      <c r="DJ18" s="365"/>
      <c r="DK18" s="362"/>
      <c r="DL18" s="321"/>
      <c r="DM18" s="321"/>
      <c r="DN18" s="321"/>
      <c r="DO18" s="321"/>
      <c r="DP18" s="321"/>
      <c r="DQ18" s="321"/>
      <c r="DR18" s="321"/>
      <c r="DS18" s="321"/>
      <c r="DT18" s="321"/>
      <c r="DU18" s="321"/>
      <c r="DV18" s="321"/>
      <c r="DW18" s="743" t="str">
        <f t="shared" si="9"/>
        <v/>
      </c>
      <c r="DX18" s="687"/>
      <c r="DY18" s="687"/>
      <c r="DZ18" s="687"/>
      <c r="EA18" s="688"/>
      <c r="EB18" s="684"/>
      <c r="EC18" s="685"/>
      <c r="ED18" s="685"/>
      <c r="EE18" s="685"/>
      <c r="EF18" s="686"/>
      <c r="EG18" s="504"/>
      <c r="EH18" s="505"/>
      <c r="EI18" s="506"/>
      <c r="EJ18" s="306"/>
      <c r="EK18" s="307"/>
      <c r="EL18" s="307"/>
      <c r="EM18" s="307"/>
      <c r="EN18" s="308"/>
      <c r="EO18" s="306"/>
      <c r="EP18" s="307"/>
      <c r="EQ18" s="307"/>
      <c r="ER18" s="307"/>
      <c r="ES18" s="307"/>
      <c r="ET18" s="307"/>
      <c r="EU18" s="307"/>
      <c r="EV18" s="307"/>
      <c r="EW18" s="307"/>
      <c r="EX18" s="307"/>
      <c r="EY18" s="308"/>
      <c r="EZ18" s="62">
        <f t="shared" si="10"/>
        <v>0</v>
      </c>
      <c r="FA18" s="62">
        <f t="shared" si="11"/>
        <v>0</v>
      </c>
      <c r="FB18" s="62">
        <f t="shared" si="12"/>
        <v>0</v>
      </c>
      <c r="FC18" s="62">
        <f t="shared" si="13"/>
        <v>0</v>
      </c>
    </row>
    <row r="19" spans="2:159" ht="20.100000000000001" customHeight="1">
      <c r="B19" s="53"/>
      <c r="C19" s="55"/>
      <c r="D19" s="508"/>
      <c r="E19" s="513"/>
      <c r="F19" s="514"/>
      <c r="G19" s="514"/>
      <c r="H19" s="514"/>
      <c r="I19" s="514"/>
      <c r="J19" s="514"/>
      <c r="K19" s="514"/>
      <c r="L19" s="515"/>
      <c r="M19" s="311" t="s">
        <v>895</v>
      </c>
      <c r="N19" s="312"/>
      <c r="O19" s="519"/>
      <c r="P19" s="520"/>
      <c r="Q19" s="520"/>
      <c r="R19" s="521"/>
      <c r="S19" s="313" t="s">
        <v>892</v>
      </c>
      <c r="T19" s="314"/>
      <c r="U19" s="519"/>
      <c r="V19" s="520"/>
      <c r="W19" s="520"/>
      <c r="X19" s="520"/>
      <c r="Y19" s="520"/>
      <c r="Z19" s="521"/>
      <c r="AA19" s="519"/>
      <c r="AB19" s="520"/>
      <c r="AC19" s="520"/>
      <c r="AD19" s="523"/>
      <c r="AF19" s="55"/>
      <c r="AG19" s="68"/>
      <c r="AH19" s="69"/>
      <c r="AI19" s="317"/>
      <c r="AJ19" s="318"/>
      <c r="AK19" s="740" t="str">
        <f>IF(AND(請求書!$F$13&lt;&gt;"",請求書!$J$13&lt;&gt;"",$AI19&lt;&gt;""),IF(ISERR(DAY(2018+請求書!$F$13&amp;"/"&amp;請求書!$J$13&amp;"/"&amp;$AI19)),"NG",DATE(2018+請求書!$F$13,請求書!$J$13,$AI19)),"")</f>
        <v/>
      </c>
      <c r="AL19" s="741"/>
      <c r="AM19" s="742"/>
      <c r="AN19" s="366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65"/>
      <c r="AZ19" s="362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743" t="str">
        <f t="shared" si="4"/>
        <v/>
      </c>
      <c r="BM19" s="687"/>
      <c r="BN19" s="687"/>
      <c r="BO19" s="687"/>
      <c r="BP19" s="688"/>
      <c r="BQ19" s="684"/>
      <c r="BR19" s="685"/>
      <c r="BS19" s="685"/>
      <c r="BT19" s="685"/>
      <c r="BU19" s="686"/>
      <c r="BV19" s="504"/>
      <c r="BW19" s="505"/>
      <c r="BX19" s="506"/>
      <c r="BY19" s="306"/>
      <c r="BZ19" s="307"/>
      <c r="CA19" s="307"/>
      <c r="CB19" s="307"/>
      <c r="CC19" s="308"/>
      <c r="CD19" s="306"/>
      <c r="CE19" s="307"/>
      <c r="CF19" s="307"/>
      <c r="CG19" s="307"/>
      <c r="CH19" s="307"/>
      <c r="CI19" s="307"/>
      <c r="CJ19" s="307"/>
      <c r="CK19" s="307"/>
      <c r="CL19" s="307"/>
      <c r="CM19" s="307"/>
      <c r="CN19" s="308"/>
      <c r="CO19" s="62">
        <f t="shared" si="5"/>
        <v>0</v>
      </c>
      <c r="CP19" s="62">
        <f t="shared" si="6"/>
        <v>0</v>
      </c>
      <c r="CQ19" s="62">
        <f t="shared" si="7"/>
        <v>0</v>
      </c>
      <c r="CR19" s="62">
        <f t="shared" si="8"/>
        <v>0</v>
      </c>
      <c r="CS19" s="82"/>
      <c r="CT19" s="317"/>
      <c r="CU19" s="318"/>
      <c r="CV19" s="740" t="str">
        <f>IF(AND(請求書!$F$13&lt;&gt;"",請求書!$J$13&lt;&gt;"",$CT19&lt;&gt;""),IF(ISERR(DAY(2018+請求書!$F$13&amp;"/"&amp;請求書!$J$13&amp;"/"&amp;$CT19)),"NG",DATE(2018+請求書!$F$13,請求書!$J$13,$CT19)),"")</f>
        <v/>
      </c>
      <c r="CW19" s="741"/>
      <c r="CX19" s="742"/>
      <c r="CY19" s="366"/>
      <c r="CZ19" s="321"/>
      <c r="DA19" s="321"/>
      <c r="DB19" s="321"/>
      <c r="DC19" s="321"/>
      <c r="DD19" s="321"/>
      <c r="DE19" s="321"/>
      <c r="DF19" s="321"/>
      <c r="DG19" s="321"/>
      <c r="DH19" s="321"/>
      <c r="DI19" s="321"/>
      <c r="DJ19" s="365"/>
      <c r="DK19" s="362"/>
      <c r="DL19" s="321"/>
      <c r="DM19" s="321"/>
      <c r="DN19" s="321"/>
      <c r="DO19" s="321"/>
      <c r="DP19" s="321"/>
      <c r="DQ19" s="321"/>
      <c r="DR19" s="321"/>
      <c r="DS19" s="321"/>
      <c r="DT19" s="321"/>
      <c r="DU19" s="321"/>
      <c r="DV19" s="321"/>
      <c r="DW19" s="743" t="str">
        <f t="shared" si="9"/>
        <v/>
      </c>
      <c r="DX19" s="687"/>
      <c r="DY19" s="687"/>
      <c r="DZ19" s="687"/>
      <c r="EA19" s="688"/>
      <c r="EB19" s="684"/>
      <c r="EC19" s="685"/>
      <c r="ED19" s="685"/>
      <c r="EE19" s="685"/>
      <c r="EF19" s="686"/>
      <c r="EG19" s="504"/>
      <c r="EH19" s="505"/>
      <c r="EI19" s="506"/>
      <c r="EJ19" s="306"/>
      <c r="EK19" s="307"/>
      <c r="EL19" s="307"/>
      <c r="EM19" s="307"/>
      <c r="EN19" s="308"/>
      <c r="EO19" s="306"/>
      <c r="EP19" s="307"/>
      <c r="EQ19" s="307"/>
      <c r="ER19" s="307"/>
      <c r="ES19" s="307"/>
      <c r="ET19" s="307"/>
      <c r="EU19" s="307"/>
      <c r="EV19" s="307"/>
      <c r="EW19" s="307"/>
      <c r="EX19" s="307"/>
      <c r="EY19" s="308"/>
      <c r="EZ19" s="62">
        <f t="shared" si="10"/>
        <v>0</v>
      </c>
      <c r="FA19" s="62">
        <f t="shared" si="11"/>
        <v>0</v>
      </c>
      <c r="FB19" s="62">
        <f t="shared" si="12"/>
        <v>0</v>
      </c>
      <c r="FC19" s="62">
        <f t="shared" si="13"/>
        <v>0</v>
      </c>
    </row>
    <row r="20" spans="2:159" ht="20.100000000000001" customHeight="1">
      <c r="B20" s="53"/>
      <c r="C20" s="55"/>
      <c r="D20" s="508"/>
      <c r="E20" s="536"/>
      <c r="F20" s="537"/>
      <c r="G20" s="537"/>
      <c r="H20" s="537"/>
      <c r="I20" s="537"/>
      <c r="J20" s="537"/>
      <c r="K20" s="537"/>
      <c r="L20" s="538"/>
      <c r="M20" s="539"/>
      <c r="N20" s="540"/>
      <c r="O20" s="541" t="str">
        <f>IFERROR(IF(E20&lt;&gt;"",VLOOKUP(AE20,移動支援単価表!A:B,2,FALSE),""),"")</f>
        <v/>
      </c>
      <c r="P20" s="542"/>
      <c r="Q20" s="542"/>
      <c r="R20" s="543"/>
      <c r="S20" s="781"/>
      <c r="T20" s="782"/>
      <c r="U20" s="530" t="str">
        <f>IFERROR(IF(O20="","",O20*S20*10),"")</f>
        <v/>
      </c>
      <c r="V20" s="531"/>
      <c r="W20" s="531"/>
      <c r="X20" s="531"/>
      <c r="Y20" s="531"/>
      <c r="Z20" s="532"/>
      <c r="AA20" s="786"/>
      <c r="AB20" s="787"/>
      <c r="AC20" s="787"/>
      <c r="AD20" s="788"/>
      <c r="AE20" s="84" t="str">
        <f>E20&amp;"（"&amp;$G$15&amp;"）"&amp;M20</f>
        <v>（）</v>
      </c>
      <c r="AF20" s="55"/>
      <c r="AG20" s="68"/>
      <c r="AH20" s="69"/>
      <c r="AI20" s="317"/>
      <c r="AJ20" s="318"/>
      <c r="AK20" s="740" t="str">
        <f>IF(AND(請求書!$F$13&lt;&gt;"",請求書!$J$13&lt;&gt;"",$AI20&lt;&gt;""),IF(ISERR(DAY(2018+請求書!$F$13&amp;"/"&amp;請求書!$J$13&amp;"/"&amp;$AI20)),"NG",DATE(2018+請求書!$F$13,請求書!$J$13,$AI20)),"")</f>
        <v/>
      </c>
      <c r="AL20" s="741"/>
      <c r="AM20" s="742"/>
      <c r="AN20" s="366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65"/>
      <c r="AZ20" s="362"/>
      <c r="BA20" s="321"/>
      <c r="BB20" s="321"/>
      <c r="BC20" s="321"/>
      <c r="BD20" s="321"/>
      <c r="BE20" s="321"/>
      <c r="BF20" s="321"/>
      <c r="BG20" s="321"/>
      <c r="BH20" s="321"/>
      <c r="BI20" s="321"/>
      <c r="BJ20" s="321"/>
      <c r="BK20" s="321"/>
      <c r="BL20" s="743" t="str">
        <f t="shared" si="4"/>
        <v/>
      </c>
      <c r="BM20" s="687"/>
      <c r="BN20" s="687"/>
      <c r="BO20" s="687"/>
      <c r="BP20" s="688"/>
      <c r="BQ20" s="684"/>
      <c r="BR20" s="685"/>
      <c r="BS20" s="685"/>
      <c r="BT20" s="685"/>
      <c r="BU20" s="686"/>
      <c r="BV20" s="504"/>
      <c r="BW20" s="505"/>
      <c r="BX20" s="506"/>
      <c r="BY20" s="306"/>
      <c r="BZ20" s="307"/>
      <c r="CA20" s="307"/>
      <c r="CB20" s="307"/>
      <c r="CC20" s="308"/>
      <c r="CD20" s="306"/>
      <c r="CE20" s="307"/>
      <c r="CF20" s="307"/>
      <c r="CG20" s="307"/>
      <c r="CH20" s="307"/>
      <c r="CI20" s="307"/>
      <c r="CJ20" s="307"/>
      <c r="CK20" s="307"/>
      <c r="CL20" s="307"/>
      <c r="CM20" s="307"/>
      <c r="CN20" s="308"/>
      <c r="CO20" s="62">
        <f t="shared" si="5"/>
        <v>0</v>
      </c>
      <c r="CP20" s="62">
        <f t="shared" si="6"/>
        <v>0</v>
      </c>
      <c r="CQ20" s="62">
        <f t="shared" si="7"/>
        <v>0</v>
      </c>
      <c r="CR20" s="62">
        <f t="shared" si="8"/>
        <v>0</v>
      </c>
      <c r="CS20" s="82"/>
      <c r="CT20" s="317"/>
      <c r="CU20" s="318"/>
      <c r="CV20" s="740" t="str">
        <f>IF(AND(請求書!$F$13&lt;&gt;"",請求書!$J$13&lt;&gt;"",$CT20&lt;&gt;""),IF(ISERR(DAY(2018+請求書!$F$13&amp;"/"&amp;請求書!$J$13&amp;"/"&amp;$CT20)),"NG",DATE(2018+請求書!$F$13,請求書!$J$13,$CT20)),"")</f>
        <v/>
      </c>
      <c r="CW20" s="741"/>
      <c r="CX20" s="742"/>
      <c r="CY20" s="366"/>
      <c r="CZ20" s="321"/>
      <c r="DA20" s="321"/>
      <c r="DB20" s="321"/>
      <c r="DC20" s="321"/>
      <c r="DD20" s="321"/>
      <c r="DE20" s="321"/>
      <c r="DF20" s="321"/>
      <c r="DG20" s="321"/>
      <c r="DH20" s="321"/>
      <c r="DI20" s="321"/>
      <c r="DJ20" s="365"/>
      <c r="DK20" s="362"/>
      <c r="DL20" s="321"/>
      <c r="DM20" s="321"/>
      <c r="DN20" s="321"/>
      <c r="DO20" s="321"/>
      <c r="DP20" s="321"/>
      <c r="DQ20" s="321"/>
      <c r="DR20" s="321"/>
      <c r="DS20" s="321"/>
      <c r="DT20" s="321"/>
      <c r="DU20" s="321"/>
      <c r="DV20" s="321"/>
      <c r="DW20" s="743" t="str">
        <f t="shared" si="9"/>
        <v/>
      </c>
      <c r="DX20" s="687"/>
      <c r="DY20" s="687"/>
      <c r="DZ20" s="687"/>
      <c r="EA20" s="688"/>
      <c r="EB20" s="684"/>
      <c r="EC20" s="685"/>
      <c r="ED20" s="685"/>
      <c r="EE20" s="685"/>
      <c r="EF20" s="686"/>
      <c r="EG20" s="504"/>
      <c r="EH20" s="505"/>
      <c r="EI20" s="506"/>
      <c r="EJ20" s="306"/>
      <c r="EK20" s="307"/>
      <c r="EL20" s="307"/>
      <c r="EM20" s="307"/>
      <c r="EN20" s="308"/>
      <c r="EO20" s="306"/>
      <c r="EP20" s="307"/>
      <c r="EQ20" s="307"/>
      <c r="ER20" s="307"/>
      <c r="ES20" s="307"/>
      <c r="ET20" s="307"/>
      <c r="EU20" s="307"/>
      <c r="EV20" s="307"/>
      <c r="EW20" s="307"/>
      <c r="EX20" s="307"/>
      <c r="EY20" s="308"/>
      <c r="EZ20" s="62">
        <f t="shared" si="10"/>
        <v>0</v>
      </c>
      <c r="FA20" s="62">
        <f t="shared" si="11"/>
        <v>0</v>
      </c>
      <c r="FB20" s="62">
        <f t="shared" si="12"/>
        <v>0</v>
      </c>
      <c r="FC20" s="62">
        <f t="shared" si="13"/>
        <v>0</v>
      </c>
    </row>
    <row r="21" spans="2:159" ht="20.100000000000001" customHeight="1">
      <c r="B21" s="53"/>
      <c r="C21" s="55"/>
      <c r="D21" s="508"/>
      <c r="E21" s="536"/>
      <c r="F21" s="537"/>
      <c r="G21" s="537"/>
      <c r="H21" s="537"/>
      <c r="I21" s="537"/>
      <c r="J21" s="537"/>
      <c r="K21" s="537"/>
      <c r="L21" s="538"/>
      <c r="M21" s="539"/>
      <c r="N21" s="540"/>
      <c r="O21" s="541" t="str">
        <f>IFERROR(IF(E21&lt;&gt;"",VLOOKUP(AE21,移動支援単価表!A:B,2,FALSE),""),"")</f>
        <v/>
      </c>
      <c r="P21" s="542"/>
      <c r="Q21" s="542"/>
      <c r="R21" s="543"/>
      <c r="S21" s="781"/>
      <c r="T21" s="782"/>
      <c r="U21" s="530" t="str">
        <f t="shared" ref="U21:U29" si="14">IFERROR(IF(O21="","",O21*S21*10),"")</f>
        <v/>
      </c>
      <c r="V21" s="531"/>
      <c r="W21" s="531"/>
      <c r="X21" s="531"/>
      <c r="Y21" s="531"/>
      <c r="Z21" s="532"/>
      <c r="AA21" s="786"/>
      <c r="AB21" s="787"/>
      <c r="AC21" s="787"/>
      <c r="AD21" s="788"/>
      <c r="AE21" s="84" t="str">
        <f t="shared" ref="AE21:AE29" si="15">E21&amp;"（"&amp;$G$15&amp;"）"&amp;M21</f>
        <v>（）</v>
      </c>
      <c r="AF21" s="55"/>
      <c r="AG21" s="68"/>
      <c r="AH21" s="69"/>
      <c r="AI21" s="317"/>
      <c r="AJ21" s="318"/>
      <c r="AK21" s="740" t="str">
        <f>IF(AND(請求書!$F$13&lt;&gt;"",請求書!$J$13&lt;&gt;"",$AI21&lt;&gt;""),IF(ISERR(DAY(2018+請求書!$F$13&amp;"/"&amp;請求書!$J$13&amp;"/"&amp;$AI21)),"NG",DATE(2018+請求書!$F$13,請求書!$J$13,$AI21)),"")</f>
        <v/>
      </c>
      <c r="AL21" s="741"/>
      <c r="AM21" s="742"/>
      <c r="AN21" s="366"/>
      <c r="AO21" s="321"/>
      <c r="AP21" s="321"/>
      <c r="AQ21" s="321"/>
      <c r="AR21" s="321"/>
      <c r="AS21" s="321"/>
      <c r="AT21" s="321"/>
      <c r="AU21" s="321"/>
      <c r="AV21" s="321"/>
      <c r="AW21" s="321"/>
      <c r="AX21" s="321"/>
      <c r="AY21" s="365"/>
      <c r="AZ21" s="362"/>
      <c r="BA21" s="321"/>
      <c r="BB21" s="321"/>
      <c r="BC21" s="321"/>
      <c r="BD21" s="321"/>
      <c r="BE21" s="321"/>
      <c r="BF21" s="321"/>
      <c r="BG21" s="321"/>
      <c r="BH21" s="321"/>
      <c r="BI21" s="321"/>
      <c r="BJ21" s="321"/>
      <c r="BK21" s="321"/>
      <c r="BL21" s="743" t="str">
        <f t="shared" si="4"/>
        <v/>
      </c>
      <c r="BM21" s="687"/>
      <c r="BN21" s="687"/>
      <c r="BO21" s="687"/>
      <c r="BP21" s="688"/>
      <c r="BQ21" s="684"/>
      <c r="BR21" s="685"/>
      <c r="BS21" s="685"/>
      <c r="BT21" s="685"/>
      <c r="BU21" s="686"/>
      <c r="BV21" s="504"/>
      <c r="BW21" s="505"/>
      <c r="BX21" s="506"/>
      <c r="BY21" s="306"/>
      <c r="BZ21" s="307"/>
      <c r="CA21" s="307"/>
      <c r="CB21" s="307"/>
      <c r="CC21" s="308"/>
      <c r="CD21" s="306"/>
      <c r="CE21" s="307"/>
      <c r="CF21" s="307"/>
      <c r="CG21" s="307"/>
      <c r="CH21" s="307"/>
      <c r="CI21" s="307"/>
      <c r="CJ21" s="307"/>
      <c r="CK21" s="307"/>
      <c r="CL21" s="307"/>
      <c r="CM21" s="307"/>
      <c r="CN21" s="308"/>
      <c r="CO21" s="62">
        <f t="shared" si="5"/>
        <v>0</v>
      </c>
      <c r="CP21" s="62">
        <f t="shared" si="6"/>
        <v>0</v>
      </c>
      <c r="CQ21" s="62">
        <f t="shared" si="7"/>
        <v>0</v>
      </c>
      <c r="CR21" s="62">
        <f t="shared" si="8"/>
        <v>0</v>
      </c>
      <c r="CS21" s="82"/>
      <c r="CT21" s="317"/>
      <c r="CU21" s="318"/>
      <c r="CV21" s="740" t="str">
        <f>IF(AND(請求書!$F$13&lt;&gt;"",請求書!$J$13&lt;&gt;"",$CT21&lt;&gt;""),IF(ISERR(DAY(2018+請求書!$F$13&amp;"/"&amp;請求書!$J$13&amp;"/"&amp;$CT21)),"NG",DATE(2018+請求書!$F$13,請求書!$J$13,$CT21)),"")</f>
        <v/>
      </c>
      <c r="CW21" s="741"/>
      <c r="CX21" s="742"/>
      <c r="CY21" s="366"/>
      <c r="CZ21" s="321"/>
      <c r="DA21" s="321"/>
      <c r="DB21" s="321"/>
      <c r="DC21" s="321"/>
      <c r="DD21" s="321"/>
      <c r="DE21" s="321"/>
      <c r="DF21" s="321"/>
      <c r="DG21" s="321"/>
      <c r="DH21" s="321"/>
      <c r="DI21" s="321"/>
      <c r="DJ21" s="365"/>
      <c r="DK21" s="362"/>
      <c r="DL21" s="321"/>
      <c r="DM21" s="321"/>
      <c r="DN21" s="321"/>
      <c r="DO21" s="321"/>
      <c r="DP21" s="321"/>
      <c r="DQ21" s="321"/>
      <c r="DR21" s="321"/>
      <c r="DS21" s="321"/>
      <c r="DT21" s="321"/>
      <c r="DU21" s="321"/>
      <c r="DV21" s="321"/>
      <c r="DW21" s="743" t="str">
        <f t="shared" si="9"/>
        <v/>
      </c>
      <c r="DX21" s="687"/>
      <c r="DY21" s="687"/>
      <c r="DZ21" s="687"/>
      <c r="EA21" s="688"/>
      <c r="EB21" s="684"/>
      <c r="EC21" s="685"/>
      <c r="ED21" s="685"/>
      <c r="EE21" s="685"/>
      <c r="EF21" s="686"/>
      <c r="EG21" s="504"/>
      <c r="EH21" s="505"/>
      <c r="EI21" s="506"/>
      <c r="EJ21" s="306"/>
      <c r="EK21" s="307"/>
      <c r="EL21" s="307"/>
      <c r="EM21" s="307"/>
      <c r="EN21" s="308"/>
      <c r="EO21" s="306"/>
      <c r="EP21" s="307"/>
      <c r="EQ21" s="307"/>
      <c r="ER21" s="307"/>
      <c r="ES21" s="307"/>
      <c r="ET21" s="307"/>
      <c r="EU21" s="307"/>
      <c r="EV21" s="307"/>
      <c r="EW21" s="307"/>
      <c r="EX21" s="307"/>
      <c r="EY21" s="308"/>
      <c r="EZ21" s="62">
        <f t="shared" si="10"/>
        <v>0</v>
      </c>
      <c r="FA21" s="62">
        <f t="shared" si="11"/>
        <v>0</v>
      </c>
      <c r="FB21" s="62">
        <f t="shared" si="12"/>
        <v>0</v>
      </c>
      <c r="FC21" s="62">
        <f t="shared" si="13"/>
        <v>0</v>
      </c>
    </row>
    <row r="22" spans="2:159" ht="20.100000000000001" customHeight="1">
      <c r="B22" s="53"/>
      <c r="C22" s="55"/>
      <c r="D22" s="508"/>
      <c r="E22" s="536"/>
      <c r="F22" s="537"/>
      <c r="G22" s="537"/>
      <c r="H22" s="537"/>
      <c r="I22" s="537"/>
      <c r="J22" s="537"/>
      <c r="K22" s="537"/>
      <c r="L22" s="538"/>
      <c r="M22" s="539"/>
      <c r="N22" s="540"/>
      <c r="O22" s="541" t="str">
        <f>IFERROR(IF(E22&lt;&gt;"",VLOOKUP(AE22,移動支援単価表!A:B,2,FALSE),""),"")</f>
        <v/>
      </c>
      <c r="P22" s="542"/>
      <c r="Q22" s="542"/>
      <c r="R22" s="543"/>
      <c r="S22" s="781"/>
      <c r="T22" s="782"/>
      <c r="U22" s="530" t="str">
        <f t="shared" si="14"/>
        <v/>
      </c>
      <c r="V22" s="531"/>
      <c r="W22" s="531"/>
      <c r="X22" s="531"/>
      <c r="Y22" s="531"/>
      <c r="Z22" s="532"/>
      <c r="AA22" s="786"/>
      <c r="AB22" s="787"/>
      <c r="AC22" s="787"/>
      <c r="AD22" s="788"/>
      <c r="AE22" s="84" t="str">
        <f t="shared" si="15"/>
        <v>（）</v>
      </c>
      <c r="AF22" s="55"/>
      <c r="AG22" s="68"/>
      <c r="AH22" s="69"/>
      <c r="AI22" s="317"/>
      <c r="AJ22" s="318"/>
      <c r="AK22" s="740" t="str">
        <f>IF(AND(請求書!$F$13&lt;&gt;"",請求書!$J$13&lt;&gt;"",$AI22&lt;&gt;""),IF(ISERR(DAY(2018+請求書!$F$13&amp;"/"&amp;請求書!$J$13&amp;"/"&amp;$AI22)),"NG",DATE(2018+請求書!$F$13,請求書!$J$13,$AI22)),"")</f>
        <v/>
      </c>
      <c r="AL22" s="741"/>
      <c r="AM22" s="742"/>
      <c r="AN22" s="366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65"/>
      <c r="AZ22" s="362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743" t="str">
        <f t="shared" si="4"/>
        <v/>
      </c>
      <c r="BM22" s="687"/>
      <c r="BN22" s="687"/>
      <c r="BO22" s="687"/>
      <c r="BP22" s="688"/>
      <c r="BQ22" s="684"/>
      <c r="BR22" s="685"/>
      <c r="BS22" s="685"/>
      <c r="BT22" s="685"/>
      <c r="BU22" s="686"/>
      <c r="BV22" s="504"/>
      <c r="BW22" s="505"/>
      <c r="BX22" s="506"/>
      <c r="BY22" s="306"/>
      <c r="BZ22" s="307"/>
      <c r="CA22" s="307"/>
      <c r="CB22" s="307"/>
      <c r="CC22" s="308"/>
      <c r="CD22" s="306"/>
      <c r="CE22" s="307"/>
      <c r="CF22" s="307"/>
      <c r="CG22" s="307"/>
      <c r="CH22" s="307"/>
      <c r="CI22" s="307"/>
      <c r="CJ22" s="307"/>
      <c r="CK22" s="307"/>
      <c r="CL22" s="307"/>
      <c r="CM22" s="307"/>
      <c r="CN22" s="308"/>
      <c r="CO22" s="62">
        <f t="shared" si="5"/>
        <v>0</v>
      </c>
      <c r="CP22" s="62">
        <f t="shared" si="6"/>
        <v>0</v>
      </c>
      <c r="CQ22" s="62">
        <f t="shared" si="7"/>
        <v>0</v>
      </c>
      <c r="CR22" s="62">
        <f t="shared" si="8"/>
        <v>0</v>
      </c>
      <c r="CS22" s="82"/>
      <c r="CT22" s="317"/>
      <c r="CU22" s="318"/>
      <c r="CV22" s="740" t="str">
        <f>IF(AND(請求書!$F$13&lt;&gt;"",請求書!$J$13&lt;&gt;"",$CT22&lt;&gt;""),IF(ISERR(DAY(2018+請求書!$F$13&amp;"/"&amp;請求書!$J$13&amp;"/"&amp;$CT22)),"NG",DATE(2018+請求書!$F$13,請求書!$J$13,$CT22)),"")</f>
        <v/>
      </c>
      <c r="CW22" s="741"/>
      <c r="CX22" s="742"/>
      <c r="CY22" s="366"/>
      <c r="CZ22" s="321"/>
      <c r="DA22" s="321"/>
      <c r="DB22" s="321"/>
      <c r="DC22" s="321"/>
      <c r="DD22" s="321"/>
      <c r="DE22" s="321"/>
      <c r="DF22" s="321"/>
      <c r="DG22" s="321"/>
      <c r="DH22" s="321"/>
      <c r="DI22" s="321"/>
      <c r="DJ22" s="365"/>
      <c r="DK22" s="362"/>
      <c r="DL22" s="321"/>
      <c r="DM22" s="321"/>
      <c r="DN22" s="321"/>
      <c r="DO22" s="321"/>
      <c r="DP22" s="321"/>
      <c r="DQ22" s="321"/>
      <c r="DR22" s="321"/>
      <c r="DS22" s="321"/>
      <c r="DT22" s="321"/>
      <c r="DU22" s="321"/>
      <c r="DV22" s="321"/>
      <c r="DW22" s="743" t="str">
        <f t="shared" si="9"/>
        <v/>
      </c>
      <c r="DX22" s="687"/>
      <c r="DY22" s="687"/>
      <c r="DZ22" s="687"/>
      <c r="EA22" s="688"/>
      <c r="EB22" s="684"/>
      <c r="EC22" s="685"/>
      <c r="ED22" s="685"/>
      <c r="EE22" s="685"/>
      <c r="EF22" s="686"/>
      <c r="EG22" s="504"/>
      <c r="EH22" s="505"/>
      <c r="EI22" s="506"/>
      <c r="EJ22" s="306"/>
      <c r="EK22" s="307"/>
      <c r="EL22" s="307"/>
      <c r="EM22" s="307"/>
      <c r="EN22" s="308"/>
      <c r="EO22" s="306"/>
      <c r="EP22" s="307"/>
      <c r="EQ22" s="307"/>
      <c r="ER22" s="307"/>
      <c r="ES22" s="307"/>
      <c r="ET22" s="307"/>
      <c r="EU22" s="307"/>
      <c r="EV22" s="307"/>
      <c r="EW22" s="307"/>
      <c r="EX22" s="307"/>
      <c r="EY22" s="308"/>
      <c r="EZ22" s="62">
        <f t="shared" si="10"/>
        <v>0</v>
      </c>
      <c r="FA22" s="62">
        <f t="shared" si="11"/>
        <v>0</v>
      </c>
      <c r="FB22" s="62">
        <f t="shared" si="12"/>
        <v>0</v>
      </c>
      <c r="FC22" s="62">
        <f t="shared" si="13"/>
        <v>0</v>
      </c>
    </row>
    <row r="23" spans="2:159" ht="20.100000000000001" customHeight="1">
      <c r="B23" s="53"/>
      <c r="C23" s="55"/>
      <c r="D23" s="508"/>
      <c r="E23" s="536"/>
      <c r="F23" s="537"/>
      <c r="G23" s="537"/>
      <c r="H23" s="537"/>
      <c r="I23" s="537"/>
      <c r="J23" s="537"/>
      <c r="K23" s="537"/>
      <c r="L23" s="538"/>
      <c r="M23" s="539"/>
      <c r="N23" s="540"/>
      <c r="O23" s="541" t="str">
        <f>IFERROR(IF(E23&lt;&gt;"",VLOOKUP(AE23,移動支援単価表!A:B,2,FALSE),""),"")</f>
        <v/>
      </c>
      <c r="P23" s="542"/>
      <c r="Q23" s="542"/>
      <c r="R23" s="543"/>
      <c r="S23" s="781"/>
      <c r="T23" s="782"/>
      <c r="U23" s="530" t="str">
        <f t="shared" si="14"/>
        <v/>
      </c>
      <c r="V23" s="531"/>
      <c r="W23" s="531"/>
      <c r="X23" s="531"/>
      <c r="Y23" s="531"/>
      <c r="Z23" s="532"/>
      <c r="AA23" s="786"/>
      <c r="AB23" s="787"/>
      <c r="AC23" s="787"/>
      <c r="AD23" s="788"/>
      <c r="AE23" s="84" t="str">
        <f t="shared" si="15"/>
        <v>（）</v>
      </c>
      <c r="AF23" s="55"/>
      <c r="AG23" s="68"/>
      <c r="AH23" s="69"/>
      <c r="AI23" s="317"/>
      <c r="AJ23" s="318"/>
      <c r="AK23" s="740" t="str">
        <f>IF(AND(請求書!$F$13&lt;&gt;"",請求書!$J$13&lt;&gt;"",$AI23&lt;&gt;""),IF(ISERR(DAY(2018+請求書!$F$13&amp;"/"&amp;請求書!$J$13&amp;"/"&amp;$AI23)),"NG",DATE(2018+請求書!$F$13,請求書!$J$13,$AI23)),"")</f>
        <v/>
      </c>
      <c r="AL23" s="741"/>
      <c r="AM23" s="742"/>
      <c r="AN23" s="366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65"/>
      <c r="AZ23" s="362"/>
      <c r="BA23" s="321"/>
      <c r="BB23" s="321"/>
      <c r="BC23" s="321"/>
      <c r="BD23" s="321"/>
      <c r="BE23" s="321"/>
      <c r="BF23" s="321"/>
      <c r="BG23" s="321"/>
      <c r="BH23" s="321"/>
      <c r="BI23" s="321"/>
      <c r="BJ23" s="321"/>
      <c r="BK23" s="321"/>
      <c r="BL23" s="743" t="str">
        <f t="shared" si="4"/>
        <v/>
      </c>
      <c r="BM23" s="687"/>
      <c r="BN23" s="687"/>
      <c r="BO23" s="687"/>
      <c r="BP23" s="688"/>
      <c r="BQ23" s="684"/>
      <c r="BR23" s="685"/>
      <c r="BS23" s="685"/>
      <c r="BT23" s="685"/>
      <c r="BU23" s="686"/>
      <c r="BV23" s="504"/>
      <c r="BW23" s="505"/>
      <c r="BX23" s="506"/>
      <c r="BY23" s="306"/>
      <c r="BZ23" s="307"/>
      <c r="CA23" s="307"/>
      <c r="CB23" s="307"/>
      <c r="CC23" s="308"/>
      <c r="CD23" s="306"/>
      <c r="CE23" s="307"/>
      <c r="CF23" s="307"/>
      <c r="CG23" s="307"/>
      <c r="CH23" s="307"/>
      <c r="CI23" s="307"/>
      <c r="CJ23" s="307"/>
      <c r="CK23" s="307"/>
      <c r="CL23" s="307"/>
      <c r="CM23" s="307"/>
      <c r="CN23" s="308"/>
      <c r="CO23" s="62">
        <f t="shared" si="5"/>
        <v>0</v>
      </c>
      <c r="CP23" s="62">
        <f t="shared" si="6"/>
        <v>0</v>
      </c>
      <c r="CQ23" s="62">
        <f t="shared" si="7"/>
        <v>0</v>
      </c>
      <c r="CR23" s="62">
        <f t="shared" si="8"/>
        <v>0</v>
      </c>
      <c r="CS23" s="82"/>
      <c r="CT23" s="317"/>
      <c r="CU23" s="318"/>
      <c r="CV23" s="740" t="str">
        <f>IF(AND(請求書!$F$13&lt;&gt;"",請求書!$J$13&lt;&gt;"",$CT23&lt;&gt;""),IF(ISERR(DAY(2018+請求書!$F$13&amp;"/"&amp;請求書!$J$13&amp;"/"&amp;$CT23)),"NG",DATE(2018+請求書!$F$13,請求書!$J$13,$CT23)),"")</f>
        <v/>
      </c>
      <c r="CW23" s="741"/>
      <c r="CX23" s="742"/>
      <c r="CY23" s="366"/>
      <c r="CZ23" s="321"/>
      <c r="DA23" s="321"/>
      <c r="DB23" s="321"/>
      <c r="DC23" s="321"/>
      <c r="DD23" s="321"/>
      <c r="DE23" s="321"/>
      <c r="DF23" s="321"/>
      <c r="DG23" s="321"/>
      <c r="DH23" s="321"/>
      <c r="DI23" s="321"/>
      <c r="DJ23" s="365"/>
      <c r="DK23" s="362"/>
      <c r="DL23" s="321"/>
      <c r="DM23" s="321"/>
      <c r="DN23" s="321"/>
      <c r="DO23" s="321"/>
      <c r="DP23" s="321"/>
      <c r="DQ23" s="321"/>
      <c r="DR23" s="321"/>
      <c r="DS23" s="321"/>
      <c r="DT23" s="321"/>
      <c r="DU23" s="321"/>
      <c r="DV23" s="321"/>
      <c r="DW23" s="743" t="str">
        <f t="shared" si="9"/>
        <v/>
      </c>
      <c r="DX23" s="687"/>
      <c r="DY23" s="687"/>
      <c r="DZ23" s="687"/>
      <c r="EA23" s="688"/>
      <c r="EB23" s="684"/>
      <c r="EC23" s="685"/>
      <c r="ED23" s="685"/>
      <c r="EE23" s="685"/>
      <c r="EF23" s="686"/>
      <c r="EG23" s="504"/>
      <c r="EH23" s="505"/>
      <c r="EI23" s="506"/>
      <c r="EJ23" s="306"/>
      <c r="EK23" s="307"/>
      <c r="EL23" s="307"/>
      <c r="EM23" s="307"/>
      <c r="EN23" s="308"/>
      <c r="EO23" s="306"/>
      <c r="EP23" s="307"/>
      <c r="EQ23" s="307"/>
      <c r="ER23" s="307"/>
      <c r="ES23" s="307"/>
      <c r="ET23" s="307"/>
      <c r="EU23" s="307"/>
      <c r="EV23" s="307"/>
      <c r="EW23" s="307"/>
      <c r="EX23" s="307"/>
      <c r="EY23" s="308"/>
      <c r="EZ23" s="62">
        <f t="shared" si="10"/>
        <v>0</v>
      </c>
      <c r="FA23" s="62">
        <f t="shared" si="11"/>
        <v>0</v>
      </c>
      <c r="FB23" s="62">
        <f t="shared" si="12"/>
        <v>0</v>
      </c>
      <c r="FC23" s="62">
        <f t="shared" si="13"/>
        <v>0</v>
      </c>
    </row>
    <row r="24" spans="2:159" ht="20.100000000000001" customHeight="1">
      <c r="B24" s="53"/>
      <c r="C24" s="55"/>
      <c r="D24" s="508"/>
      <c r="E24" s="536"/>
      <c r="F24" s="537"/>
      <c r="G24" s="537"/>
      <c r="H24" s="537"/>
      <c r="I24" s="537"/>
      <c r="J24" s="537"/>
      <c r="K24" s="537"/>
      <c r="L24" s="538"/>
      <c r="M24" s="539"/>
      <c r="N24" s="540"/>
      <c r="O24" s="541" t="str">
        <f>IFERROR(IF(E24&lt;&gt;"",VLOOKUP(AE24,移動支援単価表!A:B,2,FALSE),""),"")</f>
        <v/>
      </c>
      <c r="P24" s="542"/>
      <c r="Q24" s="542"/>
      <c r="R24" s="543"/>
      <c r="S24" s="781"/>
      <c r="T24" s="782"/>
      <c r="U24" s="530" t="str">
        <f t="shared" si="14"/>
        <v/>
      </c>
      <c r="V24" s="531"/>
      <c r="W24" s="531"/>
      <c r="X24" s="531"/>
      <c r="Y24" s="531"/>
      <c r="Z24" s="532"/>
      <c r="AA24" s="786"/>
      <c r="AB24" s="787"/>
      <c r="AC24" s="787"/>
      <c r="AD24" s="788"/>
      <c r="AE24" s="84" t="str">
        <f t="shared" si="15"/>
        <v>（）</v>
      </c>
      <c r="AF24" s="85"/>
      <c r="AG24" s="86"/>
      <c r="AH24" s="87"/>
      <c r="AI24" s="317"/>
      <c r="AJ24" s="318"/>
      <c r="AK24" s="740" t="str">
        <f>IF(AND(請求書!$F$13&lt;&gt;"",請求書!$J$13&lt;&gt;"",$AI24&lt;&gt;""),IF(ISERR(DAY(2018+請求書!$F$13&amp;"/"&amp;請求書!$J$13&amp;"/"&amp;$AI24)),"NG",DATE(2018+請求書!$F$13,請求書!$J$13,$AI24)),"")</f>
        <v/>
      </c>
      <c r="AL24" s="741"/>
      <c r="AM24" s="742"/>
      <c r="AN24" s="366"/>
      <c r="AO24" s="321"/>
      <c r="AP24" s="321"/>
      <c r="AQ24" s="321"/>
      <c r="AR24" s="321"/>
      <c r="AS24" s="321"/>
      <c r="AT24" s="321"/>
      <c r="AU24" s="321"/>
      <c r="AV24" s="321"/>
      <c r="AW24" s="321"/>
      <c r="AX24" s="321"/>
      <c r="AY24" s="365"/>
      <c r="AZ24" s="362"/>
      <c r="BA24" s="321"/>
      <c r="BB24" s="321"/>
      <c r="BC24" s="321"/>
      <c r="BD24" s="321"/>
      <c r="BE24" s="321"/>
      <c r="BF24" s="321"/>
      <c r="BG24" s="321"/>
      <c r="BH24" s="321"/>
      <c r="BI24" s="321"/>
      <c r="BJ24" s="321"/>
      <c r="BK24" s="321"/>
      <c r="BL24" s="743" t="str">
        <f t="shared" si="4"/>
        <v/>
      </c>
      <c r="BM24" s="687"/>
      <c r="BN24" s="687"/>
      <c r="BO24" s="687"/>
      <c r="BP24" s="688"/>
      <c r="BQ24" s="684"/>
      <c r="BR24" s="685"/>
      <c r="BS24" s="685"/>
      <c r="BT24" s="685"/>
      <c r="BU24" s="686"/>
      <c r="BV24" s="504"/>
      <c r="BW24" s="505"/>
      <c r="BX24" s="506"/>
      <c r="BY24" s="306"/>
      <c r="BZ24" s="307"/>
      <c r="CA24" s="307"/>
      <c r="CB24" s="307"/>
      <c r="CC24" s="308"/>
      <c r="CD24" s="306"/>
      <c r="CE24" s="307"/>
      <c r="CF24" s="307"/>
      <c r="CG24" s="307"/>
      <c r="CH24" s="307"/>
      <c r="CI24" s="307"/>
      <c r="CJ24" s="307"/>
      <c r="CK24" s="307"/>
      <c r="CL24" s="307"/>
      <c r="CM24" s="307"/>
      <c r="CN24" s="308"/>
      <c r="CO24" s="62">
        <f t="shared" si="5"/>
        <v>0</v>
      </c>
      <c r="CP24" s="62">
        <f t="shared" si="6"/>
        <v>0</v>
      </c>
      <c r="CQ24" s="62">
        <f t="shared" si="7"/>
        <v>0</v>
      </c>
      <c r="CR24" s="62">
        <f t="shared" si="8"/>
        <v>0</v>
      </c>
      <c r="CS24" s="82"/>
      <c r="CT24" s="317"/>
      <c r="CU24" s="318"/>
      <c r="CV24" s="740" t="str">
        <f>IF(AND(請求書!$F$13&lt;&gt;"",請求書!$J$13&lt;&gt;"",$CT24&lt;&gt;""),IF(ISERR(DAY(2018+請求書!$F$13&amp;"/"&amp;請求書!$J$13&amp;"/"&amp;$CT24)),"NG",DATE(2018+請求書!$F$13,請求書!$J$13,$CT24)),"")</f>
        <v/>
      </c>
      <c r="CW24" s="741"/>
      <c r="CX24" s="742"/>
      <c r="CY24" s="366"/>
      <c r="CZ24" s="321"/>
      <c r="DA24" s="321"/>
      <c r="DB24" s="321"/>
      <c r="DC24" s="321"/>
      <c r="DD24" s="321"/>
      <c r="DE24" s="321"/>
      <c r="DF24" s="321"/>
      <c r="DG24" s="321"/>
      <c r="DH24" s="321"/>
      <c r="DI24" s="321"/>
      <c r="DJ24" s="365"/>
      <c r="DK24" s="362"/>
      <c r="DL24" s="321"/>
      <c r="DM24" s="321"/>
      <c r="DN24" s="321"/>
      <c r="DO24" s="321"/>
      <c r="DP24" s="321"/>
      <c r="DQ24" s="321"/>
      <c r="DR24" s="321"/>
      <c r="DS24" s="321"/>
      <c r="DT24" s="321"/>
      <c r="DU24" s="321"/>
      <c r="DV24" s="321"/>
      <c r="DW24" s="743" t="str">
        <f t="shared" si="9"/>
        <v/>
      </c>
      <c r="DX24" s="687"/>
      <c r="DY24" s="687"/>
      <c r="DZ24" s="687"/>
      <c r="EA24" s="688"/>
      <c r="EB24" s="684"/>
      <c r="EC24" s="685"/>
      <c r="ED24" s="685"/>
      <c r="EE24" s="685"/>
      <c r="EF24" s="686"/>
      <c r="EG24" s="504"/>
      <c r="EH24" s="505"/>
      <c r="EI24" s="506"/>
      <c r="EJ24" s="306"/>
      <c r="EK24" s="307"/>
      <c r="EL24" s="307"/>
      <c r="EM24" s="307"/>
      <c r="EN24" s="308"/>
      <c r="EO24" s="306"/>
      <c r="EP24" s="307"/>
      <c r="EQ24" s="307"/>
      <c r="ER24" s="307"/>
      <c r="ES24" s="307"/>
      <c r="ET24" s="307"/>
      <c r="EU24" s="307"/>
      <c r="EV24" s="307"/>
      <c r="EW24" s="307"/>
      <c r="EX24" s="307"/>
      <c r="EY24" s="308"/>
      <c r="EZ24" s="62">
        <f t="shared" si="10"/>
        <v>0</v>
      </c>
      <c r="FA24" s="62">
        <f t="shared" si="11"/>
        <v>0</v>
      </c>
      <c r="FB24" s="62">
        <f t="shared" si="12"/>
        <v>0</v>
      </c>
      <c r="FC24" s="62">
        <f t="shared" si="13"/>
        <v>0</v>
      </c>
    </row>
    <row r="25" spans="2:159" ht="20.100000000000001" customHeight="1">
      <c r="B25" s="53"/>
      <c r="C25" s="55"/>
      <c r="D25" s="508"/>
      <c r="E25" s="536"/>
      <c r="F25" s="537"/>
      <c r="G25" s="537"/>
      <c r="H25" s="537"/>
      <c r="I25" s="537"/>
      <c r="J25" s="537"/>
      <c r="K25" s="537"/>
      <c r="L25" s="538"/>
      <c r="M25" s="539"/>
      <c r="N25" s="540"/>
      <c r="O25" s="541" t="str">
        <f>IFERROR(IF(E25&lt;&gt;"",VLOOKUP(AE25,移動支援単価表!A:B,2,FALSE),""),"")</f>
        <v/>
      </c>
      <c r="P25" s="542"/>
      <c r="Q25" s="542"/>
      <c r="R25" s="543"/>
      <c r="S25" s="781"/>
      <c r="T25" s="782"/>
      <c r="U25" s="530" t="str">
        <f t="shared" si="14"/>
        <v/>
      </c>
      <c r="V25" s="531"/>
      <c r="W25" s="531"/>
      <c r="X25" s="531"/>
      <c r="Y25" s="531"/>
      <c r="Z25" s="532"/>
      <c r="AA25" s="786"/>
      <c r="AB25" s="787"/>
      <c r="AC25" s="787"/>
      <c r="AD25" s="788"/>
      <c r="AE25" s="84" t="str">
        <f t="shared" si="15"/>
        <v>（）</v>
      </c>
      <c r="AF25" s="55"/>
      <c r="AG25" s="68"/>
      <c r="AH25" s="69"/>
      <c r="AI25" s="317"/>
      <c r="AJ25" s="318"/>
      <c r="AK25" s="740" t="str">
        <f>IF(AND(請求書!$F$13&lt;&gt;"",請求書!$J$13&lt;&gt;"",$AI25&lt;&gt;""),IF(ISERR(DAY(2018+請求書!$F$13&amp;"/"&amp;請求書!$J$13&amp;"/"&amp;$AI25)),"NG",DATE(2018+請求書!$F$13,請求書!$J$13,$AI25)),"")</f>
        <v/>
      </c>
      <c r="AL25" s="741"/>
      <c r="AM25" s="742"/>
      <c r="AN25" s="366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65"/>
      <c r="AZ25" s="362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743" t="str">
        <f t="shared" si="4"/>
        <v/>
      </c>
      <c r="BM25" s="687"/>
      <c r="BN25" s="687"/>
      <c r="BO25" s="687"/>
      <c r="BP25" s="688"/>
      <c r="BQ25" s="684"/>
      <c r="BR25" s="685"/>
      <c r="BS25" s="685"/>
      <c r="BT25" s="685"/>
      <c r="BU25" s="686"/>
      <c r="BV25" s="504"/>
      <c r="BW25" s="505"/>
      <c r="BX25" s="506"/>
      <c r="BY25" s="306"/>
      <c r="BZ25" s="307"/>
      <c r="CA25" s="307"/>
      <c r="CB25" s="307"/>
      <c r="CC25" s="308"/>
      <c r="CD25" s="306"/>
      <c r="CE25" s="307"/>
      <c r="CF25" s="307"/>
      <c r="CG25" s="307"/>
      <c r="CH25" s="307"/>
      <c r="CI25" s="307"/>
      <c r="CJ25" s="307"/>
      <c r="CK25" s="307"/>
      <c r="CL25" s="307"/>
      <c r="CM25" s="307"/>
      <c r="CN25" s="308"/>
      <c r="CO25" s="62">
        <f t="shared" si="5"/>
        <v>0</v>
      </c>
      <c r="CP25" s="62">
        <f t="shared" si="6"/>
        <v>0</v>
      </c>
      <c r="CQ25" s="62">
        <f t="shared" si="7"/>
        <v>0</v>
      </c>
      <c r="CR25" s="62">
        <f t="shared" si="8"/>
        <v>0</v>
      </c>
      <c r="CS25" s="82"/>
      <c r="CT25" s="317"/>
      <c r="CU25" s="318"/>
      <c r="CV25" s="740" t="str">
        <f>IF(AND(請求書!$F$13&lt;&gt;"",請求書!$J$13&lt;&gt;"",$CT25&lt;&gt;""),IF(ISERR(DAY(2018+請求書!$F$13&amp;"/"&amp;請求書!$J$13&amp;"/"&amp;$CT25)),"NG",DATE(2018+請求書!$F$13,請求書!$J$13,$CT25)),"")</f>
        <v/>
      </c>
      <c r="CW25" s="741"/>
      <c r="CX25" s="742"/>
      <c r="CY25" s="366"/>
      <c r="CZ25" s="321"/>
      <c r="DA25" s="321"/>
      <c r="DB25" s="321"/>
      <c r="DC25" s="321"/>
      <c r="DD25" s="321"/>
      <c r="DE25" s="321"/>
      <c r="DF25" s="321"/>
      <c r="DG25" s="321"/>
      <c r="DH25" s="321"/>
      <c r="DI25" s="321"/>
      <c r="DJ25" s="365"/>
      <c r="DK25" s="362"/>
      <c r="DL25" s="321"/>
      <c r="DM25" s="321"/>
      <c r="DN25" s="321"/>
      <c r="DO25" s="321"/>
      <c r="DP25" s="321"/>
      <c r="DQ25" s="321"/>
      <c r="DR25" s="321"/>
      <c r="DS25" s="321"/>
      <c r="DT25" s="321"/>
      <c r="DU25" s="321"/>
      <c r="DV25" s="321"/>
      <c r="DW25" s="743" t="str">
        <f t="shared" si="9"/>
        <v/>
      </c>
      <c r="DX25" s="687"/>
      <c r="DY25" s="687"/>
      <c r="DZ25" s="687"/>
      <c r="EA25" s="688"/>
      <c r="EB25" s="684"/>
      <c r="EC25" s="685"/>
      <c r="ED25" s="685"/>
      <c r="EE25" s="685"/>
      <c r="EF25" s="686"/>
      <c r="EG25" s="504"/>
      <c r="EH25" s="505"/>
      <c r="EI25" s="506"/>
      <c r="EJ25" s="306"/>
      <c r="EK25" s="307"/>
      <c r="EL25" s="307"/>
      <c r="EM25" s="307"/>
      <c r="EN25" s="308"/>
      <c r="EO25" s="306"/>
      <c r="EP25" s="307"/>
      <c r="EQ25" s="307"/>
      <c r="ER25" s="307"/>
      <c r="ES25" s="307"/>
      <c r="ET25" s="307"/>
      <c r="EU25" s="307"/>
      <c r="EV25" s="307"/>
      <c r="EW25" s="307"/>
      <c r="EX25" s="307"/>
      <c r="EY25" s="308"/>
      <c r="EZ25" s="62">
        <f t="shared" si="10"/>
        <v>0</v>
      </c>
      <c r="FA25" s="62">
        <f t="shared" si="11"/>
        <v>0</v>
      </c>
      <c r="FB25" s="62">
        <f t="shared" si="12"/>
        <v>0</v>
      </c>
      <c r="FC25" s="62">
        <f t="shared" si="13"/>
        <v>0</v>
      </c>
    </row>
    <row r="26" spans="2:159" ht="20.100000000000001" customHeight="1">
      <c r="B26" s="53"/>
      <c r="C26" s="55"/>
      <c r="D26" s="508"/>
      <c r="E26" s="536"/>
      <c r="F26" s="537"/>
      <c r="G26" s="537"/>
      <c r="H26" s="537"/>
      <c r="I26" s="537"/>
      <c r="J26" s="537"/>
      <c r="K26" s="537"/>
      <c r="L26" s="538"/>
      <c r="M26" s="539"/>
      <c r="N26" s="540"/>
      <c r="O26" s="541" t="str">
        <f>IFERROR(IF(E26&lt;&gt;"",VLOOKUP(AE26,移動支援単価表!A:B,2,FALSE),""),"")</f>
        <v/>
      </c>
      <c r="P26" s="542"/>
      <c r="Q26" s="542"/>
      <c r="R26" s="543"/>
      <c r="S26" s="781"/>
      <c r="T26" s="782"/>
      <c r="U26" s="530" t="str">
        <f t="shared" si="14"/>
        <v/>
      </c>
      <c r="V26" s="531"/>
      <c r="W26" s="531"/>
      <c r="X26" s="531"/>
      <c r="Y26" s="531"/>
      <c r="Z26" s="532"/>
      <c r="AA26" s="786"/>
      <c r="AB26" s="787"/>
      <c r="AC26" s="787"/>
      <c r="AD26" s="788"/>
      <c r="AE26" s="84" t="str">
        <f t="shared" si="15"/>
        <v>（）</v>
      </c>
      <c r="AF26" s="55"/>
      <c r="AG26" s="68"/>
      <c r="AH26" s="69"/>
      <c r="AI26" s="317"/>
      <c r="AJ26" s="318"/>
      <c r="AK26" s="740" t="str">
        <f>IF(AND(請求書!$F$13&lt;&gt;"",請求書!$J$13&lt;&gt;"",$AI26&lt;&gt;""),IF(ISERR(DAY(2018+請求書!$F$13&amp;"/"&amp;請求書!$J$13&amp;"/"&amp;$AI26)),"NG",DATE(2018+請求書!$F$13,請求書!$J$13,$AI26)),"")</f>
        <v/>
      </c>
      <c r="AL26" s="741"/>
      <c r="AM26" s="742"/>
      <c r="AN26" s="366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65"/>
      <c r="AZ26" s="362"/>
      <c r="BA26" s="321"/>
      <c r="BB26" s="321"/>
      <c r="BC26" s="321"/>
      <c r="BD26" s="321"/>
      <c r="BE26" s="321"/>
      <c r="BF26" s="321"/>
      <c r="BG26" s="321"/>
      <c r="BH26" s="321"/>
      <c r="BI26" s="321"/>
      <c r="BJ26" s="321"/>
      <c r="BK26" s="321"/>
      <c r="BL26" s="743" t="str">
        <f t="shared" si="4"/>
        <v/>
      </c>
      <c r="BM26" s="687"/>
      <c r="BN26" s="687"/>
      <c r="BO26" s="687"/>
      <c r="BP26" s="688"/>
      <c r="BQ26" s="684"/>
      <c r="BR26" s="685"/>
      <c r="BS26" s="685"/>
      <c r="BT26" s="685"/>
      <c r="BU26" s="686"/>
      <c r="BV26" s="504"/>
      <c r="BW26" s="505"/>
      <c r="BX26" s="506"/>
      <c r="BY26" s="306"/>
      <c r="BZ26" s="307"/>
      <c r="CA26" s="307"/>
      <c r="CB26" s="307"/>
      <c r="CC26" s="308"/>
      <c r="CD26" s="306"/>
      <c r="CE26" s="307"/>
      <c r="CF26" s="307"/>
      <c r="CG26" s="307"/>
      <c r="CH26" s="307"/>
      <c r="CI26" s="307"/>
      <c r="CJ26" s="307"/>
      <c r="CK26" s="307"/>
      <c r="CL26" s="307"/>
      <c r="CM26" s="307"/>
      <c r="CN26" s="308"/>
      <c r="CO26" s="62">
        <f t="shared" si="5"/>
        <v>0</v>
      </c>
      <c r="CP26" s="62">
        <f t="shared" si="6"/>
        <v>0</v>
      </c>
      <c r="CQ26" s="62">
        <f t="shared" si="7"/>
        <v>0</v>
      </c>
      <c r="CR26" s="62">
        <f t="shared" si="8"/>
        <v>0</v>
      </c>
      <c r="CS26" s="82"/>
      <c r="CT26" s="317"/>
      <c r="CU26" s="318"/>
      <c r="CV26" s="740" t="str">
        <f>IF(AND(請求書!$F$13&lt;&gt;"",請求書!$J$13&lt;&gt;"",$CT26&lt;&gt;""),IF(ISERR(DAY(2018+請求書!$F$13&amp;"/"&amp;請求書!$J$13&amp;"/"&amp;$CT26)),"NG",DATE(2018+請求書!$F$13,請求書!$J$13,$CT26)),"")</f>
        <v/>
      </c>
      <c r="CW26" s="741"/>
      <c r="CX26" s="742"/>
      <c r="CY26" s="366"/>
      <c r="CZ26" s="321"/>
      <c r="DA26" s="321"/>
      <c r="DB26" s="321"/>
      <c r="DC26" s="321"/>
      <c r="DD26" s="321"/>
      <c r="DE26" s="321"/>
      <c r="DF26" s="321"/>
      <c r="DG26" s="321"/>
      <c r="DH26" s="321"/>
      <c r="DI26" s="321"/>
      <c r="DJ26" s="365"/>
      <c r="DK26" s="362"/>
      <c r="DL26" s="321"/>
      <c r="DM26" s="321"/>
      <c r="DN26" s="321"/>
      <c r="DO26" s="321"/>
      <c r="DP26" s="321"/>
      <c r="DQ26" s="321"/>
      <c r="DR26" s="321"/>
      <c r="DS26" s="321"/>
      <c r="DT26" s="321"/>
      <c r="DU26" s="321"/>
      <c r="DV26" s="321"/>
      <c r="DW26" s="743" t="str">
        <f t="shared" si="9"/>
        <v/>
      </c>
      <c r="DX26" s="687"/>
      <c r="DY26" s="687"/>
      <c r="DZ26" s="687"/>
      <c r="EA26" s="688"/>
      <c r="EB26" s="684"/>
      <c r="EC26" s="685"/>
      <c r="ED26" s="685"/>
      <c r="EE26" s="685"/>
      <c r="EF26" s="686"/>
      <c r="EG26" s="504"/>
      <c r="EH26" s="505"/>
      <c r="EI26" s="506"/>
      <c r="EJ26" s="306"/>
      <c r="EK26" s="307"/>
      <c r="EL26" s="307"/>
      <c r="EM26" s="307"/>
      <c r="EN26" s="308"/>
      <c r="EO26" s="306"/>
      <c r="EP26" s="307"/>
      <c r="EQ26" s="307"/>
      <c r="ER26" s="307"/>
      <c r="ES26" s="307"/>
      <c r="ET26" s="307"/>
      <c r="EU26" s="307"/>
      <c r="EV26" s="307"/>
      <c r="EW26" s="307"/>
      <c r="EX26" s="307"/>
      <c r="EY26" s="308"/>
      <c r="EZ26" s="62">
        <f t="shared" si="10"/>
        <v>0</v>
      </c>
      <c r="FA26" s="62">
        <f t="shared" si="11"/>
        <v>0</v>
      </c>
      <c r="FB26" s="62">
        <f t="shared" si="12"/>
        <v>0</v>
      </c>
      <c r="FC26" s="62">
        <f t="shared" si="13"/>
        <v>0</v>
      </c>
    </row>
    <row r="27" spans="2:159" ht="20.100000000000001" customHeight="1">
      <c r="B27" s="53"/>
      <c r="C27" s="55"/>
      <c r="D27" s="508"/>
      <c r="E27" s="536"/>
      <c r="F27" s="537"/>
      <c r="G27" s="537"/>
      <c r="H27" s="537"/>
      <c r="I27" s="537"/>
      <c r="J27" s="537"/>
      <c r="K27" s="537"/>
      <c r="L27" s="538"/>
      <c r="M27" s="539"/>
      <c r="N27" s="540"/>
      <c r="O27" s="541" t="str">
        <f>IFERROR(IF(E27&lt;&gt;"",VLOOKUP(AE27,移動支援単価表!A:B,2,FALSE),""),"")</f>
        <v/>
      </c>
      <c r="P27" s="542"/>
      <c r="Q27" s="542"/>
      <c r="R27" s="543"/>
      <c r="S27" s="781"/>
      <c r="T27" s="782"/>
      <c r="U27" s="530" t="str">
        <f t="shared" si="14"/>
        <v/>
      </c>
      <c r="V27" s="531"/>
      <c r="W27" s="531"/>
      <c r="X27" s="531"/>
      <c r="Y27" s="531"/>
      <c r="Z27" s="532"/>
      <c r="AA27" s="786"/>
      <c r="AB27" s="787"/>
      <c r="AC27" s="787"/>
      <c r="AD27" s="788"/>
      <c r="AE27" s="84" t="str">
        <f t="shared" si="15"/>
        <v>（）</v>
      </c>
      <c r="AF27" s="55"/>
      <c r="AG27" s="68"/>
      <c r="AH27" s="69"/>
      <c r="AI27" s="317"/>
      <c r="AJ27" s="318"/>
      <c r="AK27" s="740" t="str">
        <f>IF(AND(請求書!$F$13&lt;&gt;"",請求書!$J$13&lt;&gt;"",$AI27&lt;&gt;""),IF(ISERR(DAY(2018+請求書!$F$13&amp;"/"&amp;請求書!$J$13&amp;"/"&amp;$AI27)),"NG",DATE(2018+請求書!$F$13,請求書!$J$13,$AI27)),"")</f>
        <v/>
      </c>
      <c r="AL27" s="741"/>
      <c r="AM27" s="742"/>
      <c r="AN27" s="366"/>
      <c r="AO27" s="321"/>
      <c r="AP27" s="321"/>
      <c r="AQ27" s="321"/>
      <c r="AR27" s="321"/>
      <c r="AS27" s="321"/>
      <c r="AT27" s="321"/>
      <c r="AU27" s="321"/>
      <c r="AV27" s="321"/>
      <c r="AW27" s="321"/>
      <c r="AX27" s="321"/>
      <c r="AY27" s="365"/>
      <c r="AZ27" s="362"/>
      <c r="BA27" s="321"/>
      <c r="BB27" s="321"/>
      <c r="BC27" s="321"/>
      <c r="BD27" s="321"/>
      <c r="BE27" s="321"/>
      <c r="BF27" s="321"/>
      <c r="BG27" s="321"/>
      <c r="BH27" s="321"/>
      <c r="BI27" s="321"/>
      <c r="BJ27" s="321"/>
      <c r="BK27" s="321"/>
      <c r="BL27" s="743" t="str">
        <f t="shared" si="4"/>
        <v/>
      </c>
      <c r="BM27" s="687"/>
      <c r="BN27" s="687"/>
      <c r="BO27" s="687"/>
      <c r="BP27" s="688"/>
      <c r="BQ27" s="684"/>
      <c r="BR27" s="685"/>
      <c r="BS27" s="685"/>
      <c r="BT27" s="685"/>
      <c r="BU27" s="686"/>
      <c r="BV27" s="504"/>
      <c r="BW27" s="505"/>
      <c r="BX27" s="506"/>
      <c r="BY27" s="306"/>
      <c r="BZ27" s="307"/>
      <c r="CA27" s="307"/>
      <c r="CB27" s="307"/>
      <c r="CC27" s="308"/>
      <c r="CD27" s="306"/>
      <c r="CE27" s="307"/>
      <c r="CF27" s="307"/>
      <c r="CG27" s="307"/>
      <c r="CH27" s="307"/>
      <c r="CI27" s="307"/>
      <c r="CJ27" s="307"/>
      <c r="CK27" s="307"/>
      <c r="CL27" s="307"/>
      <c r="CM27" s="307"/>
      <c r="CN27" s="308"/>
      <c r="CO27" s="62">
        <f t="shared" si="5"/>
        <v>0</v>
      </c>
      <c r="CP27" s="62">
        <f t="shared" si="6"/>
        <v>0</v>
      </c>
      <c r="CQ27" s="62">
        <f t="shared" si="7"/>
        <v>0</v>
      </c>
      <c r="CR27" s="62">
        <f t="shared" si="8"/>
        <v>0</v>
      </c>
      <c r="CS27" s="82"/>
      <c r="CT27" s="317"/>
      <c r="CU27" s="318"/>
      <c r="CV27" s="740" t="str">
        <f>IF(AND(請求書!$F$13&lt;&gt;"",請求書!$J$13&lt;&gt;"",$CT27&lt;&gt;""),IF(ISERR(DAY(2018+請求書!$F$13&amp;"/"&amp;請求書!$J$13&amp;"/"&amp;$CT27)),"NG",DATE(2018+請求書!$F$13,請求書!$J$13,$CT27)),"")</f>
        <v/>
      </c>
      <c r="CW27" s="741"/>
      <c r="CX27" s="742"/>
      <c r="CY27" s="366"/>
      <c r="CZ27" s="321"/>
      <c r="DA27" s="321"/>
      <c r="DB27" s="321"/>
      <c r="DC27" s="321"/>
      <c r="DD27" s="321"/>
      <c r="DE27" s="321"/>
      <c r="DF27" s="321"/>
      <c r="DG27" s="321"/>
      <c r="DH27" s="321"/>
      <c r="DI27" s="321"/>
      <c r="DJ27" s="365"/>
      <c r="DK27" s="362"/>
      <c r="DL27" s="321"/>
      <c r="DM27" s="321"/>
      <c r="DN27" s="321"/>
      <c r="DO27" s="321"/>
      <c r="DP27" s="321"/>
      <c r="DQ27" s="321"/>
      <c r="DR27" s="321"/>
      <c r="DS27" s="321"/>
      <c r="DT27" s="321"/>
      <c r="DU27" s="321"/>
      <c r="DV27" s="321"/>
      <c r="DW27" s="743" t="str">
        <f t="shared" si="9"/>
        <v/>
      </c>
      <c r="DX27" s="687"/>
      <c r="DY27" s="687"/>
      <c r="DZ27" s="687"/>
      <c r="EA27" s="688"/>
      <c r="EB27" s="684"/>
      <c r="EC27" s="685"/>
      <c r="ED27" s="685"/>
      <c r="EE27" s="685"/>
      <c r="EF27" s="686"/>
      <c r="EG27" s="504"/>
      <c r="EH27" s="505"/>
      <c r="EI27" s="506"/>
      <c r="EJ27" s="306"/>
      <c r="EK27" s="307"/>
      <c r="EL27" s="307"/>
      <c r="EM27" s="307"/>
      <c r="EN27" s="308"/>
      <c r="EO27" s="306"/>
      <c r="EP27" s="307"/>
      <c r="EQ27" s="307"/>
      <c r="ER27" s="307"/>
      <c r="ES27" s="307"/>
      <c r="ET27" s="307"/>
      <c r="EU27" s="307"/>
      <c r="EV27" s="307"/>
      <c r="EW27" s="307"/>
      <c r="EX27" s="307"/>
      <c r="EY27" s="308"/>
      <c r="EZ27" s="62">
        <f t="shared" si="10"/>
        <v>0</v>
      </c>
      <c r="FA27" s="62">
        <f t="shared" si="11"/>
        <v>0</v>
      </c>
      <c r="FB27" s="62">
        <f t="shared" si="12"/>
        <v>0</v>
      </c>
      <c r="FC27" s="62">
        <f t="shared" si="13"/>
        <v>0</v>
      </c>
    </row>
    <row r="28" spans="2:159" ht="20.100000000000001" customHeight="1">
      <c r="B28" s="53"/>
      <c r="C28" s="55"/>
      <c r="D28" s="508"/>
      <c r="E28" s="536"/>
      <c r="F28" s="537"/>
      <c r="G28" s="537"/>
      <c r="H28" s="537"/>
      <c r="I28" s="537"/>
      <c r="J28" s="537"/>
      <c r="K28" s="537"/>
      <c r="L28" s="538"/>
      <c r="M28" s="539"/>
      <c r="N28" s="540"/>
      <c r="O28" s="541" t="str">
        <f>IFERROR(IF(E28&lt;&gt;"",VLOOKUP(AE28,移動支援単価表!A:B,2,FALSE),""),"")</f>
        <v/>
      </c>
      <c r="P28" s="542"/>
      <c r="Q28" s="542"/>
      <c r="R28" s="543"/>
      <c r="S28" s="781"/>
      <c r="T28" s="782"/>
      <c r="U28" s="530" t="str">
        <f t="shared" si="14"/>
        <v/>
      </c>
      <c r="V28" s="531"/>
      <c r="W28" s="531"/>
      <c r="X28" s="531"/>
      <c r="Y28" s="531"/>
      <c r="Z28" s="532"/>
      <c r="AA28" s="786"/>
      <c r="AB28" s="787"/>
      <c r="AC28" s="787"/>
      <c r="AD28" s="788"/>
      <c r="AE28" s="84" t="str">
        <f t="shared" si="15"/>
        <v>（）</v>
      </c>
      <c r="AF28" s="55"/>
      <c r="AG28" s="68"/>
      <c r="AH28" s="69"/>
      <c r="AI28" s="317"/>
      <c r="AJ28" s="318"/>
      <c r="AK28" s="740" t="str">
        <f>IF(AND(請求書!$F$13&lt;&gt;"",請求書!$J$13&lt;&gt;"",$AI28&lt;&gt;""),IF(ISERR(DAY(2018+請求書!$F$13&amp;"/"&amp;請求書!$J$13&amp;"/"&amp;$AI28)),"NG",DATE(2018+請求書!$F$13,請求書!$J$13,$AI28)),"")</f>
        <v/>
      </c>
      <c r="AL28" s="741"/>
      <c r="AM28" s="742"/>
      <c r="AN28" s="366"/>
      <c r="AO28" s="321"/>
      <c r="AP28" s="321"/>
      <c r="AQ28" s="321"/>
      <c r="AR28" s="321"/>
      <c r="AS28" s="321"/>
      <c r="AT28" s="321"/>
      <c r="AU28" s="321"/>
      <c r="AV28" s="321"/>
      <c r="AW28" s="321"/>
      <c r="AX28" s="321"/>
      <c r="AY28" s="365"/>
      <c r="AZ28" s="362"/>
      <c r="BA28" s="321"/>
      <c r="BB28" s="321"/>
      <c r="BC28" s="321"/>
      <c r="BD28" s="321"/>
      <c r="BE28" s="321"/>
      <c r="BF28" s="321"/>
      <c r="BG28" s="321"/>
      <c r="BH28" s="321"/>
      <c r="BI28" s="321"/>
      <c r="BJ28" s="321"/>
      <c r="BK28" s="321"/>
      <c r="BL28" s="743" t="str">
        <f t="shared" si="4"/>
        <v/>
      </c>
      <c r="BM28" s="687"/>
      <c r="BN28" s="687"/>
      <c r="BO28" s="687"/>
      <c r="BP28" s="688"/>
      <c r="BQ28" s="684"/>
      <c r="BR28" s="685"/>
      <c r="BS28" s="685"/>
      <c r="BT28" s="685"/>
      <c r="BU28" s="686"/>
      <c r="BV28" s="504"/>
      <c r="BW28" s="505"/>
      <c r="BX28" s="506"/>
      <c r="BY28" s="306"/>
      <c r="BZ28" s="307"/>
      <c r="CA28" s="307"/>
      <c r="CB28" s="307"/>
      <c r="CC28" s="308"/>
      <c r="CD28" s="306"/>
      <c r="CE28" s="307"/>
      <c r="CF28" s="307"/>
      <c r="CG28" s="307"/>
      <c r="CH28" s="307"/>
      <c r="CI28" s="307"/>
      <c r="CJ28" s="307"/>
      <c r="CK28" s="307"/>
      <c r="CL28" s="307"/>
      <c r="CM28" s="307"/>
      <c r="CN28" s="308"/>
      <c r="CO28" s="62">
        <f t="shared" si="5"/>
        <v>0</v>
      </c>
      <c r="CP28" s="62">
        <f t="shared" si="6"/>
        <v>0</v>
      </c>
      <c r="CQ28" s="62">
        <f t="shared" si="7"/>
        <v>0</v>
      </c>
      <c r="CR28" s="62">
        <f t="shared" si="8"/>
        <v>0</v>
      </c>
      <c r="CS28" s="82"/>
      <c r="CT28" s="317"/>
      <c r="CU28" s="318"/>
      <c r="CV28" s="740" t="str">
        <f>IF(AND(請求書!$F$13&lt;&gt;"",請求書!$J$13&lt;&gt;"",$CT28&lt;&gt;""),IF(ISERR(DAY(2018+請求書!$F$13&amp;"/"&amp;請求書!$J$13&amp;"/"&amp;$CT28)),"NG",DATE(2018+請求書!$F$13,請求書!$J$13,$CT28)),"")</f>
        <v/>
      </c>
      <c r="CW28" s="741"/>
      <c r="CX28" s="742"/>
      <c r="CY28" s="366"/>
      <c r="CZ28" s="321"/>
      <c r="DA28" s="321"/>
      <c r="DB28" s="321"/>
      <c r="DC28" s="321"/>
      <c r="DD28" s="321"/>
      <c r="DE28" s="321"/>
      <c r="DF28" s="321"/>
      <c r="DG28" s="321"/>
      <c r="DH28" s="321"/>
      <c r="DI28" s="321"/>
      <c r="DJ28" s="365"/>
      <c r="DK28" s="362"/>
      <c r="DL28" s="321"/>
      <c r="DM28" s="321"/>
      <c r="DN28" s="321"/>
      <c r="DO28" s="321"/>
      <c r="DP28" s="321"/>
      <c r="DQ28" s="321"/>
      <c r="DR28" s="321"/>
      <c r="DS28" s="321"/>
      <c r="DT28" s="321"/>
      <c r="DU28" s="321"/>
      <c r="DV28" s="321"/>
      <c r="DW28" s="743" t="str">
        <f t="shared" si="9"/>
        <v/>
      </c>
      <c r="DX28" s="687"/>
      <c r="DY28" s="687"/>
      <c r="DZ28" s="687"/>
      <c r="EA28" s="688"/>
      <c r="EB28" s="684"/>
      <c r="EC28" s="685"/>
      <c r="ED28" s="685"/>
      <c r="EE28" s="685"/>
      <c r="EF28" s="686"/>
      <c r="EG28" s="504"/>
      <c r="EH28" s="505"/>
      <c r="EI28" s="506"/>
      <c r="EJ28" s="306"/>
      <c r="EK28" s="307"/>
      <c r="EL28" s="307"/>
      <c r="EM28" s="307"/>
      <c r="EN28" s="308"/>
      <c r="EO28" s="306"/>
      <c r="EP28" s="307"/>
      <c r="EQ28" s="307"/>
      <c r="ER28" s="307"/>
      <c r="ES28" s="307"/>
      <c r="ET28" s="307"/>
      <c r="EU28" s="307"/>
      <c r="EV28" s="307"/>
      <c r="EW28" s="307"/>
      <c r="EX28" s="307"/>
      <c r="EY28" s="308"/>
      <c r="EZ28" s="62">
        <f t="shared" si="10"/>
        <v>0</v>
      </c>
      <c r="FA28" s="62">
        <f t="shared" si="11"/>
        <v>0</v>
      </c>
      <c r="FB28" s="62">
        <f t="shared" si="12"/>
        <v>0</v>
      </c>
      <c r="FC28" s="62">
        <f t="shared" si="13"/>
        <v>0</v>
      </c>
    </row>
    <row r="29" spans="2:159" ht="20.100000000000001" customHeight="1" thickBot="1">
      <c r="B29" s="53"/>
      <c r="C29" s="55"/>
      <c r="D29" s="508"/>
      <c r="E29" s="558"/>
      <c r="F29" s="559"/>
      <c r="G29" s="559"/>
      <c r="H29" s="559"/>
      <c r="I29" s="559"/>
      <c r="J29" s="559"/>
      <c r="K29" s="559"/>
      <c r="L29" s="560"/>
      <c r="M29" s="539"/>
      <c r="N29" s="540"/>
      <c r="O29" s="737" t="str">
        <f>IFERROR(IF(E29&lt;&gt;"",VLOOKUP(AE29,移動支援単価表!A:B,2,FALSE),""),"")</f>
        <v/>
      </c>
      <c r="P29" s="738"/>
      <c r="Q29" s="738"/>
      <c r="R29" s="739"/>
      <c r="S29" s="781"/>
      <c r="T29" s="782"/>
      <c r="U29" s="561" t="str">
        <f t="shared" si="14"/>
        <v/>
      </c>
      <c r="V29" s="562"/>
      <c r="W29" s="562"/>
      <c r="X29" s="562"/>
      <c r="Y29" s="562"/>
      <c r="Z29" s="563"/>
      <c r="AA29" s="783"/>
      <c r="AB29" s="784"/>
      <c r="AC29" s="784"/>
      <c r="AD29" s="785"/>
      <c r="AE29" s="84" t="str">
        <f t="shared" si="15"/>
        <v>（）</v>
      </c>
      <c r="AF29" s="55"/>
      <c r="AG29" s="68"/>
      <c r="AH29" s="69"/>
      <c r="AI29" s="317"/>
      <c r="AJ29" s="318"/>
      <c r="AK29" s="740" t="str">
        <f>IF(AND(請求書!$F$13&lt;&gt;"",請求書!$J$13&lt;&gt;"",$AI29&lt;&gt;""),IF(ISERR(DAY(2018+請求書!$F$13&amp;"/"&amp;請求書!$J$13&amp;"/"&amp;$AI29)),"NG",DATE(2018+請求書!$F$13,請求書!$J$13,$AI29)),"")</f>
        <v/>
      </c>
      <c r="AL29" s="741"/>
      <c r="AM29" s="742"/>
      <c r="AN29" s="366"/>
      <c r="AO29" s="321"/>
      <c r="AP29" s="321"/>
      <c r="AQ29" s="321"/>
      <c r="AR29" s="321"/>
      <c r="AS29" s="321"/>
      <c r="AT29" s="321"/>
      <c r="AU29" s="321"/>
      <c r="AV29" s="321"/>
      <c r="AW29" s="321"/>
      <c r="AX29" s="321"/>
      <c r="AY29" s="365"/>
      <c r="AZ29" s="362"/>
      <c r="BA29" s="321"/>
      <c r="BB29" s="321"/>
      <c r="BC29" s="321"/>
      <c r="BD29" s="321"/>
      <c r="BE29" s="321"/>
      <c r="BF29" s="321"/>
      <c r="BG29" s="321"/>
      <c r="BH29" s="321"/>
      <c r="BI29" s="321"/>
      <c r="BJ29" s="321"/>
      <c r="BK29" s="321"/>
      <c r="BL29" s="743" t="str">
        <f t="shared" si="4"/>
        <v/>
      </c>
      <c r="BM29" s="687"/>
      <c r="BN29" s="687"/>
      <c r="BO29" s="687"/>
      <c r="BP29" s="688"/>
      <c r="BQ29" s="684"/>
      <c r="BR29" s="685"/>
      <c r="BS29" s="685"/>
      <c r="BT29" s="685"/>
      <c r="BU29" s="686"/>
      <c r="BV29" s="504"/>
      <c r="BW29" s="505"/>
      <c r="BX29" s="506"/>
      <c r="BY29" s="306"/>
      <c r="BZ29" s="307"/>
      <c r="CA29" s="307"/>
      <c r="CB29" s="307"/>
      <c r="CC29" s="308"/>
      <c r="CD29" s="306"/>
      <c r="CE29" s="307"/>
      <c r="CF29" s="307"/>
      <c r="CG29" s="307"/>
      <c r="CH29" s="307"/>
      <c r="CI29" s="307"/>
      <c r="CJ29" s="307"/>
      <c r="CK29" s="307"/>
      <c r="CL29" s="307"/>
      <c r="CM29" s="307"/>
      <c r="CN29" s="308"/>
      <c r="CO29" s="62">
        <f t="shared" si="5"/>
        <v>0</v>
      </c>
      <c r="CP29" s="62">
        <f t="shared" si="6"/>
        <v>0</v>
      </c>
      <c r="CQ29" s="62">
        <f t="shared" si="7"/>
        <v>0</v>
      </c>
      <c r="CR29" s="62">
        <f t="shared" si="8"/>
        <v>0</v>
      </c>
      <c r="CS29" s="82"/>
      <c r="CT29" s="317"/>
      <c r="CU29" s="318"/>
      <c r="CV29" s="740" t="str">
        <f>IF(AND(請求書!$F$13&lt;&gt;"",請求書!$J$13&lt;&gt;"",$CT29&lt;&gt;""),IF(ISERR(DAY(2018+請求書!$F$13&amp;"/"&amp;請求書!$J$13&amp;"/"&amp;$CT29)),"NG",DATE(2018+請求書!$F$13,請求書!$J$13,$CT29)),"")</f>
        <v/>
      </c>
      <c r="CW29" s="741"/>
      <c r="CX29" s="742"/>
      <c r="CY29" s="366"/>
      <c r="CZ29" s="321"/>
      <c r="DA29" s="321"/>
      <c r="DB29" s="321"/>
      <c r="DC29" s="321"/>
      <c r="DD29" s="321"/>
      <c r="DE29" s="321"/>
      <c r="DF29" s="321"/>
      <c r="DG29" s="321"/>
      <c r="DH29" s="321"/>
      <c r="DI29" s="321"/>
      <c r="DJ29" s="365"/>
      <c r="DK29" s="362"/>
      <c r="DL29" s="321"/>
      <c r="DM29" s="321"/>
      <c r="DN29" s="321"/>
      <c r="DO29" s="321"/>
      <c r="DP29" s="321"/>
      <c r="DQ29" s="321"/>
      <c r="DR29" s="321"/>
      <c r="DS29" s="321"/>
      <c r="DT29" s="321"/>
      <c r="DU29" s="321"/>
      <c r="DV29" s="321"/>
      <c r="DW29" s="743" t="str">
        <f t="shared" si="9"/>
        <v/>
      </c>
      <c r="DX29" s="687"/>
      <c r="DY29" s="687"/>
      <c r="DZ29" s="687"/>
      <c r="EA29" s="688"/>
      <c r="EB29" s="684"/>
      <c r="EC29" s="685"/>
      <c r="ED29" s="685"/>
      <c r="EE29" s="685"/>
      <c r="EF29" s="686"/>
      <c r="EG29" s="504"/>
      <c r="EH29" s="505"/>
      <c r="EI29" s="506"/>
      <c r="EJ29" s="306"/>
      <c r="EK29" s="307"/>
      <c r="EL29" s="307"/>
      <c r="EM29" s="307"/>
      <c r="EN29" s="308"/>
      <c r="EO29" s="306"/>
      <c r="EP29" s="307"/>
      <c r="EQ29" s="307"/>
      <c r="ER29" s="307"/>
      <c r="ES29" s="307"/>
      <c r="ET29" s="307"/>
      <c r="EU29" s="307"/>
      <c r="EV29" s="307"/>
      <c r="EW29" s="307"/>
      <c r="EX29" s="307"/>
      <c r="EY29" s="308"/>
      <c r="EZ29" s="62">
        <f t="shared" si="10"/>
        <v>0</v>
      </c>
      <c r="FA29" s="62">
        <f t="shared" si="11"/>
        <v>0</v>
      </c>
      <c r="FB29" s="62">
        <f t="shared" si="12"/>
        <v>0</v>
      </c>
      <c r="FC29" s="62">
        <f t="shared" si="13"/>
        <v>0</v>
      </c>
    </row>
    <row r="30" spans="2:159" ht="20.100000000000001" customHeight="1" thickTop="1">
      <c r="B30" s="53"/>
      <c r="C30" s="55"/>
      <c r="D30" s="508"/>
      <c r="E30" s="546" t="s">
        <v>230</v>
      </c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8"/>
      <c r="U30" s="88" t="s">
        <v>190</v>
      </c>
      <c r="V30" s="88"/>
      <c r="W30" s="88"/>
      <c r="X30" s="88"/>
      <c r="Y30" s="88"/>
      <c r="Z30" s="88"/>
      <c r="AA30" s="552"/>
      <c r="AB30" s="553"/>
      <c r="AC30" s="553"/>
      <c r="AD30" s="554"/>
      <c r="AF30" s="55"/>
      <c r="AG30" s="68"/>
      <c r="AH30" s="69"/>
      <c r="AI30" s="317"/>
      <c r="AJ30" s="318"/>
      <c r="AK30" s="740" t="str">
        <f>IF(AND(請求書!$F$13&lt;&gt;"",請求書!$J$13&lt;&gt;"",$AI30&lt;&gt;""),IF(ISERR(DAY(2018+請求書!$F$13&amp;"/"&amp;請求書!$J$13&amp;"/"&amp;$AI30)),"NG",DATE(2018+請求書!$F$13,請求書!$J$13,$AI30)),"")</f>
        <v/>
      </c>
      <c r="AL30" s="741"/>
      <c r="AM30" s="742"/>
      <c r="AN30" s="366"/>
      <c r="AO30" s="321"/>
      <c r="AP30" s="321"/>
      <c r="AQ30" s="321"/>
      <c r="AR30" s="321"/>
      <c r="AS30" s="321"/>
      <c r="AT30" s="321"/>
      <c r="AU30" s="321"/>
      <c r="AV30" s="321"/>
      <c r="AW30" s="321"/>
      <c r="AX30" s="321"/>
      <c r="AY30" s="365"/>
      <c r="AZ30" s="362"/>
      <c r="BA30" s="321"/>
      <c r="BB30" s="321"/>
      <c r="BC30" s="321"/>
      <c r="BD30" s="321"/>
      <c r="BE30" s="321"/>
      <c r="BF30" s="321"/>
      <c r="BG30" s="321"/>
      <c r="BH30" s="321"/>
      <c r="BI30" s="321"/>
      <c r="BJ30" s="321"/>
      <c r="BK30" s="321"/>
      <c r="BL30" s="743" t="str">
        <f t="shared" si="4"/>
        <v/>
      </c>
      <c r="BM30" s="687"/>
      <c r="BN30" s="687"/>
      <c r="BO30" s="687"/>
      <c r="BP30" s="688"/>
      <c r="BQ30" s="684"/>
      <c r="BR30" s="685"/>
      <c r="BS30" s="685"/>
      <c r="BT30" s="685"/>
      <c r="BU30" s="686"/>
      <c r="BV30" s="504"/>
      <c r="BW30" s="505"/>
      <c r="BX30" s="506"/>
      <c r="BY30" s="306"/>
      <c r="BZ30" s="307"/>
      <c r="CA30" s="307"/>
      <c r="CB30" s="307"/>
      <c r="CC30" s="308"/>
      <c r="CD30" s="306"/>
      <c r="CE30" s="307"/>
      <c r="CF30" s="307"/>
      <c r="CG30" s="307"/>
      <c r="CH30" s="307"/>
      <c r="CI30" s="307"/>
      <c r="CJ30" s="307"/>
      <c r="CK30" s="307"/>
      <c r="CL30" s="307"/>
      <c r="CM30" s="307"/>
      <c r="CN30" s="308"/>
      <c r="CO30" s="62">
        <f t="shared" si="5"/>
        <v>0</v>
      </c>
      <c r="CP30" s="62">
        <f t="shared" si="6"/>
        <v>0</v>
      </c>
      <c r="CQ30" s="62">
        <f t="shared" si="7"/>
        <v>0</v>
      </c>
      <c r="CR30" s="62">
        <f t="shared" si="8"/>
        <v>0</v>
      </c>
      <c r="CS30" s="82"/>
      <c r="CT30" s="317"/>
      <c r="CU30" s="318"/>
      <c r="CV30" s="740" t="str">
        <f>IF(AND(請求書!$F$13&lt;&gt;"",請求書!$J$13&lt;&gt;"",$CT30&lt;&gt;""),IF(ISERR(DAY(2018+請求書!$F$13&amp;"/"&amp;請求書!$J$13&amp;"/"&amp;$CT30)),"NG",DATE(2018+請求書!$F$13,請求書!$J$13,$CT30)),"")</f>
        <v/>
      </c>
      <c r="CW30" s="741"/>
      <c r="CX30" s="742"/>
      <c r="CY30" s="366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65"/>
      <c r="DK30" s="362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743" t="str">
        <f t="shared" si="9"/>
        <v/>
      </c>
      <c r="DX30" s="687"/>
      <c r="DY30" s="687"/>
      <c r="DZ30" s="687"/>
      <c r="EA30" s="688"/>
      <c r="EB30" s="684"/>
      <c r="EC30" s="685"/>
      <c r="ED30" s="685"/>
      <c r="EE30" s="685"/>
      <c r="EF30" s="686"/>
      <c r="EG30" s="504"/>
      <c r="EH30" s="505"/>
      <c r="EI30" s="506"/>
      <c r="EJ30" s="306"/>
      <c r="EK30" s="307"/>
      <c r="EL30" s="307"/>
      <c r="EM30" s="307"/>
      <c r="EN30" s="308"/>
      <c r="EO30" s="306"/>
      <c r="EP30" s="307"/>
      <c r="EQ30" s="307"/>
      <c r="ER30" s="307"/>
      <c r="ES30" s="307"/>
      <c r="ET30" s="307"/>
      <c r="EU30" s="307"/>
      <c r="EV30" s="307"/>
      <c r="EW30" s="307"/>
      <c r="EX30" s="307"/>
      <c r="EY30" s="308"/>
      <c r="EZ30" s="62">
        <f t="shared" si="10"/>
        <v>0</v>
      </c>
      <c r="FA30" s="62">
        <f t="shared" si="11"/>
        <v>0</v>
      </c>
      <c r="FB30" s="62">
        <f t="shared" si="12"/>
        <v>0</v>
      </c>
      <c r="FC30" s="62">
        <f t="shared" si="13"/>
        <v>0</v>
      </c>
    </row>
    <row r="31" spans="2:159" ht="20.100000000000001" customHeight="1" thickBot="1">
      <c r="B31" s="53"/>
      <c r="C31" s="55"/>
      <c r="D31" s="509"/>
      <c r="E31" s="549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1"/>
      <c r="U31" s="569">
        <f>SUMIF(U20:Z29,"&lt;&gt;""",U20:Z29)</f>
        <v>0</v>
      </c>
      <c r="V31" s="570"/>
      <c r="W31" s="570"/>
      <c r="X31" s="570"/>
      <c r="Y31" s="570"/>
      <c r="Z31" s="571"/>
      <c r="AA31" s="555"/>
      <c r="AB31" s="556"/>
      <c r="AC31" s="556"/>
      <c r="AD31" s="557"/>
      <c r="AF31" s="55"/>
      <c r="AG31" s="68"/>
      <c r="AH31" s="69"/>
      <c r="AI31" s="317"/>
      <c r="AJ31" s="318"/>
      <c r="AK31" s="740" t="str">
        <f>IF(AND(請求書!$F$13&lt;&gt;"",請求書!$J$13&lt;&gt;"",$AI31&lt;&gt;""),IF(ISERR(DAY(2018+請求書!$F$13&amp;"/"&amp;請求書!$J$13&amp;"/"&amp;$AI31)),"NG",DATE(2018+請求書!$F$13,請求書!$J$13,$AI31)),"")</f>
        <v/>
      </c>
      <c r="AL31" s="741"/>
      <c r="AM31" s="742"/>
      <c r="AN31" s="366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65"/>
      <c r="AZ31" s="362"/>
      <c r="BA31" s="321"/>
      <c r="BB31" s="321"/>
      <c r="BC31" s="321"/>
      <c r="BD31" s="321"/>
      <c r="BE31" s="321"/>
      <c r="BF31" s="321"/>
      <c r="BG31" s="321"/>
      <c r="BH31" s="321"/>
      <c r="BI31" s="321"/>
      <c r="BJ31" s="321"/>
      <c r="BK31" s="321"/>
      <c r="BL31" s="743" t="str">
        <f t="shared" si="4"/>
        <v/>
      </c>
      <c r="BM31" s="687"/>
      <c r="BN31" s="687"/>
      <c r="BO31" s="687"/>
      <c r="BP31" s="688"/>
      <c r="BQ31" s="684"/>
      <c r="BR31" s="685"/>
      <c r="BS31" s="685"/>
      <c r="BT31" s="685"/>
      <c r="BU31" s="686"/>
      <c r="BV31" s="504"/>
      <c r="BW31" s="505"/>
      <c r="BX31" s="506"/>
      <c r="BY31" s="306"/>
      <c r="BZ31" s="307"/>
      <c r="CA31" s="307"/>
      <c r="CB31" s="307"/>
      <c r="CC31" s="308"/>
      <c r="CD31" s="306"/>
      <c r="CE31" s="307"/>
      <c r="CF31" s="307"/>
      <c r="CG31" s="307"/>
      <c r="CH31" s="307"/>
      <c r="CI31" s="307"/>
      <c r="CJ31" s="307"/>
      <c r="CK31" s="307"/>
      <c r="CL31" s="307"/>
      <c r="CM31" s="307"/>
      <c r="CN31" s="308"/>
      <c r="CO31" s="62">
        <f t="shared" si="5"/>
        <v>0</v>
      </c>
      <c r="CP31" s="62">
        <f t="shared" si="6"/>
        <v>0</v>
      </c>
      <c r="CQ31" s="62">
        <f t="shared" si="7"/>
        <v>0</v>
      </c>
      <c r="CR31" s="62">
        <f t="shared" si="8"/>
        <v>0</v>
      </c>
      <c r="CS31" s="82"/>
      <c r="CT31" s="317"/>
      <c r="CU31" s="318"/>
      <c r="CV31" s="740" t="str">
        <f>IF(AND(請求書!$F$13&lt;&gt;"",請求書!$J$13&lt;&gt;"",$CT31&lt;&gt;""),IF(ISERR(DAY(2018+請求書!$F$13&amp;"/"&amp;請求書!$J$13&amp;"/"&amp;$CT31)),"NG",DATE(2018+請求書!$F$13,請求書!$J$13,$CT31)),"")</f>
        <v/>
      </c>
      <c r="CW31" s="741"/>
      <c r="CX31" s="742"/>
      <c r="CY31" s="366"/>
      <c r="CZ31" s="321"/>
      <c r="DA31" s="321"/>
      <c r="DB31" s="321"/>
      <c r="DC31" s="321"/>
      <c r="DD31" s="321"/>
      <c r="DE31" s="321"/>
      <c r="DF31" s="321"/>
      <c r="DG31" s="321"/>
      <c r="DH31" s="321"/>
      <c r="DI31" s="321"/>
      <c r="DJ31" s="365"/>
      <c r="DK31" s="362"/>
      <c r="DL31" s="321"/>
      <c r="DM31" s="321"/>
      <c r="DN31" s="321"/>
      <c r="DO31" s="321"/>
      <c r="DP31" s="321"/>
      <c r="DQ31" s="321"/>
      <c r="DR31" s="321"/>
      <c r="DS31" s="321"/>
      <c r="DT31" s="321"/>
      <c r="DU31" s="321"/>
      <c r="DV31" s="321"/>
      <c r="DW31" s="743" t="str">
        <f t="shared" si="9"/>
        <v/>
      </c>
      <c r="DX31" s="687"/>
      <c r="DY31" s="687"/>
      <c r="DZ31" s="687"/>
      <c r="EA31" s="688"/>
      <c r="EB31" s="684"/>
      <c r="EC31" s="685"/>
      <c r="ED31" s="685"/>
      <c r="EE31" s="685"/>
      <c r="EF31" s="686"/>
      <c r="EG31" s="504"/>
      <c r="EH31" s="505"/>
      <c r="EI31" s="506"/>
      <c r="EJ31" s="306"/>
      <c r="EK31" s="307"/>
      <c r="EL31" s="307"/>
      <c r="EM31" s="307"/>
      <c r="EN31" s="308"/>
      <c r="EO31" s="306"/>
      <c r="EP31" s="307"/>
      <c r="EQ31" s="307"/>
      <c r="ER31" s="307"/>
      <c r="ES31" s="307"/>
      <c r="ET31" s="307"/>
      <c r="EU31" s="307"/>
      <c r="EV31" s="307"/>
      <c r="EW31" s="307"/>
      <c r="EX31" s="307"/>
      <c r="EY31" s="308"/>
      <c r="EZ31" s="62">
        <f t="shared" si="10"/>
        <v>0</v>
      </c>
      <c r="FA31" s="62">
        <f t="shared" si="11"/>
        <v>0</v>
      </c>
      <c r="FB31" s="62">
        <f t="shared" si="12"/>
        <v>0</v>
      </c>
      <c r="FC31" s="62">
        <f t="shared" si="13"/>
        <v>0</v>
      </c>
    </row>
    <row r="32" spans="2:159" ht="20.100000000000001" customHeight="1" thickBot="1">
      <c r="B32" s="53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U32" s="116"/>
      <c r="V32" s="116"/>
      <c r="W32" s="116"/>
      <c r="X32" s="116"/>
      <c r="Y32" s="116"/>
      <c r="Z32" s="116"/>
      <c r="AF32" s="55"/>
      <c r="AG32" s="68"/>
      <c r="AH32" s="69"/>
      <c r="AI32" s="317"/>
      <c r="AJ32" s="318"/>
      <c r="AK32" s="740" t="str">
        <f>IF(AND(請求書!$F$13&lt;&gt;"",請求書!$J$13&lt;&gt;"",$AI32&lt;&gt;""),IF(ISERR(DAY(2018+請求書!$F$13&amp;"/"&amp;請求書!$J$13&amp;"/"&amp;$AI32)),"NG",DATE(2018+請求書!$F$13,請求書!$J$13,$AI32)),"")</f>
        <v/>
      </c>
      <c r="AL32" s="741"/>
      <c r="AM32" s="742"/>
      <c r="AN32" s="366"/>
      <c r="AO32" s="321"/>
      <c r="AP32" s="321"/>
      <c r="AQ32" s="321"/>
      <c r="AR32" s="321"/>
      <c r="AS32" s="321"/>
      <c r="AT32" s="321"/>
      <c r="AU32" s="321"/>
      <c r="AV32" s="321"/>
      <c r="AW32" s="321"/>
      <c r="AX32" s="321"/>
      <c r="AY32" s="365"/>
      <c r="AZ32" s="362"/>
      <c r="BA32" s="321"/>
      <c r="BB32" s="321"/>
      <c r="BC32" s="321"/>
      <c r="BD32" s="321"/>
      <c r="BE32" s="321"/>
      <c r="BF32" s="321"/>
      <c r="BG32" s="321"/>
      <c r="BH32" s="321"/>
      <c r="BI32" s="321"/>
      <c r="BJ32" s="321"/>
      <c r="BK32" s="321"/>
      <c r="BL32" s="743" t="str">
        <f t="shared" si="4"/>
        <v/>
      </c>
      <c r="BM32" s="687"/>
      <c r="BN32" s="687"/>
      <c r="BO32" s="687"/>
      <c r="BP32" s="688"/>
      <c r="BQ32" s="684"/>
      <c r="BR32" s="685"/>
      <c r="BS32" s="685"/>
      <c r="BT32" s="685"/>
      <c r="BU32" s="686"/>
      <c r="BV32" s="504"/>
      <c r="BW32" s="505"/>
      <c r="BX32" s="506"/>
      <c r="BY32" s="306"/>
      <c r="BZ32" s="307"/>
      <c r="CA32" s="307"/>
      <c r="CB32" s="307"/>
      <c r="CC32" s="308"/>
      <c r="CD32" s="306"/>
      <c r="CE32" s="307"/>
      <c r="CF32" s="307"/>
      <c r="CG32" s="307"/>
      <c r="CH32" s="307"/>
      <c r="CI32" s="307"/>
      <c r="CJ32" s="307"/>
      <c r="CK32" s="307"/>
      <c r="CL32" s="307"/>
      <c r="CM32" s="307"/>
      <c r="CN32" s="308"/>
      <c r="CO32" s="62">
        <f t="shared" si="5"/>
        <v>0</v>
      </c>
      <c r="CP32" s="62">
        <f t="shared" si="6"/>
        <v>0</v>
      </c>
      <c r="CQ32" s="62">
        <f t="shared" si="7"/>
        <v>0</v>
      </c>
      <c r="CR32" s="62">
        <f t="shared" si="8"/>
        <v>0</v>
      </c>
      <c r="CS32" s="82"/>
      <c r="CT32" s="317"/>
      <c r="CU32" s="318"/>
      <c r="CV32" s="740" t="str">
        <f>IF(AND(請求書!$F$13&lt;&gt;"",請求書!$J$13&lt;&gt;"",$CT32&lt;&gt;""),IF(ISERR(DAY(2018+請求書!$F$13&amp;"/"&amp;請求書!$J$13&amp;"/"&amp;$CT32)),"NG",DATE(2018+請求書!$F$13,請求書!$J$13,$CT32)),"")</f>
        <v/>
      </c>
      <c r="CW32" s="741"/>
      <c r="CX32" s="742"/>
      <c r="CY32" s="366"/>
      <c r="CZ32" s="321"/>
      <c r="DA32" s="321"/>
      <c r="DB32" s="321"/>
      <c r="DC32" s="321"/>
      <c r="DD32" s="321"/>
      <c r="DE32" s="321"/>
      <c r="DF32" s="321"/>
      <c r="DG32" s="321"/>
      <c r="DH32" s="321"/>
      <c r="DI32" s="321"/>
      <c r="DJ32" s="365"/>
      <c r="DK32" s="362"/>
      <c r="DL32" s="321"/>
      <c r="DM32" s="321"/>
      <c r="DN32" s="321"/>
      <c r="DO32" s="321"/>
      <c r="DP32" s="321"/>
      <c r="DQ32" s="321"/>
      <c r="DR32" s="321"/>
      <c r="DS32" s="321"/>
      <c r="DT32" s="321"/>
      <c r="DU32" s="321"/>
      <c r="DV32" s="321"/>
      <c r="DW32" s="743" t="str">
        <f t="shared" si="9"/>
        <v/>
      </c>
      <c r="DX32" s="687"/>
      <c r="DY32" s="687"/>
      <c r="DZ32" s="687"/>
      <c r="EA32" s="688"/>
      <c r="EB32" s="684"/>
      <c r="EC32" s="685"/>
      <c r="ED32" s="685"/>
      <c r="EE32" s="685"/>
      <c r="EF32" s="686"/>
      <c r="EG32" s="504"/>
      <c r="EH32" s="505"/>
      <c r="EI32" s="506"/>
      <c r="EJ32" s="306"/>
      <c r="EK32" s="307"/>
      <c r="EL32" s="307"/>
      <c r="EM32" s="307"/>
      <c r="EN32" s="308"/>
      <c r="EO32" s="306"/>
      <c r="EP32" s="307"/>
      <c r="EQ32" s="307"/>
      <c r="ER32" s="307"/>
      <c r="ES32" s="307"/>
      <c r="ET32" s="307"/>
      <c r="EU32" s="307"/>
      <c r="EV32" s="307"/>
      <c r="EW32" s="307"/>
      <c r="EX32" s="307"/>
      <c r="EY32" s="308"/>
      <c r="EZ32" s="62">
        <f t="shared" si="10"/>
        <v>0</v>
      </c>
      <c r="FA32" s="62">
        <f t="shared" si="11"/>
        <v>0</v>
      </c>
      <c r="FB32" s="62">
        <f t="shared" si="12"/>
        <v>0</v>
      </c>
      <c r="FC32" s="62">
        <f t="shared" si="13"/>
        <v>0</v>
      </c>
    </row>
    <row r="33" spans="2:159" ht="20.100000000000001" customHeight="1">
      <c r="B33" s="53"/>
      <c r="C33" s="55"/>
      <c r="D33" s="507" t="s">
        <v>231</v>
      </c>
      <c r="E33" s="516" t="s">
        <v>232</v>
      </c>
      <c r="F33" s="517"/>
      <c r="G33" s="517"/>
      <c r="H33" s="517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17"/>
      <c r="T33" s="518"/>
      <c r="U33" s="516" t="s">
        <v>228</v>
      </c>
      <c r="V33" s="517"/>
      <c r="W33" s="517"/>
      <c r="X33" s="517"/>
      <c r="Y33" s="517"/>
      <c r="Z33" s="518"/>
      <c r="AA33" s="516" t="s">
        <v>229</v>
      </c>
      <c r="AB33" s="517"/>
      <c r="AC33" s="517"/>
      <c r="AD33" s="522"/>
      <c r="AF33" s="55"/>
      <c r="AG33" s="68"/>
      <c r="AH33" s="69"/>
      <c r="AI33" s="317"/>
      <c r="AJ33" s="318"/>
      <c r="AK33" s="740" t="str">
        <f>IF(AND(請求書!$F$13&lt;&gt;"",請求書!$J$13&lt;&gt;"",$AI33&lt;&gt;""),IF(ISERR(DAY(2018+請求書!$F$13&amp;"/"&amp;請求書!$J$13&amp;"/"&amp;$AI33)),"NG",DATE(2018+請求書!$F$13,請求書!$J$13,$AI33)),"")</f>
        <v/>
      </c>
      <c r="AL33" s="741"/>
      <c r="AM33" s="742"/>
      <c r="AN33" s="366"/>
      <c r="AO33" s="321"/>
      <c r="AP33" s="321"/>
      <c r="AQ33" s="321"/>
      <c r="AR33" s="321"/>
      <c r="AS33" s="321"/>
      <c r="AT33" s="321"/>
      <c r="AU33" s="321"/>
      <c r="AV33" s="321"/>
      <c r="AW33" s="321"/>
      <c r="AX33" s="321"/>
      <c r="AY33" s="365"/>
      <c r="AZ33" s="362"/>
      <c r="BA33" s="321"/>
      <c r="BB33" s="321"/>
      <c r="BC33" s="321"/>
      <c r="BD33" s="321"/>
      <c r="BE33" s="321"/>
      <c r="BF33" s="321"/>
      <c r="BG33" s="321"/>
      <c r="BH33" s="321"/>
      <c r="BI33" s="321"/>
      <c r="BJ33" s="321"/>
      <c r="BK33" s="321"/>
      <c r="BL33" s="743" t="str">
        <f t="shared" si="4"/>
        <v/>
      </c>
      <c r="BM33" s="687"/>
      <c r="BN33" s="687"/>
      <c r="BO33" s="687"/>
      <c r="BP33" s="688"/>
      <c r="BQ33" s="684"/>
      <c r="BR33" s="685"/>
      <c r="BS33" s="685"/>
      <c r="BT33" s="685"/>
      <c r="BU33" s="686"/>
      <c r="BV33" s="504"/>
      <c r="BW33" s="505"/>
      <c r="BX33" s="506"/>
      <c r="BY33" s="306"/>
      <c r="BZ33" s="307"/>
      <c r="CA33" s="307"/>
      <c r="CB33" s="307"/>
      <c r="CC33" s="308"/>
      <c r="CD33" s="306"/>
      <c r="CE33" s="307"/>
      <c r="CF33" s="307"/>
      <c r="CG33" s="307"/>
      <c r="CH33" s="307"/>
      <c r="CI33" s="307"/>
      <c r="CJ33" s="307"/>
      <c r="CK33" s="307"/>
      <c r="CL33" s="307"/>
      <c r="CM33" s="307"/>
      <c r="CN33" s="308"/>
      <c r="CO33" s="62">
        <f t="shared" si="5"/>
        <v>0</v>
      </c>
      <c r="CP33" s="62">
        <f t="shared" si="6"/>
        <v>0</v>
      </c>
      <c r="CQ33" s="62">
        <f t="shared" si="7"/>
        <v>0</v>
      </c>
      <c r="CR33" s="62">
        <f t="shared" si="8"/>
        <v>0</v>
      </c>
      <c r="CS33" s="82"/>
      <c r="CT33" s="317"/>
      <c r="CU33" s="318"/>
      <c r="CV33" s="740" t="str">
        <f>IF(AND(請求書!$F$13&lt;&gt;"",請求書!$J$13&lt;&gt;"",$CT33&lt;&gt;""),IF(ISERR(DAY(2018+請求書!$F$13&amp;"/"&amp;請求書!$J$13&amp;"/"&amp;$CT33)),"NG",DATE(2018+請求書!$F$13,請求書!$J$13,$CT33)),"")</f>
        <v/>
      </c>
      <c r="CW33" s="741"/>
      <c r="CX33" s="742"/>
      <c r="CY33" s="366"/>
      <c r="CZ33" s="321"/>
      <c r="DA33" s="321"/>
      <c r="DB33" s="321"/>
      <c r="DC33" s="321"/>
      <c r="DD33" s="321"/>
      <c r="DE33" s="321"/>
      <c r="DF33" s="321"/>
      <c r="DG33" s="321"/>
      <c r="DH33" s="321"/>
      <c r="DI33" s="321"/>
      <c r="DJ33" s="365"/>
      <c r="DK33" s="362"/>
      <c r="DL33" s="321"/>
      <c r="DM33" s="321"/>
      <c r="DN33" s="321"/>
      <c r="DO33" s="321"/>
      <c r="DP33" s="321"/>
      <c r="DQ33" s="321"/>
      <c r="DR33" s="321"/>
      <c r="DS33" s="321"/>
      <c r="DT33" s="321"/>
      <c r="DU33" s="321"/>
      <c r="DV33" s="321"/>
      <c r="DW33" s="743" t="str">
        <f t="shared" si="9"/>
        <v/>
      </c>
      <c r="DX33" s="687"/>
      <c r="DY33" s="687"/>
      <c r="DZ33" s="687"/>
      <c r="EA33" s="688"/>
      <c r="EB33" s="684"/>
      <c r="EC33" s="685"/>
      <c r="ED33" s="685"/>
      <c r="EE33" s="685"/>
      <c r="EF33" s="686"/>
      <c r="EG33" s="504"/>
      <c r="EH33" s="505"/>
      <c r="EI33" s="506"/>
      <c r="EJ33" s="306"/>
      <c r="EK33" s="307"/>
      <c r="EL33" s="307"/>
      <c r="EM33" s="307"/>
      <c r="EN33" s="308"/>
      <c r="EO33" s="306"/>
      <c r="EP33" s="307"/>
      <c r="EQ33" s="307"/>
      <c r="ER33" s="307"/>
      <c r="ES33" s="307"/>
      <c r="ET33" s="307"/>
      <c r="EU33" s="307"/>
      <c r="EV33" s="307"/>
      <c r="EW33" s="307"/>
      <c r="EX33" s="307"/>
      <c r="EY33" s="308"/>
      <c r="EZ33" s="62">
        <f t="shared" si="10"/>
        <v>0</v>
      </c>
      <c r="FA33" s="62">
        <f t="shared" si="11"/>
        <v>0</v>
      </c>
      <c r="FB33" s="62">
        <f t="shared" si="12"/>
        <v>0</v>
      </c>
      <c r="FC33" s="62">
        <f t="shared" si="13"/>
        <v>0</v>
      </c>
    </row>
    <row r="34" spans="2:159" ht="20.100000000000001" customHeight="1">
      <c r="B34" s="53"/>
      <c r="C34" s="55"/>
      <c r="D34" s="508"/>
      <c r="E34" s="519"/>
      <c r="F34" s="520"/>
      <c r="G34" s="520"/>
      <c r="H34" s="520"/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0"/>
      <c r="T34" s="521"/>
      <c r="U34" s="519"/>
      <c r="V34" s="520"/>
      <c r="W34" s="520"/>
      <c r="X34" s="520"/>
      <c r="Y34" s="520"/>
      <c r="Z34" s="521"/>
      <c r="AA34" s="519"/>
      <c r="AB34" s="520"/>
      <c r="AC34" s="520"/>
      <c r="AD34" s="523"/>
      <c r="AF34" s="55"/>
      <c r="AG34" s="68"/>
      <c r="AH34" s="69"/>
      <c r="AI34" s="317"/>
      <c r="AJ34" s="318"/>
      <c r="AK34" s="740" t="str">
        <f>IF(AND(請求書!$F$13&lt;&gt;"",請求書!$J$13&lt;&gt;"",$AI34&lt;&gt;""),IF(ISERR(DAY(2018+請求書!$F$13&amp;"/"&amp;請求書!$J$13&amp;"/"&amp;$AI34)),"NG",DATE(2018+請求書!$F$13,請求書!$J$13,$AI34)),"")</f>
        <v/>
      </c>
      <c r="AL34" s="741"/>
      <c r="AM34" s="742"/>
      <c r="AN34" s="366"/>
      <c r="AO34" s="321"/>
      <c r="AP34" s="321"/>
      <c r="AQ34" s="321"/>
      <c r="AR34" s="321"/>
      <c r="AS34" s="321"/>
      <c r="AT34" s="321"/>
      <c r="AU34" s="321"/>
      <c r="AV34" s="321"/>
      <c r="AW34" s="321"/>
      <c r="AX34" s="321"/>
      <c r="AY34" s="365"/>
      <c r="AZ34" s="362"/>
      <c r="BA34" s="321"/>
      <c r="BB34" s="321"/>
      <c r="BC34" s="321"/>
      <c r="BD34" s="321"/>
      <c r="BE34" s="321"/>
      <c r="BF34" s="321"/>
      <c r="BG34" s="321"/>
      <c r="BH34" s="321"/>
      <c r="BI34" s="321"/>
      <c r="BJ34" s="321"/>
      <c r="BK34" s="321"/>
      <c r="BL34" s="743" t="str">
        <f t="shared" si="4"/>
        <v/>
      </c>
      <c r="BM34" s="687"/>
      <c r="BN34" s="687"/>
      <c r="BO34" s="687"/>
      <c r="BP34" s="688"/>
      <c r="BQ34" s="684"/>
      <c r="BR34" s="685"/>
      <c r="BS34" s="685"/>
      <c r="BT34" s="685"/>
      <c r="BU34" s="686"/>
      <c r="BV34" s="504"/>
      <c r="BW34" s="505"/>
      <c r="BX34" s="506"/>
      <c r="BY34" s="306"/>
      <c r="BZ34" s="307"/>
      <c r="CA34" s="307"/>
      <c r="CB34" s="307"/>
      <c r="CC34" s="308"/>
      <c r="CD34" s="306"/>
      <c r="CE34" s="307"/>
      <c r="CF34" s="307"/>
      <c r="CG34" s="307"/>
      <c r="CH34" s="307"/>
      <c r="CI34" s="307"/>
      <c r="CJ34" s="307"/>
      <c r="CK34" s="307"/>
      <c r="CL34" s="307"/>
      <c r="CM34" s="307"/>
      <c r="CN34" s="308"/>
      <c r="CO34" s="62">
        <f t="shared" si="5"/>
        <v>0</v>
      </c>
      <c r="CP34" s="62">
        <f t="shared" si="6"/>
        <v>0</v>
      </c>
      <c r="CQ34" s="62">
        <f t="shared" si="7"/>
        <v>0</v>
      </c>
      <c r="CR34" s="62">
        <f t="shared" si="8"/>
        <v>0</v>
      </c>
      <c r="CS34" s="82"/>
      <c r="CT34" s="317"/>
      <c r="CU34" s="318"/>
      <c r="CV34" s="740" t="str">
        <f>IF(AND(請求書!$F$13&lt;&gt;"",請求書!$J$13&lt;&gt;"",$CT34&lt;&gt;""),IF(ISERR(DAY(2018+請求書!$F$13&amp;"/"&amp;請求書!$J$13&amp;"/"&amp;$CT34)),"NG",DATE(2018+請求書!$F$13,請求書!$J$13,$CT34)),"")</f>
        <v/>
      </c>
      <c r="CW34" s="741"/>
      <c r="CX34" s="742"/>
      <c r="CY34" s="366"/>
      <c r="CZ34" s="321"/>
      <c r="DA34" s="321"/>
      <c r="DB34" s="321"/>
      <c r="DC34" s="321"/>
      <c r="DD34" s="321"/>
      <c r="DE34" s="321"/>
      <c r="DF34" s="321"/>
      <c r="DG34" s="321"/>
      <c r="DH34" s="321"/>
      <c r="DI34" s="321"/>
      <c r="DJ34" s="365"/>
      <c r="DK34" s="362"/>
      <c r="DL34" s="321"/>
      <c r="DM34" s="321"/>
      <c r="DN34" s="321"/>
      <c r="DO34" s="321"/>
      <c r="DP34" s="321"/>
      <c r="DQ34" s="321"/>
      <c r="DR34" s="321"/>
      <c r="DS34" s="321"/>
      <c r="DT34" s="321"/>
      <c r="DU34" s="321"/>
      <c r="DV34" s="321"/>
      <c r="DW34" s="743" t="str">
        <f t="shared" si="9"/>
        <v/>
      </c>
      <c r="DX34" s="687"/>
      <c r="DY34" s="687"/>
      <c r="DZ34" s="687"/>
      <c r="EA34" s="688"/>
      <c r="EB34" s="684"/>
      <c r="EC34" s="685"/>
      <c r="ED34" s="685"/>
      <c r="EE34" s="685"/>
      <c r="EF34" s="686"/>
      <c r="EG34" s="504"/>
      <c r="EH34" s="505"/>
      <c r="EI34" s="506"/>
      <c r="EJ34" s="306"/>
      <c r="EK34" s="307"/>
      <c r="EL34" s="307"/>
      <c r="EM34" s="307"/>
      <c r="EN34" s="308"/>
      <c r="EO34" s="306"/>
      <c r="EP34" s="307"/>
      <c r="EQ34" s="307"/>
      <c r="ER34" s="307"/>
      <c r="ES34" s="307"/>
      <c r="ET34" s="307"/>
      <c r="EU34" s="307"/>
      <c r="EV34" s="307"/>
      <c r="EW34" s="307"/>
      <c r="EX34" s="307"/>
      <c r="EY34" s="308"/>
      <c r="EZ34" s="62">
        <f t="shared" si="10"/>
        <v>0</v>
      </c>
      <c r="FA34" s="62">
        <f t="shared" si="11"/>
        <v>0</v>
      </c>
      <c r="FB34" s="62">
        <f t="shared" si="12"/>
        <v>0</v>
      </c>
      <c r="FC34" s="62">
        <f t="shared" si="13"/>
        <v>0</v>
      </c>
    </row>
    <row r="35" spans="2:159" ht="20.100000000000001" customHeight="1">
      <c r="B35" s="53"/>
      <c r="C35" s="55"/>
      <c r="D35" s="508"/>
      <c r="E35" s="143" t="s">
        <v>793</v>
      </c>
      <c r="F35" s="144"/>
      <c r="G35" s="144"/>
      <c r="H35" s="144"/>
      <c r="I35" s="144"/>
      <c r="J35" s="581" t="str">
        <f>IF(AO7&lt;&gt;"","（上限負担額","")</f>
        <v/>
      </c>
      <c r="K35" s="581"/>
      <c r="L35" s="581"/>
      <c r="M35" s="581"/>
      <c r="N35" s="581"/>
      <c r="O35" s="718" t="str">
        <f>IF(AO7&lt;&gt;"",AO7,"")</f>
        <v/>
      </c>
      <c r="P35" s="718"/>
      <c r="Q35" s="718"/>
      <c r="R35" s="718"/>
      <c r="S35" s="567" t="str">
        <f>IF(AO7&lt;&gt;"","円）","")</f>
        <v/>
      </c>
      <c r="T35" s="568"/>
      <c r="U35" s="575"/>
      <c r="V35" s="576"/>
      <c r="W35" s="576"/>
      <c r="X35" s="576"/>
      <c r="Y35" s="576"/>
      <c r="Z35" s="577"/>
      <c r="AA35" s="578"/>
      <c r="AB35" s="579"/>
      <c r="AC35" s="579"/>
      <c r="AD35" s="580"/>
      <c r="AF35" s="55"/>
      <c r="AG35" s="68"/>
      <c r="AH35" s="69"/>
      <c r="AI35" s="317"/>
      <c r="AJ35" s="318"/>
      <c r="AK35" s="740" t="str">
        <f>IF(AND(請求書!$F$13&lt;&gt;"",請求書!$J$13&lt;&gt;"",$AI35&lt;&gt;""),IF(ISERR(DAY(2018+請求書!$F$13&amp;"/"&amp;請求書!$J$13&amp;"/"&amp;$AI35)),"NG",DATE(2018+請求書!$F$13,請求書!$J$13,$AI35)),"")</f>
        <v/>
      </c>
      <c r="AL35" s="741"/>
      <c r="AM35" s="742"/>
      <c r="AN35" s="366"/>
      <c r="AO35" s="321"/>
      <c r="AP35" s="321"/>
      <c r="AQ35" s="321"/>
      <c r="AR35" s="321"/>
      <c r="AS35" s="321"/>
      <c r="AT35" s="321"/>
      <c r="AU35" s="321"/>
      <c r="AV35" s="321"/>
      <c r="AW35" s="321"/>
      <c r="AX35" s="321"/>
      <c r="AY35" s="365"/>
      <c r="AZ35" s="362"/>
      <c r="BA35" s="321"/>
      <c r="BB35" s="321"/>
      <c r="BC35" s="321"/>
      <c r="BD35" s="321"/>
      <c r="BE35" s="321"/>
      <c r="BF35" s="321"/>
      <c r="BG35" s="321"/>
      <c r="BH35" s="321"/>
      <c r="BI35" s="321"/>
      <c r="BJ35" s="321"/>
      <c r="BK35" s="321"/>
      <c r="BL35" s="743" t="str">
        <f t="shared" si="4"/>
        <v/>
      </c>
      <c r="BM35" s="687"/>
      <c r="BN35" s="687"/>
      <c r="BO35" s="687"/>
      <c r="BP35" s="688"/>
      <c r="BQ35" s="684"/>
      <c r="BR35" s="685"/>
      <c r="BS35" s="685"/>
      <c r="BT35" s="685"/>
      <c r="BU35" s="686"/>
      <c r="BV35" s="504"/>
      <c r="BW35" s="505"/>
      <c r="BX35" s="506"/>
      <c r="BY35" s="306"/>
      <c r="BZ35" s="307"/>
      <c r="CA35" s="307"/>
      <c r="CB35" s="307"/>
      <c r="CC35" s="308"/>
      <c r="CD35" s="306"/>
      <c r="CE35" s="307"/>
      <c r="CF35" s="307"/>
      <c r="CG35" s="307"/>
      <c r="CH35" s="307"/>
      <c r="CI35" s="307"/>
      <c r="CJ35" s="307"/>
      <c r="CK35" s="307"/>
      <c r="CL35" s="307"/>
      <c r="CM35" s="307"/>
      <c r="CN35" s="308"/>
      <c r="CO35" s="62">
        <f t="shared" si="5"/>
        <v>0</v>
      </c>
      <c r="CP35" s="62">
        <f t="shared" si="6"/>
        <v>0</v>
      </c>
      <c r="CQ35" s="62">
        <f t="shared" si="7"/>
        <v>0</v>
      </c>
      <c r="CR35" s="62">
        <f t="shared" si="8"/>
        <v>0</v>
      </c>
      <c r="CS35" s="82"/>
      <c r="CT35" s="317"/>
      <c r="CU35" s="318"/>
      <c r="CV35" s="740" t="str">
        <f>IF(AND(請求書!$F$13&lt;&gt;"",請求書!$J$13&lt;&gt;"",$CT35&lt;&gt;""),IF(ISERR(DAY(2018+請求書!$F$13&amp;"/"&amp;請求書!$J$13&amp;"/"&amp;$CT35)),"NG",DATE(2018+請求書!$F$13,請求書!$J$13,$CT35)),"")</f>
        <v/>
      </c>
      <c r="CW35" s="741"/>
      <c r="CX35" s="742"/>
      <c r="CY35" s="366"/>
      <c r="CZ35" s="321"/>
      <c r="DA35" s="321"/>
      <c r="DB35" s="321"/>
      <c r="DC35" s="321"/>
      <c r="DD35" s="321"/>
      <c r="DE35" s="321"/>
      <c r="DF35" s="321"/>
      <c r="DG35" s="321"/>
      <c r="DH35" s="321"/>
      <c r="DI35" s="321"/>
      <c r="DJ35" s="365"/>
      <c r="DK35" s="362"/>
      <c r="DL35" s="321"/>
      <c r="DM35" s="321"/>
      <c r="DN35" s="321"/>
      <c r="DO35" s="321"/>
      <c r="DP35" s="321"/>
      <c r="DQ35" s="321"/>
      <c r="DR35" s="321"/>
      <c r="DS35" s="321"/>
      <c r="DT35" s="321"/>
      <c r="DU35" s="321"/>
      <c r="DV35" s="321"/>
      <c r="DW35" s="743" t="str">
        <f t="shared" si="9"/>
        <v/>
      </c>
      <c r="DX35" s="687"/>
      <c r="DY35" s="687"/>
      <c r="DZ35" s="687"/>
      <c r="EA35" s="688"/>
      <c r="EB35" s="684"/>
      <c r="EC35" s="685"/>
      <c r="ED35" s="685"/>
      <c r="EE35" s="685"/>
      <c r="EF35" s="686"/>
      <c r="EG35" s="504"/>
      <c r="EH35" s="505"/>
      <c r="EI35" s="506"/>
      <c r="EJ35" s="306"/>
      <c r="EK35" s="307"/>
      <c r="EL35" s="307"/>
      <c r="EM35" s="307"/>
      <c r="EN35" s="308"/>
      <c r="EO35" s="306"/>
      <c r="EP35" s="307"/>
      <c r="EQ35" s="307"/>
      <c r="ER35" s="307"/>
      <c r="ES35" s="307"/>
      <c r="ET35" s="307"/>
      <c r="EU35" s="307"/>
      <c r="EV35" s="307"/>
      <c r="EW35" s="307"/>
      <c r="EX35" s="307"/>
      <c r="EY35" s="308"/>
      <c r="EZ35" s="62">
        <f t="shared" si="10"/>
        <v>0</v>
      </c>
      <c r="FA35" s="62">
        <f t="shared" si="11"/>
        <v>0</v>
      </c>
      <c r="FB35" s="62">
        <f t="shared" si="12"/>
        <v>0</v>
      </c>
      <c r="FC35" s="62">
        <f t="shared" si="13"/>
        <v>0</v>
      </c>
    </row>
    <row r="36" spans="2:159" ht="20.100000000000001" customHeight="1">
      <c r="B36" s="53"/>
      <c r="C36" s="55"/>
      <c r="D36" s="508"/>
      <c r="E36" s="778" t="str">
        <f>IF(U35&gt;O35,"利用者上限負担額を超えています",IF(U35&gt;(U31*0.1),"利用者負担額が1割分を超えています",""))</f>
        <v/>
      </c>
      <c r="F36" s="779"/>
      <c r="G36" s="779"/>
      <c r="H36" s="779"/>
      <c r="I36" s="779"/>
      <c r="J36" s="779"/>
      <c r="K36" s="779"/>
      <c r="L36" s="779"/>
      <c r="M36" s="779"/>
      <c r="N36" s="779"/>
      <c r="O36" s="779"/>
      <c r="P36" s="779"/>
      <c r="Q36" s="779"/>
      <c r="R36" s="779"/>
      <c r="S36" s="779"/>
      <c r="T36" s="780"/>
      <c r="U36" s="575"/>
      <c r="V36" s="576"/>
      <c r="W36" s="576"/>
      <c r="X36" s="576"/>
      <c r="Y36" s="576"/>
      <c r="Z36" s="577"/>
      <c r="AA36" s="578"/>
      <c r="AB36" s="579"/>
      <c r="AC36" s="579"/>
      <c r="AD36" s="580"/>
      <c r="AF36" s="55"/>
      <c r="AG36" s="68"/>
      <c r="AH36" s="69"/>
      <c r="AI36" s="317"/>
      <c r="AJ36" s="318"/>
      <c r="AK36" s="740" t="str">
        <f>IF(AND(請求書!$F$13&lt;&gt;"",請求書!$J$13&lt;&gt;"",$AI36&lt;&gt;""),IF(ISERR(DAY(2018+請求書!$F$13&amp;"/"&amp;請求書!$J$13&amp;"/"&amp;$AI36)),"NG",DATE(2018+請求書!$F$13,請求書!$J$13,$AI36)),"")</f>
        <v/>
      </c>
      <c r="AL36" s="741"/>
      <c r="AM36" s="742"/>
      <c r="AN36" s="366"/>
      <c r="AO36" s="321"/>
      <c r="AP36" s="321"/>
      <c r="AQ36" s="321"/>
      <c r="AR36" s="321"/>
      <c r="AS36" s="321"/>
      <c r="AT36" s="321"/>
      <c r="AU36" s="321"/>
      <c r="AV36" s="321"/>
      <c r="AW36" s="321"/>
      <c r="AX36" s="321"/>
      <c r="AY36" s="365"/>
      <c r="AZ36" s="362"/>
      <c r="BA36" s="321"/>
      <c r="BB36" s="321"/>
      <c r="BC36" s="321"/>
      <c r="BD36" s="321"/>
      <c r="BE36" s="321"/>
      <c r="BF36" s="321"/>
      <c r="BG36" s="321"/>
      <c r="BH36" s="321"/>
      <c r="BI36" s="321"/>
      <c r="BJ36" s="321"/>
      <c r="BK36" s="321"/>
      <c r="BL36" s="743" t="str">
        <f t="shared" si="4"/>
        <v/>
      </c>
      <c r="BM36" s="687"/>
      <c r="BN36" s="687"/>
      <c r="BO36" s="687"/>
      <c r="BP36" s="688"/>
      <c r="BQ36" s="684"/>
      <c r="BR36" s="685"/>
      <c r="BS36" s="685"/>
      <c r="BT36" s="685"/>
      <c r="BU36" s="686"/>
      <c r="BV36" s="504"/>
      <c r="BW36" s="505"/>
      <c r="BX36" s="506"/>
      <c r="BY36" s="306"/>
      <c r="BZ36" s="307"/>
      <c r="CA36" s="307"/>
      <c r="CB36" s="307"/>
      <c r="CC36" s="308"/>
      <c r="CD36" s="306"/>
      <c r="CE36" s="307"/>
      <c r="CF36" s="307"/>
      <c r="CG36" s="307"/>
      <c r="CH36" s="307"/>
      <c r="CI36" s="307"/>
      <c r="CJ36" s="307"/>
      <c r="CK36" s="307"/>
      <c r="CL36" s="307"/>
      <c r="CM36" s="307"/>
      <c r="CN36" s="308"/>
      <c r="CO36" s="62">
        <f t="shared" si="5"/>
        <v>0</v>
      </c>
      <c r="CP36" s="62">
        <f t="shared" si="6"/>
        <v>0</v>
      </c>
      <c r="CQ36" s="62">
        <f t="shared" si="7"/>
        <v>0</v>
      </c>
      <c r="CR36" s="62">
        <f t="shared" si="8"/>
        <v>0</v>
      </c>
      <c r="CS36" s="82"/>
      <c r="CT36" s="317"/>
      <c r="CU36" s="318"/>
      <c r="CV36" s="740" t="str">
        <f>IF(AND(請求書!$F$13&lt;&gt;"",請求書!$J$13&lt;&gt;"",$CT36&lt;&gt;""),IF(ISERR(DAY(2018+請求書!$F$13&amp;"/"&amp;請求書!$J$13&amp;"/"&amp;$CT36)),"NG",DATE(2018+請求書!$F$13,請求書!$J$13,$CT36)),"")</f>
        <v/>
      </c>
      <c r="CW36" s="741"/>
      <c r="CX36" s="742"/>
      <c r="CY36" s="366"/>
      <c r="CZ36" s="321"/>
      <c r="DA36" s="321"/>
      <c r="DB36" s="321"/>
      <c r="DC36" s="321"/>
      <c r="DD36" s="321"/>
      <c r="DE36" s="321"/>
      <c r="DF36" s="321"/>
      <c r="DG36" s="321"/>
      <c r="DH36" s="321"/>
      <c r="DI36" s="321"/>
      <c r="DJ36" s="365"/>
      <c r="DK36" s="362"/>
      <c r="DL36" s="321"/>
      <c r="DM36" s="321"/>
      <c r="DN36" s="321"/>
      <c r="DO36" s="321"/>
      <c r="DP36" s="321"/>
      <c r="DQ36" s="321"/>
      <c r="DR36" s="321"/>
      <c r="DS36" s="321"/>
      <c r="DT36" s="321"/>
      <c r="DU36" s="321"/>
      <c r="DV36" s="321"/>
      <c r="DW36" s="743" t="str">
        <f t="shared" si="9"/>
        <v/>
      </c>
      <c r="DX36" s="687"/>
      <c r="DY36" s="687"/>
      <c r="DZ36" s="687"/>
      <c r="EA36" s="688"/>
      <c r="EB36" s="684"/>
      <c r="EC36" s="685"/>
      <c r="ED36" s="685"/>
      <c r="EE36" s="685"/>
      <c r="EF36" s="686"/>
      <c r="EG36" s="504"/>
      <c r="EH36" s="505"/>
      <c r="EI36" s="506"/>
      <c r="EJ36" s="306"/>
      <c r="EK36" s="307"/>
      <c r="EL36" s="307"/>
      <c r="EM36" s="307"/>
      <c r="EN36" s="308"/>
      <c r="EO36" s="306"/>
      <c r="EP36" s="307"/>
      <c r="EQ36" s="307"/>
      <c r="ER36" s="307"/>
      <c r="ES36" s="307"/>
      <c r="ET36" s="307"/>
      <c r="EU36" s="307"/>
      <c r="EV36" s="307"/>
      <c r="EW36" s="307"/>
      <c r="EX36" s="307"/>
      <c r="EY36" s="308"/>
      <c r="EZ36" s="62">
        <f t="shared" si="10"/>
        <v>0</v>
      </c>
      <c r="FA36" s="62">
        <f t="shared" si="11"/>
        <v>0</v>
      </c>
      <c r="FB36" s="62">
        <f t="shared" si="12"/>
        <v>0</v>
      </c>
      <c r="FC36" s="62">
        <f t="shared" si="13"/>
        <v>0</v>
      </c>
    </row>
    <row r="37" spans="2:159" ht="20.100000000000001" customHeight="1" thickBot="1">
      <c r="B37" s="53"/>
      <c r="C37" s="55"/>
      <c r="D37" s="508"/>
      <c r="E37" s="591"/>
      <c r="F37" s="592"/>
      <c r="G37" s="592"/>
      <c r="H37" s="592"/>
      <c r="I37" s="592"/>
      <c r="J37" s="592"/>
      <c r="K37" s="592"/>
      <c r="L37" s="592"/>
      <c r="M37" s="592"/>
      <c r="N37" s="592"/>
      <c r="O37" s="592"/>
      <c r="P37" s="592"/>
      <c r="Q37" s="592"/>
      <c r="R37" s="592"/>
      <c r="S37" s="592"/>
      <c r="T37" s="593"/>
      <c r="U37" s="594"/>
      <c r="V37" s="595"/>
      <c r="W37" s="595"/>
      <c r="X37" s="595"/>
      <c r="Y37" s="595"/>
      <c r="Z37" s="596"/>
      <c r="AA37" s="591"/>
      <c r="AB37" s="592"/>
      <c r="AC37" s="592"/>
      <c r="AD37" s="597"/>
      <c r="AF37" s="55"/>
      <c r="AG37" s="68"/>
      <c r="AH37" s="69"/>
      <c r="AI37" s="317"/>
      <c r="AJ37" s="318"/>
      <c r="AK37" s="740" t="str">
        <f>IF(AND(請求書!$F$13&lt;&gt;"",請求書!$J$13&lt;&gt;"",$AI37&lt;&gt;""),IF(ISERR(DAY(2018+請求書!$F$13&amp;"/"&amp;請求書!$J$13&amp;"/"&amp;$AI37)),"NG",DATE(2018+請求書!$F$13,請求書!$J$13,$AI37)),"")</f>
        <v/>
      </c>
      <c r="AL37" s="741"/>
      <c r="AM37" s="742"/>
      <c r="AN37" s="366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65"/>
      <c r="AZ37" s="362"/>
      <c r="BA37" s="321"/>
      <c r="BB37" s="321"/>
      <c r="BC37" s="321"/>
      <c r="BD37" s="321"/>
      <c r="BE37" s="321"/>
      <c r="BF37" s="321"/>
      <c r="BG37" s="321"/>
      <c r="BH37" s="321"/>
      <c r="BI37" s="321"/>
      <c r="BJ37" s="321"/>
      <c r="BK37" s="321"/>
      <c r="BL37" s="743" t="str">
        <f t="shared" si="4"/>
        <v/>
      </c>
      <c r="BM37" s="687"/>
      <c r="BN37" s="687"/>
      <c r="BO37" s="687"/>
      <c r="BP37" s="688"/>
      <c r="BQ37" s="684"/>
      <c r="BR37" s="685"/>
      <c r="BS37" s="685"/>
      <c r="BT37" s="685"/>
      <c r="BU37" s="686"/>
      <c r="BV37" s="504"/>
      <c r="BW37" s="505"/>
      <c r="BX37" s="506"/>
      <c r="BY37" s="306"/>
      <c r="BZ37" s="307"/>
      <c r="CA37" s="307"/>
      <c r="CB37" s="307"/>
      <c r="CC37" s="308"/>
      <c r="CD37" s="306"/>
      <c r="CE37" s="307"/>
      <c r="CF37" s="307"/>
      <c r="CG37" s="307"/>
      <c r="CH37" s="307"/>
      <c r="CI37" s="307"/>
      <c r="CJ37" s="307"/>
      <c r="CK37" s="307"/>
      <c r="CL37" s="307"/>
      <c r="CM37" s="307"/>
      <c r="CN37" s="308"/>
      <c r="CO37" s="62">
        <f t="shared" si="5"/>
        <v>0</v>
      </c>
      <c r="CP37" s="62">
        <f t="shared" si="6"/>
        <v>0</v>
      </c>
      <c r="CQ37" s="62">
        <f t="shared" si="7"/>
        <v>0</v>
      </c>
      <c r="CR37" s="62">
        <f t="shared" si="8"/>
        <v>0</v>
      </c>
      <c r="CS37" s="82"/>
      <c r="CT37" s="317"/>
      <c r="CU37" s="318"/>
      <c r="CV37" s="740" t="str">
        <f>IF(AND(請求書!$F$13&lt;&gt;"",請求書!$J$13&lt;&gt;"",$CT37&lt;&gt;""),IF(ISERR(DAY(2018+請求書!$F$13&amp;"/"&amp;請求書!$J$13&amp;"/"&amp;$CT37)),"NG",DATE(2018+請求書!$F$13,請求書!$J$13,$CT37)),"")</f>
        <v/>
      </c>
      <c r="CW37" s="741"/>
      <c r="CX37" s="742"/>
      <c r="CY37" s="366"/>
      <c r="CZ37" s="321"/>
      <c r="DA37" s="321"/>
      <c r="DB37" s="321"/>
      <c r="DC37" s="321"/>
      <c r="DD37" s="321"/>
      <c r="DE37" s="321"/>
      <c r="DF37" s="321"/>
      <c r="DG37" s="321"/>
      <c r="DH37" s="321"/>
      <c r="DI37" s="321"/>
      <c r="DJ37" s="365"/>
      <c r="DK37" s="362"/>
      <c r="DL37" s="321"/>
      <c r="DM37" s="321"/>
      <c r="DN37" s="321"/>
      <c r="DO37" s="321"/>
      <c r="DP37" s="321"/>
      <c r="DQ37" s="321"/>
      <c r="DR37" s="321"/>
      <c r="DS37" s="321"/>
      <c r="DT37" s="321"/>
      <c r="DU37" s="321"/>
      <c r="DV37" s="321"/>
      <c r="DW37" s="743" t="str">
        <f t="shared" si="9"/>
        <v/>
      </c>
      <c r="DX37" s="687"/>
      <c r="DY37" s="687"/>
      <c r="DZ37" s="687"/>
      <c r="EA37" s="688"/>
      <c r="EB37" s="684"/>
      <c r="EC37" s="685"/>
      <c r="ED37" s="685"/>
      <c r="EE37" s="685"/>
      <c r="EF37" s="686"/>
      <c r="EG37" s="504"/>
      <c r="EH37" s="505"/>
      <c r="EI37" s="506"/>
      <c r="EJ37" s="306"/>
      <c r="EK37" s="307"/>
      <c r="EL37" s="307"/>
      <c r="EM37" s="307"/>
      <c r="EN37" s="308"/>
      <c r="EO37" s="306"/>
      <c r="EP37" s="307"/>
      <c r="EQ37" s="307"/>
      <c r="ER37" s="307"/>
      <c r="ES37" s="307"/>
      <c r="ET37" s="307"/>
      <c r="EU37" s="307"/>
      <c r="EV37" s="307"/>
      <c r="EW37" s="307"/>
      <c r="EX37" s="307"/>
      <c r="EY37" s="308"/>
      <c r="EZ37" s="62">
        <f t="shared" si="10"/>
        <v>0</v>
      </c>
      <c r="FA37" s="62">
        <f t="shared" si="11"/>
        <v>0</v>
      </c>
      <c r="FB37" s="62">
        <f t="shared" si="12"/>
        <v>0</v>
      </c>
      <c r="FC37" s="62">
        <f t="shared" si="13"/>
        <v>0</v>
      </c>
    </row>
    <row r="38" spans="2:159" ht="20.100000000000001" customHeight="1" thickTop="1">
      <c r="B38" s="53"/>
      <c r="C38" s="55"/>
      <c r="D38" s="508"/>
      <c r="E38" s="546" t="s">
        <v>739</v>
      </c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7"/>
      <c r="Q38" s="547"/>
      <c r="R38" s="547"/>
      <c r="S38" s="547"/>
      <c r="T38" s="548"/>
      <c r="U38" s="130" t="s">
        <v>191</v>
      </c>
      <c r="V38" s="128"/>
      <c r="W38" s="128"/>
      <c r="X38" s="128"/>
      <c r="Y38" s="128"/>
      <c r="Z38" s="129"/>
      <c r="AA38" s="585"/>
      <c r="AB38" s="586"/>
      <c r="AC38" s="586"/>
      <c r="AD38" s="587"/>
      <c r="AF38" s="55"/>
      <c r="AG38" s="68"/>
      <c r="AH38" s="69"/>
      <c r="AI38" s="317"/>
      <c r="AJ38" s="318"/>
      <c r="AK38" s="740" t="str">
        <f>IF(AND(請求書!$F$13&lt;&gt;"",請求書!$J$13&lt;&gt;"",$AI38&lt;&gt;""),IF(ISERR(DAY(2018+請求書!$F$13&amp;"/"&amp;請求書!$J$13&amp;"/"&amp;$AI38)),"NG",DATE(2018+請求書!$F$13,請求書!$J$13,$AI38)),"")</f>
        <v/>
      </c>
      <c r="AL38" s="741"/>
      <c r="AM38" s="742"/>
      <c r="AN38" s="366"/>
      <c r="AO38" s="321"/>
      <c r="AP38" s="321"/>
      <c r="AQ38" s="321"/>
      <c r="AR38" s="321"/>
      <c r="AS38" s="321"/>
      <c r="AT38" s="321"/>
      <c r="AU38" s="321"/>
      <c r="AV38" s="321"/>
      <c r="AW38" s="321"/>
      <c r="AX38" s="321"/>
      <c r="AY38" s="365"/>
      <c r="AZ38" s="362"/>
      <c r="BA38" s="321"/>
      <c r="BB38" s="321"/>
      <c r="BC38" s="321"/>
      <c r="BD38" s="321"/>
      <c r="BE38" s="321"/>
      <c r="BF38" s="321"/>
      <c r="BG38" s="321"/>
      <c r="BH38" s="321"/>
      <c r="BI38" s="321"/>
      <c r="BJ38" s="321"/>
      <c r="BK38" s="321"/>
      <c r="BL38" s="743" t="str">
        <f t="shared" si="4"/>
        <v/>
      </c>
      <c r="BM38" s="687"/>
      <c r="BN38" s="687"/>
      <c r="BO38" s="687"/>
      <c r="BP38" s="688"/>
      <c r="BQ38" s="684"/>
      <c r="BR38" s="685"/>
      <c r="BS38" s="685"/>
      <c r="BT38" s="685"/>
      <c r="BU38" s="686"/>
      <c r="BV38" s="504"/>
      <c r="BW38" s="505"/>
      <c r="BX38" s="506"/>
      <c r="BY38" s="306"/>
      <c r="BZ38" s="307"/>
      <c r="CA38" s="307"/>
      <c r="CB38" s="307"/>
      <c r="CC38" s="308"/>
      <c r="CD38" s="306"/>
      <c r="CE38" s="307"/>
      <c r="CF38" s="307"/>
      <c r="CG38" s="307"/>
      <c r="CH38" s="307"/>
      <c r="CI38" s="307"/>
      <c r="CJ38" s="307"/>
      <c r="CK38" s="307"/>
      <c r="CL38" s="307"/>
      <c r="CM38" s="307"/>
      <c r="CN38" s="308"/>
      <c r="CO38" s="62">
        <f t="shared" si="5"/>
        <v>0</v>
      </c>
      <c r="CP38" s="62">
        <f t="shared" si="6"/>
        <v>0</v>
      </c>
      <c r="CQ38" s="62">
        <f t="shared" si="7"/>
        <v>0</v>
      </c>
      <c r="CR38" s="62">
        <f t="shared" si="8"/>
        <v>0</v>
      </c>
      <c r="CS38" s="82"/>
      <c r="CT38" s="317"/>
      <c r="CU38" s="318"/>
      <c r="CV38" s="740" t="str">
        <f>IF(AND(請求書!$F$13&lt;&gt;"",請求書!$J$13&lt;&gt;"",$CT38&lt;&gt;""),IF(ISERR(DAY(2018+請求書!$F$13&amp;"/"&amp;請求書!$J$13&amp;"/"&amp;$CT38)),"NG",DATE(2018+請求書!$F$13,請求書!$J$13,$CT38)),"")</f>
        <v/>
      </c>
      <c r="CW38" s="741"/>
      <c r="CX38" s="742"/>
      <c r="CY38" s="366"/>
      <c r="CZ38" s="321"/>
      <c r="DA38" s="321"/>
      <c r="DB38" s="321"/>
      <c r="DC38" s="321"/>
      <c r="DD38" s="321"/>
      <c r="DE38" s="321"/>
      <c r="DF38" s="321"/>
      <c r="DG38" s="321"/>
      <c r="DH38" s="321"/>
      <c r="DI38" s="321"/>
      <c r="DJ38" s="365"/>
      <c r="DK38" s="362"/>
      <c r="DL38" s="321"/>
      <c r="DM38" s="321"/>
      <c r="DN38" s="321"/>
      <c r="DO38" s="321"/>
      <c r="DP38" s="321"/>
      <c r="DQ38" s="321"/>
      <c r="DR38" s="321"/>
      <c r="DS38" s="321"/>
      <c r="DT38" s="321"/>
      <c r="DU38" s="321"/>
      <c r="DV38" s="321"/>
      <c r="DW38" s="743" t="str">
        <f t="shared" si="9"/>
        <v/>
      </c>
      <c r="DX38" s="687"/>
      <c r="DY38" s="687"/>
      <c r="DZ38" s="687"/>
      <c r="EA38" s="688"/>
      <c r="EB38" s="684"/>
      <c r="EC38" s="685"/>
      <c r="ED38" s="685"/>
      <c r="EE38" s="685"/>
      <c r="EF38" s="686"/>
      <c r="EG38" s="504"/>
      <c r="EH38" s="505"/>
      <c r="EI38" s="506"/>
      <c r="EJ38" s="306"/>
      <c r="EK38" s="307"/>
      <c r="EL38" s="307"/>
      <c r="EM38" s="307"/>
      <c r="EN38" s="308"/>
      <c r="EO38" s="306"/>
      <c r="EP38" s="307"/>
      <c r="EQ38" s="307"/>
      <c r="ER38" s="307"/>
      <c r="ES38" s="307"/>
      <c r="ET38" s="307"/>
      <c r="EU38" s="307"/>
      <c r="EV38" s="307"/>
      <c r="EW38" s="307"/>
      <c r="EX38" s="307"/>
      <c r="EY38" s="308"/>
      <c r="EZ38" s="62">
        <f t="shared" si="10"/>
        <v>0</v>
      </c>
      <c r="FA38" s="62">
        <f t="shared" si="11"/>
        <v>0</v>
      </c>
      <c r="FB38" s="62">
        <f t="shared" si="12"/>
        <v>0</v>
      </c>
      <c r="FC38" s="62">
        <f t="shared" si="13"/>
        <v>0</v>
      </c>
    </row>
    <row r="39" spans="2:159" ht="20.100000000000001" customHeight="1" thickBot="1">
      <c r="B39" s="53"/>
      <c r="C39" s="55"/>
      <c r="D39" s="509"/>
      <c r="E39" s="549"/>
      <c r="F39" s="550"/>
      <c r="G39" s="550"/>
      <c r="H39" s="550"/>
      <c r="I39" s="550"/>
      <c r="J39" s="550"/>
      <c r="K39" s="550"/>
      <c r="L39" s="550"/>
      <c r="M39" s="550"/>
      <c r="N39" s="550"/>
      <c r="O39" s="550"/>
      <c r="P39" s="550"/>
      <c r="Q39" s="550"/>
      <c r="R39" s="550"/>
      <c r="S39" s="550"/>
      <c r="T39" s="551"/>
      <c r="U39" s="569">
        <f>SUMIF(U35:Z37,"&lt;&gt;""",U35:Z37)</f>
        <v>0</v>
      </c>
      <c r="V39" s="570"/>
      <c r="W39" s="570"/>
      <c r="X39" s="570"/>
      <c r="Y39" s="570"/>
      <c r="Z39" s="571"/>
      <c r="AA39" s="588"/>
      <c r="AB39" s="589"/>
      <c r="AC39" s="589"/>
      <c r="AD39" s="590"/>
      <c r="AF39" s="55"/>
      <c r="AG39" s="68"/>
      <c r="AH39" s="69"/>
      <c r="AI39" s="317"/>
      <c r="AJ39" s="318"/>
      <c r="AK39" s="740" t="str">
        <f>IF(AND(請求書!$F$13&lt;&gt;"",請求書!$J$13&lt;&gt;"",$AI39&lt;&gt;""),IF(ISERR(DAY(2018+請求書!$F$13&amp;"/"&amp;請求書!$J$13&amp;"/"&amp;$AI39)),"NG",DATE(2018+請求書!$F$13,請求書!$J$13,$AI39)),"")</f>
        <v/>
      </c>
      <c r="AL39" s="741"/>
      <c r="AM39" s="742"/>
      <c r="AN39" s="366"/>
      <c r="AO39" s="321"/>
      <c r="AP39" s="321"/>
      <c r="AQ39" s="321"/>
      <c r="AR39" s="321"/>
      <c r="AS39" s="321"/>
      <c r="AT39" s="321"/>
      <c r="AU39" s="321"/>
      <c r="AV39" s="321"/>
      <c r="AW39" s="321"/>
      <c r="AX39" s="321"/>
      <c r="AY39" s="365"/>
      <c r="AZ39" s="362"/>
      <c r="BA39" s="321"/>
      <c r="BB39" s="321"/>
      <c r="BC39" s="321"/>
      <c r="BD39" s="321"/>
      <c r="BE39" s="321"/>
      <c r="BF39" s="321"/>
      <c r="BG39" s="321"/>
      <c r="BH39" s="321"/>
      <c r="BI39" s="321"/>
      <c r="BJ39" s="321"/>
      <c r="BK39" s="321"/>
      <c r="BL39" s="743" t="str">
        <f t="shared" si="4"/>
        <v/>
      </c>
      <c r="BM39" s="687"/>
      <c r="BN39" s="687"/>
      <c r="BO39" s="687"/>
      <c r="BP39" s="688"/>
      <c r="BQ39" s="684"/>
      <c r="BR39" s="685"/>
      <c r="BS39" s="685"/>
      <c r="BT39" s="685"/>
      <c r="BU39" s="686"/>
      <c r="BV39" s="504"/>
      <c r="BW39" s="505"/>
      <c r="BX39" s="506"/>
      <c r="BY39" s="306"/>
      <c r="BZ39" s="307"/>
      <c r="CA39" s="307"/>
      <c r="CB39" s="307"/>
      <c r="CC39" s="308"/>
      <c r="CD39" s="306"/>
      <c r="CE39" s="307"/>
      <c r="CF39" s="307"/>
      <c r="CG39" s="307"/>
      <c r="CH39" s="307"/>
      <c r="CI39" s="307"/>
      <c r="CJ39" s="307"/>
      <c r="CK39" s="307"/>
      <c r="CL39" s="307"/>
      <c r="CM39" s="307"/>
      <c r="CN39" s="308"/>
      <c r="CO39" s="62">
        <f t="shared" si="5"/>
        <v>0</v>
      </c>
      <c r="CP39" s="62">
        <f t="shared" si="6"/>
        <v>0</v>
      </c>
      <c r="CQ39" s="62">
        <f t="shared" si="7"/>
        <v>0</v>
      </c>
      <c r="CR39" s="62">
        <f t="shared" si="8"/>
        <v>0</v>
      </c>
      <c r="CS39" s="82"/>
      <c r="CT39" s="317"/>
      <c r="CU39" s="318"/>
      <c r="CV39" s="740" t="str">
        <f>IF(AND(請求書!$F$13&lt;&gt;"",請求書!$J$13&lt;&gt;"",$CT39&lt;&gt;""),IF(ISERR(DAY(2018+請求書!$F$13&amp;"/"&amp;請求書!$J$13&amp;"/"&amp;$CT39)),"NG",DATE(2018+請求書!$F$13,請求書!$J$13,$CT39)),"")</f>
        <v/>
      </c>
      <c r="CW39" s="741"/>
      <c r="CX39" s="742"/>
      <c r="CY39" s="366"/>
      <c r="CZ39" s="321"/>
      <c r="DA39" s="321"/>
      <c r="DB39" s="321"/>
      <c r="DC39" s="321"/>
      <c r="DD39" s="321"/>
      <c r="DE39" s="321"/>
      <c r="DF39" s="321"/>
      <c r="DG39" s="321"/>
      <c r="DH39" s="321"/>
      <c r="DI39" s="321"/>
      <c r="DJ39" s="365"/>
      <c r="DK39" s="362"/>
      <c r="DL39" s="321"/>
      <c r="DM39" s="321"/>
      <c r="DN39" s="321"/>
      <c r="DO39" s="321"/>
      <c r="DP39" s="321"/>
      <c r="DQ39" s="321"/>
      <c r="DR39" s="321"/>
      <c r="DS39" s="321"/>
      <c r="DT39" s="321"/>
      <c r="DU39" s="321"/>
      <c r="DV39" s="321"/>
      <c r="DW39" s="743" t="str">
        <f t="shared" si="9"/>
        <v/>
      </c>
      <c r="DX39" s="687"/>
      <c r="DY39" s="687"/>
      <c r="DZ39" s="687"/>
      <c r="EA39" s="688"/>
      <c r="EB39" s="684"/>
      <c r="EC39" s="685"/>
      <c r="ED39" s="685"/>
      <c r="EE39" s="685"/>
      <c r="EF39" s="686"/>
      <c r="EG39" s="504"/>
      <c r="EH39" s="505"/>
      <c r="EI39" s="506"/>
      <c r="EJ39" s="306"/>
      <c r="EK39" s="307"/>
      <c r="EL39" s="307"/>
      <c r="EM39" s="307"/>
      <c r="EN39" s="308"/>
      <c r="EO39" s="306"/>
      <c r="EP39" s="307"/>
      <c r="EQ39" s="307"/>
      <c r="ER39" s="307"/>
      <c r="ES39" s="307"/>
      <c r="ET39" s="307"/>
      <c r="EU39" s="307"/>
      <c r="EV39" s="307"/>
      <c r="EW39" s="307"/>
      <c r="EX39" s="307"/>
      <c r="EY39" s="308"/>
      <c r="EZ39" s="62">
        <f t="shared" si="10"/>
        <v>0</v>
      </c>
      <c r="FA39" s="62">
        <f t="shared" si="11"/>
        <v>0</v>
      </c>
      <c r="FB39" s="62">
        <f t="shared" si="12"/>
        <v>0</v>
      </c>
      <c r="FC39" s="62">
        <f t="shared" si="13"/>
        <v>0</v>
      </c>
    </row>
    <row r="40" spans="2:159" ht="20.100000000000001" customHeight="1" thickBot="1">
      <c r="B40" s="53"/>
      <c r="C40" s="55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90"/>
      <c r="O40" s="90"/>
      <c r="P40" s="90"/>
      <c r="Q40" s="90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F40" s="55"/>
      <c r="AG40" s="68"/>
      <c r="AH40" s="69"/>
      <c r="AI40" s="317"/>
      <c r="AJ40" s="318"/>
      <c r="AK40" s="740" t="str">
        <f>IF(AND(請求書!$F$13&lt;&gt;"",請求書!$J$13&lt;&gt;"",$AI40&lt;&gt;""),IF(ISERR(DAY(2018+請求書!$F$13&amp;"/"&amp;請求書!$J$13&amp;"/"&amp;$AI40)),"NG",DATE(2018+請求書!$F$13,請求書!$J$13,$AI40)),"")</f>
        <v/>
      </c>
      <c r="AL40" s="741"/>
      <c r="AM40" s="742"/>
      <c r="AN40" s="366"/>
      <c r="AO40" s="321"/>
      <c r="AP40" s="321"/>
      <c r="AQ40" s="321"/>
      <c r="AR40" s="321"/>
      <c r="AS40" s="321"/>
      <c r="AT40" s="321"/>
      <c r="AU40" s="321"/>
      <c r="AV40" s="321"/>
      <c r="AW40" s="321"/>
      <c r="AX40" s="321"/>
      <c r="AY40" s="365"/>
      <c r="AZ40" s="362"/>
      <c r="BA40" s="321"/>
      <c r="BB40" s="321"/>
      <c r="BC40" s="321"/>
      <c r="BD40" s="321"/>
      <c r="BE40" s="321"/>
      <c r="BF40" s="321"/>
      <c r="BG40" s="321"/>
      <c r="BH40" s="321"/>
      <c r="BI40" s="321"/>
      <c r="BJ40" s="321"/>
      <c r="BK40" s="321"/>
      <c r="BL40" s="743" t="str">
        <f t="shared" si="4"/>
        <v/>
      </c>
      <c r="BM40" s="687"/>
      <c r="BN40" s="687"/>
      <c r="BO40" s="687"/>
      <c r="BP40" s="688"/>
      <c r="BQ40" s="684"/>
      <c r="BR40" s="685"/>
      <c r="BS40" s="685"/>
      <c r="BT40" s="685"/>
      <c r="BU40" s="686"/>
      <c r="BV40" s="504"/>
      <c r="BW40" s="505"/>
      <c r="BX40" s="506"/>
      <c r="BY40" s="306"/>
      <c r="BZ40" s="307"/>
      <c r="CA40" s="307"/>
      <c r="CB40" s="307"/>
      <c r="CC40" s="308"/>
      <c r="CD40" s="306"/>
      <c r="CE40" s="307"/>
      <c r="CF40" s="307"/>
      <c r="CG40" s="307"/>
      <c r="CH40" s="307"/>
      <c r="CI40" s="307"/>
      <c r="CJ40" s="307"/>
      <c r="CK40" s="307"/>
      <c r="CL40" s="307"/>
      <c r="CM40" s="307"/>
      <c r="CN40" s="308"/>
      <c r="CO40" s="62">
        <f t="shared" si="5"/>
        <v>0</v>
      </c>
      <c r="CP40" s="62">
        <f t="shared" si="6"/>
        <v>0</v>
      </c>
      <c r="CQ40" s="62">
        <f t="shared" si="7"/>
        <v>0</v>
      </c>
      <c r="CR40" s="62">
        <f t="shared" si="8"/>
        <v>0</v>
      </c>
      <c r="CS40" s="82"/>
      <c r="CT40" s="317"/>
      <c r="CU40" s="318"/>
      <c r="CV40" s="740" t="str">
        <f>IF(AND(請求書!$F$13&lt;&gt;"",請求書!$J$13&lt;&gt;"",$CT40&lt;&gt;""),IF(ISERR(DAY(2018+請求書!$F$13&amp;"/"&amp;請求書!$J$13&amp;"/"&amp;$CT40)),"NG",DATE(2018+請求書!$F$13,請求書!$J$13,$CT40)),"")</f>
        <v/>
      </c>
      <c r="CW40" s="741"/>
      <c r="CX40" s="742"/>
      <c r="CY40" s="366"/>
      <c r="CZ40" s="321"/>
      <c r="DA40" s="321"/>
      <c r="DB40" s="321"/>
      <c r="DC40" s="321"/>
      <c r="DD40" s="321"/>
      <c r="DE40" s="321"/>
      <c r="DF40" s="321"/>
      <c r="DG40" s="321"/>
      <c r="DH40" s="321"/>
      <c r="DI40" s="321"/>
      <c r="DJ40" s="365"/>
      <c r="DK40" s="362"/>
      <c r="DL40" s="321"/>
      <c r="DM40" s="321"/>
      <c r="DN40" s="321"/>
      <c r="DO40" s="321"/>
      <c r="DP40" s="321"/>
      <c r="DQ40" s="321"/>
      <c r="DR40" s="321"/>
      <c r="DS40" s="321"/>
      <c r="DT40" s="321"/>
      <c r="DU40" s="321"/>
      <c r="DV40" s="321"/>
      <c r="DW40" s="743" t="str">
        <f t="shared" si="9"/>
        <v/>
      </c>
      <c r="DX40" s="687"/>
      <c r="DY40" s="687"/>
      <c r="DZ40" s="687"/>
      <c r="EA40" s="688"/>
      <c r="EB40" s="684"/>
      <c r="EC40" s="685"/>
      <c r="ED40" s="685"/>
      <c r="EE40" s="685"/>
      <c r="EF40" s="686"/>
      <c r="EG40" s="504"/>
      <c r="EH40" s="505"/>
      <c r="EI40" s="506"/>
      <c r="EJ40" s="306"/>
      <c r="EK40" s="307"/>
      <c r="EL40" s="307"/>
      <c r="EM40" s="307"/>
      <c r="EN40" s="308"/>
      <c r="EO40" s="306"/>
      <c r="EP40" s="307"/>
      <c r="EQ40" s="307"/>
      <c r="ER40" s="307"/>
      <c r="ES40" s="307"/>
      <c r="ET40" s="307"/>
      <c r="EU40" s="307"/>
      <c r="EV40" s="307"/>
      <c r="EW40" s="307"/>
      <c r="EX40" s="307"/>
      <c r="EY40" s="308"/>
      <c r="EZ40" s="62">
        <f t="shared" si="10"/>
        <v>0</v>
      </c>
      <c r="FA40" s="62">
        <f t="shared" si="11"/>
        <v>0</v>
      </c>
      <c r="FB40" s="62">
        <f t="shared" si="12"/>
        <v>0</v>
      </c>
      <c r="FC40" s="62">
        <f t="shared" si="13"/>
        <v>0</v>
      </c>
    </row>
    <row r="41" spans="2:159" ht="20.100000000000001" customHeight="1">
      <c r="B41" s="53"/>
      <c r="C41" s="55"/>
      <c r="D41" s="653" t="s">
        <v>233</v>
      </c>
      <c r="E41" s="517"/>
      <c r="F41" s="517"/>
      <c r="G41" s="517"/>
      <c r="H41" s="517"/>
      <c r="I41" s="517"/>
      <c r="J41" s="517"/>
      <c r="K41" s="517"/>
      <c r="L41" s="517"/>
      <c r="M41" s="517"/>
      <c r="N41" s="517"/>
      <c r="O41" s="517"/>
      <c r="P41" s="517"/>
      <c r="Q41" s="517"/>
      <c r="R41" s="517"/>
      <c r="S41" s="517"/>
      <c r="T41" s="518"/>
      <c r="U41" s="655" t="s">
        <v>794</v>
      </c>
      <c r="V41" s="656"/>
      <c r="W41" s="656"/>
      <c r="X41" s="656"/>
      <c r="Y41" s="656"/>
      <c r="Z41" s="656"/>
      <c r="AA41" s="45"/>
      <c r="AB41" s="45"/>
      <c r="AC41" s="45"/>
      <c r="AD41" s="46"/>
      <c r="AF41" s="55"/>
      <c r="AG41" s="68"/>
      <c r="AH41" s="69"/>
      <c r="AI41" s="317"/>
      <c r="AJ41" s="318"/>
      <c r="AK41" s="740" t="str">
        <f>IF(AND(請求書!$F$13&lt;&gt;"",請求書!$J$13&lt;&gt;"",$AI41&lt;&gt;""),IF(ISERR(DAY(2018+請求書!$F$13&amp;"/"&amp;請求書!$J$13&amp;"/"&amp;$AI41)),"NG",DATE(2018+請求書!$F$13,請求書!$J$13,$AI41)),"")</f>
        <v/>
      </c>
      <c r="AL41" s="741"/>
      <c r="AM41" s="742"/>
      <c r="AN41" s="366"/>
      <c r="AO41" s="321"/>
      <c r="AP41" s="321"/>
      <c r="AQ41" s="321"/>
      <c r="AR41" s="321"/>
      <c r="AS41" s="321"/>
      <c r="AT41" s="321"/>
      <c r="AU41" s="321"/>
      <c r="AV41" s="321"/>
      <c r="AW41" s="321"/>
      <c r="AX41" s="321"/>
      <c r="AY41" s="365"/>
      <c r="AZ41" s="362"/>
      <c r="BA41" s="321"/>
      <c r="BB41" s="321"/>
      <c r="BC41" s="321"/>
      <c r="BD41" s="321"/>
      <c r="BE41" s="321"/>
      <c r="BF41" s="321"/>
      <c r="BG41" s="321"/>
      <c r="BH41" s="321"/>
      <c r="BI41" s="321"/>
      <c r="BJ41" s="321"/>
      <c r="BK41" s="321"/>
      <c r="BL41" s="743" t="str">
        <f t="shared" si="4"/>
        <v/>
      </c>
      <c r="BM41" s="687"/>
      <c r="BN41" s="687"/>
      <c r="BO41" s="687"/>
      <c r="BP41" s="688"/>
      <c r="BQ41" s="684"/>
      <c r="BR41" s="685"/>
      <c r="BS41" s="685"/>
      <c r="BT41" s="685"/>
      <c r="BU41" s="686"/>
      <c r="BV41" s="504"/>
      <c r="BW41" s="505"/>
      <c r="BX41" s="506"/>
      <c r="BY41" s="306"/>
      <c r="BZ41" s="307"/>
      <c r="CA41" s="307"/>
      <c r="CB41" s="307"/>
      <c r="CC41" s="308"/>
      <c r="CD41" s="306"/>
      <c r="CE41" s="307"/>
      <c r="CF41" s="307"/>
      <c r="CG41" s="307"/>
      <c r="CH41" s="307"/>
      <c r="CI41" s="307"/>
      <c r="CJ41" s="307"/>
      <c r="CK41" s="307"/>
      <c r="CL41" s="307"/>
      <c r="CM41" s="307"/>
      <c r="CN41" s="308"/>
      <c r="CO41" s="62">
        <f t="shared" si="5"/>
        <v>0</v>
      </c>
      <c r="CP41" s="62">
        <f t="shared" si="6"/>
        <v>0</v>
      </c>
      <c r="CQ41" s="62">
        <f t="shared" si="7"/>
        <v>0</v>
      </c>
      <c r="CR41" s="62">
        <f t="shared" si="8"/>
        <v>0</v>
      </c>
      <c r="CS41" s="82"/>
      <c r="CT41" s="317"/>
      <c r="CU41" s="318"/>
      <c r="CV41" s="740" t="str">
        <f>IF(AND(請求書!$F$13&lt;&gt;"",請求書!$J$13&lt;&gt;"",$CT41&lt;&gt;""),IF(ISERR(DAY(2018+請求書!$F$13&amp;"/"&amp;請求書!$J$13&amp;"/"&amp;$CT41)),"NG",DATE(2018+請求書!$F$13,請求書!$J$13,$CT41)),"")</f>
        <v/>
      </c>
      <c r="CW41" s="741"/>
      <c r="CX41" s="742"/>
      <c r="CY41" s="366"/>
      <c r="CZ41" s="321"/>
      <c r="DA41" s="321"/>
      <c r="DB41" s="321"/>
      <c r="DC41" s="321"/>
      <c r="DD41" s="321"/>
      <c r="DE41" s="321"/>
      <c r="DF41" s="321"/>
      <c r="DG41" s="321"/>
      <c r="DH41" s="321"/>
      <c r="DI41" s="321"/>
      <c r="DJ41" s="365"/>
      <c r="DK41" s="362"/>
      <c r="DL41" s="321"/>
      <c r="DM41" s="321"/>
      <c r="DN41" s="321"/>
      <c r="DO41" s="321"/>
      <c r="DP41" s="321"/>
      <c r="DQ41" s="321"/>
      <c r="DR41" s="321"/>
      <c r="DS41" s="321"/>
      <c r="DT41" s="321"/>
      <c r="DU41" s="321"/>
      <c r="DV41" s="321"/>
      <c r="DW41" s="743" t="str">
        <f t="shared" si="9"/>
        <v/>
      </c>
      <c r="DX41" s="687"/>
      <c r="DY41" s="687"/>
      <c r="DZ41" s="687"/>
      <c r="EA41" s="688"/>
      <c r="EB41" s="684"/>
      <c r="EC41" s="685"/>
      <c r="ED41" s="685"/>
      <c r="EE41" s="685"/>
      <c r="EF41" s="686"/>
      <c r="EG41" s="504"/>
      <c r="EH41" s="505"/>
      <c r="EI41" s="506"/>
      <c r="EJ41" s="306"/>
      <c r="EK41" s="307"/>
      <c r="EL41" s="307"/>
      <c r="EM41" s="307"/>
      <c r="EN41" s="308"/>
      <c r="EO41" s="306"/>
      <c r="EP41" s="307"/>
      <c r="EQ41" s="307"/>
      <c r="ER41" s="307"/>
      <c r="ES41" s="307"/>
      <c r="ET41" s="307"/>
      <c r="EU41" s="307"/>
      <c r="EV41" s="307"/>
      <c r="EW41" s="307"/>
      <c r="EX41" s="307"/>
      <c r="EY41" s="308"/>
      <c r="EZ41" s="62">
        <f t="shared" si="10"/>
        <v>0</v>
      </c>
      <c r="FA41" s="62">
        <f t="shared" si="11"/>
        <v>0</v>
      </c>
      <c r="FB41" s="62">
        <f t="shared" si="12"/>
        <v>0</v>
      </c>
      <c r="FC41" s="62">
        <f t="shared" si="13"/>
        <v>0</v>
      </c>
    </row>
    <row r="42" spans="2:159" ht="20.100000000000001" customHeight="1" thickBot="1">
      <c r="B42" s="53"/>
      <c r="C42" s="55"/>
      <c r="D42" s="654"/>
      <c r="E42" s="550"/>
      <c r="F42" s="550"/>
      <c r="G42" s="550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1"/>
      <c r="U42" s="627">
        <f>U31-U39</f>
        <v>0</v>
      </c>
      <c r="V42" s="628"/>
      <c r="W42" s="628"/>
      <c r="X42" s="628"/>
      <c r="Y42" s="628"/>
      <c r="Z42" s="628"/>
      <c r="AA42" s="47" t="s">
        <v>218</v>
      </c>
      <c r="AB42" s="47"/>
      <c r="AC42" s="47"/>
      <c r="AD42" s="48"/>
      <c r="AF42" s="55"/>
      <c r="AG42" s="68"/>
      <c r="AH42" s="69"/>
      <c r="AI42" s="317"/>
      <c r="AJ42" s="318"/>
      <c r="AK42" s="772" t="str">
        <f>IF(AND(請求書!$F$13&lt;&gt;"",請求書!$J$13&lt;&gt;"",$AI42&lt;&gt;""),IF(ISERR(DAY(2018+請求書!$F$13&amp;"/"&amp;請求書!$J$13&amp;"/"&amp;$AI42)),"NG",DATE(2018+請求書!$F$13,請求書!$J$13,$AI42)),"")</f>
        <v/>
      </c>
      <c r="AL42" s="773"/>
      <c r="AM42" s="774"/>
      <c r="AN42" s="629"/>
      <c r="AO42" s="620"/>
      <c r="AP42" s="620"/>
      <c r="AQ42" s="620"/>
      <c r="AR42" s="620"/>
      <c r="AS42" s="620"/>
      <c r="AT42" s="620"/>
      <c r="AU42" s="620"/>
      <c r="AV42" s="620"/>
      <c r="AW42" s="620"/>
      <c r="AX42" s="620"/>
      <c r="AY42" s="630"/>
      <c r="AZ42" s="691"/>
      <c r="BA42" s="620"/>
      <c r="BB42" s="620"/>
      <c r="BC42" s="620"/>
      <c r="BD42" s="620"/>
      <c r="BE42" s="620"/>
      <c r="BF42" s="620"/>
      <c r="BG42" s="620"/>
      <c r="BH42" s="620"/>
      <c r="BI42" s="620"/>
      <c r="BJ42" s="620"/>
      <c r="BK42" s="620"/>
      <c r="BL42" s="743" t="str">
        <f t="shared" si="4"/>
        <v/>
      </c>
      <c r="BM42" s="687"/>
      <c r="BN42" s="687"/>
      <c r="BO42" s="687"/>
      <c r="BP42" s="688"/>
      <c r="BQ42" s="684"/>
      <c r="BR42" s="685"/>
      <c r="BS42" s="685"/>
      <c r="BT42" s="685"/>
      <c r="BU42" s="686"/>
      <c r="BV42" s="504"/>
      <c r="BW42" s="505"/>
      <c r="BX42" s="506"/>
      <c r="BY42" s="306"/>
      <c r="BZ42" s="307"/>
      <c r="CA42" s="307"/>
      <c r="CB42" s="307"/>
      <c r="CC42" s="308"/>
      <c r="CD42" s="642"/>
      <c r="CE42" s="643"/>
      <c r="CF42" s="643"/>
      <c r="CG42" s="643"/>
      <c r="CH42" s="643"/>
      <c r="CI42" s="643"/>
      <c r="CJ42" s="643"/>
      <c r="CK42" s="643"/>
      <c r="CL42" s="643"/>
      <c r="CM42" s="643"/>
      <c r="CN42" s="644"/>
      <c r="CO42" s="62">
        <f t="shared" si="5"/>
        <v>0</v>
      </c>
      <c r="CP42" s="62">
        <f t="shared" si="6"/>
        <v>0</v>
      </c>
      <c r="CQ42" s="62">
        <f t="shared" si="7"/>
        <v>0</v>
      </c>
      <c r="CR42" s="62">
        <f t="shared" si="8"/>
        <v>0</v>
      </c>
      <c r="CS42" s="82"/>
      <c r="CT42" s="317"/>
      <c r="CU42" s="318"/>
      <c r="CV42" s="772" t="str">
        <f>IF(AND(請求書!$F$13&lt;&gt;"",請求書!$J$13&lt;&gt;"",$CT42&lt;&gt;""),IF(ISERR(DAY(2018+請求書!$F$13&amp;"/"&amp;請求書!$J$13&amp;"/"&amp;$CT42)),"NG",DATE(2018+請求書!$F$13,請求書!$J$13,$CT42)),"")</f>
        <v/>
      </c>
      <c r="CW42" s="773"/>
      <c r="CX42" s="774"/>
      <c r="CY42" s="629"/>
      <c r="CZ42" s="620"/>
      <c r="DA42" s="620"/>
      <c r="DB42" s="620"/>
      <c r="DC42" s="620"/>
      <c r="DD42" s="620"/>
      <c r="DE42" s="620"/>
      <c r="DF42" s="620"/>
      <c r="DG42" s="620"/>
      <c r="DH42" s="620"/>
      <c r="DI42" s="620"/>
      <c r="DJ42" s="630"/>
      <c r="DK42" s="691"/>
      <c r="DL42" s="620"/>
      <c r="DM42" s="620"/>
      <c r="DN42" s="620"/>
      <c r="DO42" s="620"/>
      <c r="DP42" s="620"/>
      <c r="DQ42" s="620"/>
      <c r="DR42" s="620"/>
      <c r="DS42" s="620"/>
      <c r="DT42" s="620"/>
      <c r="DU42" s="620"/>
      <c r="DV42" s="620"/>
      <c r="DW42" s="743" t="str">
        <f t="shared" si="9"/>
        <v/>
      </c>
      <c r="DX42" s="687"/>
      <c r="DY42" s="687"/>
      <c r="DZ42" s="687"/>
      <c r="EA42" s="688"/>
      <c r="EB42" s="684"/>
      <c r="EC42" s="685"/>
      <c r="ED42" s="685"/>
      <c r="EE42" s="685"/>
      <c r="EF42" s="686"/>
      <c r="EG42" s="504"/>
      <c r="EH42" s="505"/>
      <c r="EI42" s="506"/>
      <c r="EJ42" s="306"/>
      <c r="EK42" s="307"/>
      <c r="EL42" s="307"/>
      <c r="EM42" s="307"/>
      <c r="EN42" s="308"/>
      <c r="EO42" s="642"/>
      <c r="EP42" s="643"/>
      <c r="EQ42" s="643"/>
      <c r="ER42" s="643"/>
      <c r="ES42" s="643"/>
      <c r="ET42" s="643"/>
      <c r="EU42" s="643"/>
      <c r="EV42" s="643"/>
      <c r="EW42" s="643"/>
      <c r="EX42" s="643"/>
      <c r="EY42" s="644"/>
      <c r="EZ42" s="62">
        <f t="shared" si="10"/>
        <v>0</v>
      </c>
      <c r="FA42" s="62">
        <f t="shared" si="11"/>
        <v>0</v>
      </c>
      <c r="FB42" s="62">
        <f t="shared" si="12"/>
        <v>0</v>
      </c>
      <c r="FC42" s="62">
        <f t="shared" si="13"/>
        <v>0</v>
      </c>
    </row>
    <row r="43" spans="2:159" ht="15" customHeight="1" thickTop="1" thickBot="1">
      <c r="B43" s="53"/>
      <c r="C43" s="55"/>
      <c r="D43" s="89"/>
      <c r="E43" s="89"/>
      <c r="F43" s="89"/>
      <c r="G43" s="89"/>
      <c r="H43" s="89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F43" s="55"/>
      <c r="AG43" s="68"/>
      <c r="AH43" s="69"/>
      <c r="AI43" s="631" t="s">
        <v>215</v>
      </c>
      <c r="AJ43" s="632"/>
      <c r="AK43" s="632"/>
      <c r="AL43" s="632"/>
      <c r="AM43" s="632"/>
      <c r="AN43" s="632"/>
      <c r="AO43" s="632"/>
      <c r="AP43" s="632"/>
      <c r="AQ43" s="632"/>
      <c r="AR43" s="632"/>
      <c r="AS43" s="632"/>
      <c r="AT43" s="632"/>
      <c r="AU43" s="632"/>
      <c r="AV43" s="632"/>
      <c r="AW43" s="632"/>
      <c r="AX43" s="632"/>
      <c r="AY43" s="689"/>
      <c r="AZ43" s="728" t="str">
        <f>IF(CP43&gt;0,"同一日の算定があります","")</f>
        <v/>
      </c>
      <c r="BA43" s="729"/>
      <c r="BB43" s="729"/>
      <c r="BC43" s="729"/>
      <c r="BD43" s="729"/>
      <c r="BE43" s="729"/>
      <c r="BF43" s="729"/>
      <c r="BG43" s="729"/>
      <c r="BH43" s="729"/>
      <c r="BI43" s="729"/>
      <c r="BJ43" s="729"/>
      <c r="BK43" s="729"/>
      <c r="BL43" s="729"/>
      <c r="BM43" s="729"/>
      <c r="BN43" s="729"/>
      <c r="BO43" s="729"/>
      <c r="BP43" s="730"/>
      <c r="BQ43" s="706" t="s">
        <v>875</v>
      </c>
      <c r="BR43" s="707"/>
      <c r="BS43" s="707"/>
      <c r="BT43" s="707"/>
      <c r="BU43" s="708"/>
      <c r="BV43" s="706" t="s">
        <v>877</v>
      </c>
      <c r="BW43" s="707"/>
      <c r="BX43" s="708"/>
      <c r="BY43" s="709" t="str">
        <f>IF(BV45&gt;0,"2人派遣の算定があります","")</f>
        <v/>
      </c>
      <c r="BZ43" s="710"/>
      <c r="CA43" s="710"/>
      <c r="CB43" s="710"/>
      <c r="CC43" s="710"/>
      <c r="CD43" s="710"/>
      <c r="CE43" s="710"/>
      <c r="CF43" s="710"/>
      <c r="CG43" s="710"/>
      <c r="CH43" s="710"/>
      <c r="CI43" s="710"/>
      <c r="CJ43" s="710"/>
      <c r="CK43" s="710"/>
      <c r="CL43" s="710"/>
      <c r="CM43" s="710"/>
      <c r="CN43" s="711"/>
      <c r="CO43" s="63"/>
      <c r="CP43" s="63">
        <f>SUM(CP12:CP42)</f>
        <v>0</v>
      </c>
      <c r="CQ43" s="63"/>
      <c r="CR43" s="82">
        <f>SUM(CR12:CR42)</f>
        <v>0</v>
      </c>
      <c r="CS43" s="82"/>
      <c r="CT43" s="631" t="s">
        <v>215</v>
      </c>
      <c r="CU43" s="632"/>
      <c r="CV43" s="632"/>
      <c r="CW43" s="632"/>
      <c r="CX43" s="632"/>
      <c r="CY43" s="632"/>
      <c r="CZ43" s="632"/>
      <c r="DA43" s="632"/>
      <c r="DB43" s="632"/>
      <c r="DC43" s="632"/>
      <c r="DD43" s="632"/>
      <c r="DE43" s="632"/>
      <c r="DF43" s="632"/>
      <c r="DG43" s="632"/>
      <c r="DH43" s="632"/>
      <c r="DI43" s="632"/>
      <c r="DJ43" s="689"/>
      <c r="DK43" s="728" t="str">
        <f>IF(FA43&gt;0,"同一日の算定があります","")</f>
        <v/>
      </c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30"/>
      <c r="EB43" s="706" t="s">
        <v>875</v>
      </c>
      <c r="EC43" s="707"/>
      <c r="ED43" s="707"/>
      <c r="EE43" s="707"/>
      <c r="EF43" s="708"/>
      <c r="EG43" s="706" t="s">
        <v>877</v>
      </c>
      <c r="EH43" s="707"/>
      <c r="EI43" s="708"/>
      <c r="EJ43" s="709" t="str">
        <f>IF(EG45&gt;0,"2人派遣の算定があります","")</f>
        <v/>
      </c>
      <c r="EK43" s="710"/>
      <c r="EL43" s="710"/>
      <c r="EM43" s="710"/>
      <c r="EN43" s="710"/>
      <c r="EO43" s="710"/>
      <c r="EP43" s="710"/>
      <c r="EQ43" s="710"/>
      <c r="ER43" s="710"/>
      <c r="ES43" s="710"/>
      <c r="ET43" s="710"/>
      <c r="EU43" s="710"/>
      <c r="EV43" s="710"/>
      <c r="EW43" s="710"/>
      <c r="EX43" s="710"/>
      <c r="EY43" s="711"/>
      <c r="EZ43" s="63"/>
      <c r="FA43" s="63">
        <f>SUM(FA12:FA42)</f>
        <v>0</v>
      </c>
      <c r="FB43" s="63"/>
      <c r="FC43" s="82">
        <f>SUM(FC12:FC42)</f>
        <v>0</v>
      </c>
    </row>
    <row r="44" spans="2:159" ht="15" customHeight="1">
      <c r="B44" s="53"/>
      <c r="C44" s="55"/>
      <c r="D44" s="89"/>
      <c r="E44" s="89"/>
      <c r="F44" s="89"/>
      <c r="G44" s="89"/>
      <c r="H44" s="89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602"/>
      <c r="V44" s="158"/>
      <c r="W44" s="159"/>
      <c r="X44" s="397" t="s">
        <v>216</v>
      </c>
      <c r="Y44" s="389"/>
      <c r="Z44" s="157"/>
      <c r="AA44" s="158"/>
      <c r="AB44" s="159"/>
      <c r="AC44" s="397" t="s">
        <v>217</v>
      </c>
      <c r="AD44" s="398"/>
      <c r="AF44" s="55"/>
      <c r="AG44" s="68"/>
      <c r="AH44" s="69"/>
      <c r="AI44" s="502"/>
      <c r="AJ44" s="470"/>
      <c r="AK44" s="470"/>
      <c r="AL44" s="470"/>
      <c r="AM44" s="470"/>
      <c r="AN44" s="470"/>
      <c r="AO44" s="470"/>
      <c r="AP44" s="470"/>
      <c r="AQ44" s="470"/>
      <c r="AR44" s="470"/>
      <c r="AS44" s="470"/>
      <c r="AT44" s="470"/>
      <c r="AU44" s="470"/>
      <c r="AV44" s="470"/>
      <c r="AW44" s="470"/>
      <c r="AX44" s="470"/>
      <c r="AY44" s="482"/>
      <c r="AZ44" s="731"/>
      <c r="BA44" s="732"/>
      <c r="BB44" s="732"/>
      <c r="BC44" s="732"/>
      <c r="BD44" s="732"/>
      <c r="BE44" s="732"/>
      <c r="BF44" s="732"/>
      <c r="BG44" s="732"/>
      <c r="BH44" s="732"/>
      <c r="BI44" s="732"/>
      <c r="BJ44" s="732"/>
      <c r="BK44" s="732"/>
      <c r="BL44" s="732"/>
      <c r="BM44" s="732"/>
      <c r="BN44" s="732"/>
      <c r="BO44" s="732"/>
      <c r="BP44" s="733"/>
      <c r="BQ44" s="624" t="s">
        <v>876</v>
      </c>
      <c r="BR44" s="625"/>
      <c r="BS44" s="625"/>
      <c r="BT44" s="625"/>
      <c r="BU44" s="626"/>
      <c r="BV44" s="624" t="s">
        <v>878</v>
      </c>
      <c r="BW44" s="625"/>
      <c r="BX44" s="626"/>
      <c r="BY44" s="712"/>
      <c r="BZ44" s="713"/>
      <c r="CA44" s="713"/>
      <c r="CB44" s="713"/>
      <c r="CC44" s="713"/>
      <c r="CD44" s="713"/>
      <c r="CE44" s="713"/>
      <c r="CF44" s="713"/>
      <c r="CG44" s="713"/>
      <c r="CH44" s="713"/>
      <c r="CI44" s="713"/>
      <c r="CJ44" s="713"/>
      <c r="CK44" s="713"/>
      <c r="CL44" s="713"/>
      <c r="CM44" s="713"/>
      <c r="CN44" s="714"/>
      <c r="CO44" s="63"/>
      <c r="CP44" s="63"/>
      <c r="CQ44" s="63"/>
      <c r="CR44" s="63"/>
      <c r="CS44" s="63"/>
      <c r="CT44" s="502"/>
      <c r="CU44" s="470"/>
      <c r="CV44" s="470"/>
      <c r="CW44" s="470"/>
      <c r="CX44" s="470"/>
      <c r="CY44" s="470"/>
      <c r="CZ44" s="470"/>
      <c r="DA44" s="470"/>
      <c r="DB44" s="470"/>
      <c r="DC44" s="470"/>
      <c r="DD44" s="470"/>
      <c r="DE44" s="470"/>
      <c r="DF44" s="470"/>
      <c r="DG44" s="470"/>
      <c r="DH44" s="470"/>
      <c r="DI44" s="470"/>
      <c r="DJ44" s="482"/>
      <c r="DK44" s="731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3"/>
      <c r="EB44" s="624" t="s">
        <v>876</v>
      </c>
      <c r="EC44" s="625"/>
      <c r="ED44" s="625"/>
      <c r="EE44" s="625"/>
      <c r="EF44" s="626"/>
      <c r="EG44" s="624" t="s">
        <v>878</v>
      </c>
      <c r="EH44" s="625"/>
      <c r="EI44" s="626"/>
      <c r="EJ44" s="712"/>
      <c r="EK44" s="713"/>
      <c r="EL44" s="713"/>
      <c r="EM44" s="713"/>
      <c r="EN44" s="713"/>
      <c r="EO44" s="713"/>
      <c r="EP44" s="713"/>
      <c r="EQ44" s="713"/>
      <c r="ER44" s="713"/>
      <c r="ES44" s="713"/>
      <c r="ET44" s="713"/>
      <c r="EU44" s="713"/>
      <c r="EV44" s="713"/>
      <c r="EW44" s="713"/>
      <c r="EX44" s="713"/>
      <c r="EY44" s="714"/>
    </row>
    <row r="45" spans="2:159" ht="21" customHeight="1" thickBot="1">
      <c r="B45" s="53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603"/>
      <c r="V45" s="604"/>
      <c r="W45" s="212"/>
      <c r="X45" s="399"/>
      <c r="Y45" s="392"/>
      <c r="Z45" s="211"/>
      <c r="AA45" s="604"/>
      <c r="AB45" s="212"/>
      <c r="AC45" s="399"/>
      <c r="AD45" s="400"/>
      <c r="AF45" s="55"/>
      <c r="AG45" s="68"/>
      <c r="AH45" s="69"/>
      <c r="AI45" s="503"/>
      <c r="AJ45" s="483"/>
      <c r="AK45" s="483"/>
      <c r="AL45" s="483"/>
      <c r="AM45" s="483"/>
      <c r="AN45" s="483"/>
      <c r="AO45" s="483"/>
      <c r="AP45" s="483"/>
      <c r="AQ45" s="483"/>
      <c r="AR45" s="483"/>
      <c r="AS45" s="483"/>
      <c r="AT45" s="483"/>
      <c r="AU45" s="483"/>
      <c r="AV45" s="483"/>
      <c r="AW45" s="483"/>
      <c r="AX45" s="483"/>
      <c r="AY45" s="484"/>
      <c r="AZ45" s="734"/>
      <c r="BA45" s="735"/>
      <c r="BB45" s="735"/>
      <c r="BC45" s="735"/>
      <c r="BD45" s="735"/>
      <c r="BE45" s="735"/>
      <c r="BF45" s="735"/>
      <c r="BG45" s="735"/>
      <c r="BH45" s="735"/>
      <c r="BI45" s="735"/>
      <c r="BJ45" s="735"/>
      <c r="BK45" s="735"/>
      <c r="BL45" s="735"/>
      <c r="BM45" s="735"/>
      <c r="BN45" s="735"/>
      <c r="BO45" s="735"/>
      <c r="BP45" s="736"/>
      <c r="BQ45" s="719">
        <f>CR43</f>
        <v>0</v>
      </c>
      <c r="BR45" s="720"/>
      <c r="BS45" s="720"/>
      <c r="BT45" s="720"/>
      <c r="BU45" s="721"/>
      <c r="BV45" s="617">
        <f>COUNTIFS(BV12:BX42,2)</f>
        <v>0</v>
      </c>
      <c r="BW45" s="618"/>
      <c r="BX45" s="619"/>
      <c r="BY45" s="715"/>
      <c r="BZ45" s="716"/>
      <c r="CA45" s="716"/>
      <c r="CB45" s="716"/>
      <c r="CC45" s="716"/>
      <c r="CD45" s="716"/>
      <c r="CE45" s="716"/>
      <c r="CF45" s="716"/>
      <c r="CG45" s="716"/>
      <c r="CH45" s="716"/>
      <c r="CI45" s="716"/>
      <c r="CJ45" s="716"/>
      <c r="CK45" s="716"/>
      <c r="CL45" s="716"/>
      <c r="CM45" s="716"/>
      <c r="CN45" s="717"/>
      <c r="CO45" s="63"/>
      <c r="CP45" s="63"/>
      <c r="CQ45" s="63"/>
      <c r="CR45" s="63"/>
      <c r="CS45" s="63"/>
      <c r="CT45" s="503"/>
      <c r="CU45" s="483"/>
      <c r="CV45" s="483"/>
      <c r="CW45" s="483"/>
      <c r="CX45" s="483"/>
      <c r="CY45" s="483"/>
      <c r="CZ45" s="483"/>
      <c r="DA45" s="483"/>
      <c r="DB45" s="483"/>
      <c r="DC45" s="483"/>
      <c r="DD45" s="483"/>
      <c r="DE45" s="483"/>
      <c r="DF45" s="483"/>
      <c r="DG45" s="483"/>
      <c r="DH45" s="483"/>
      <c r="DI45" s="483"/>
      <c r="DJ45" s="484"/>
      <c r="DK45" s="734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6"/>
      <c r="EB45" s="719">
        <f>FC43</f>
        <v>0</v>
      </c>
      <c r="EC45" s="720"/>
      <c r="ED45" s="720"/>
      <c r="EE45" s="720"/>
      <c r="EF45" s="721"/>
      <c r="EG45" s="617">
        <f>COUNTIFS(EG12:EI42,2)</f>
        <v>0</v>
      </c>
      <c r="EH45" s="618"/>
      <c r="EI45" s="619"/>
      <c r="EJ45" s="715"/>
      <c r="EK45" s="716"/>
      <c r="EL45" s="716"/>
      <c r="EM45" s="716"/>
      <c r="EN45" s="716"/>
      <c r="EO45" s="716"/>
      <c r="EP45" s="716"/>
      <c r="EQ45" s="716"/>
      <c r="ER45" s="716"/>
      <c r="ES45" s="716"/>
      <c r="ET45" s="716"/>
      <c r="EU45" s="716"/>
      <c r="EV45" s="716"/>
      <c r="EW45" s="716"/>
      <c r="EX45" s="716"/>
      <c r="EY45" s="717"/>
    </row>
    <row r="46" spans="2:159" ht="8.25" customHeight="1" thickBot="1">
      <c r="B46" s="91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F46" s="60"/>
      <c r="AG46" s="92"/>
      <c r="AH46" s="69"/>
      <c r="AI46" s="62"/>
      <c r="AJ46" s="62"/>
      <c r="AK46" s="62"/>
      <c r="AL46" s="62"/>
      <c r="AM46" s="62"/>
      <c r="AN46" s="142"/>
      <c r="AO46" s="142"/>
      <c r="AP46" s="14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P46" s="63"/>
      <c r="CQ46" s="63"/>
      <c r="CR46" s="63"/>
      <c r="CS46" s="63"/>
      <c r="CT46" s="62"/>
      <c r="CU46" s="62"/>
      <c r="CV46" s="62"/>
      <c r="CW46" s="62"/>
      <c r="CX46" s="62"/>
      <c r="CY46" s="142"/>
      <c r="CZ46" s="142"/>
      <c r="DA46" s="14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</row>
    <row r="47" spans="2:159" ht="17.25" customHeight="1" thickTop="1" thickBot="1">
      <c r="AI47" s="650" t="s">
        <v>881</v>
      </c>
      <c r="AJ47" s="651"/>
      <c r="AK47" s="651"/>
      <c r="AL47" s="651"/>
      <c r="AM47" s="651"/>
      <c r="AN47" s="651"/>
      <c r="AO47" s="651"/>
      <c r="AP47" s="651"/>
      <c r="AQ47" s="651"/>
      <c r="AR47" s="651"/>
      <c r="AS47" s="651"/>
      <c r="AT47" s="651"/>
      <c r="AU47" s="651"/>
      <c r="AV47" s="651"/>
      <c r="AW47" s="651"/>
      <c r="AX47" s="651"/>
      <c r="AY47" s="651"/>
      <c r="AZ47" s="651"/>
      <c r="BA47" s="651"/>
      <c r="BB47" s="651"/>
      <c r="BC47" s="65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771"/>
      <c r="CD47" s="771"/>
      <c r="CE47" s="771"/>
      <c r="CF47" s="649" t="s">
        <v>216</v>
      </c>
      <c r="CG47" s="649"/>
      <c r="CH47" s="649"/>
      <c r="CI47" s="771"/>
      <c r="CJ47" s="771"/>
      <c r="CK47" s="771"/>
      <c r="CL47" s="690" t="s">
        <v>217</v>
      </c>
      <c r="CM47" s="690"/>
      <c r="CN47" s="690"/>
      <c r="CT47" s="650" t="s">
        <v>881</v>
      </c>
      <c r="CU47" s="651"/>
      <c r="CV47" s="651"/>
      <c r="CW47" s="651"/>
      <c r="CX47" s="651"/>
      <c r="CY47" s="651"/>
      <c r="CZ47" s="651"/>
      <c r="DA47" s="651"/>
      <c r="DB47" s="651"/>
      <c r="DC47" s="651"/>
      <c r="DD47" s="651"/>
      <c r="DE47" s="651"/>
      <c r="DF47" s="651"/>
      <c r="DG47" s="651"/>
      <c r="DH47" s="651"/>
      <c r="DI47" s="651"/>
      <c r="DJ47" s="651"/>
      <c r="DK47" s="651"/>
      <c r="DL47" s="651"/>
      <c r="DM47" s="651"/>
      <c r="DN47" s="65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771"/>
      <c r="EO47" s="771"/>
      <c r="EP47" s="771"/>
      <c r="EQ47" s="649" t="s">
        <v>216</v>
      </c>
      <c r="ER47" s="649"/>
      <c r="ES47" s="649"/>
      <c r="ET47" s="771"/>
      <c r="EU47" s="771"/>
      <c r="EV47" s="771"/>
      <c r="EW47" s="690" t="s">
        <v>217</v>
      </c>
      <c r="EX47" s="690"/>
      <c r="EY47" s="690"/>
    </row>
    <row r="48" spans="2:159" ht="17.25" customHeight="1" thickTop="1"/>
  </sheetData>
  <sheetProtection algorithmName="SHA-512" hashValue="3rvc+QlHOPAZfaMWDp0V8lg83E4aoja2kqtq502Qr/sgfcrikcayWsg3JZ/ESqpnFtp74ZV3zScOL0+41LNnEg==" saltValue="oEAZtgJtyzsR9kZ/j9vofg==" spinCount="100000" sheet="1" selectLockedCells="1"/>
  <mergeCells count="1077">
    <mergeCell ref="AA26:AD26"/>
    <mergeCell ref="AA27:AD27"/>
    <mergeCell ref="AI14:AJ14"/>
    <mergeCell ref="AK14:AM14"/>
    <mergeCell ref="AN14:AQ14"/>
    <mergeCell ref="AR14:AU14"/>
    <mergeCell ref="BY12:CC12"/>
    <mergeCell ref="BY13:CC13"/>
    <mergeCell ref="BD14:BG14"/>
    <mergeCell ref="BH14:BK14"/>
    <mergeCell ref="AD9:AD10"/>
    <mergeCell ref="BQ17:BU17"/>
    <mergeCell ref="AI12:AJ12"/>
    <mergeCell ref="AK12:AM12"/>
    <mergeCell ref="AI13:AJ13"/>
    <mergeCell ref="AK13:AM13"/>
    <mergeCell ref="AI16:AJ16"/>
    <mergeCell ref="AK16:AM16"/>
    <mergeCell ref="BL13:BP13"/>
    <mergeCell ref="BQ13:BU13"/>
    <mergeCell ref="BV13:BX13"/>
    <mergeCell ref="AN13:AQ13"/>
    <mergeCell ref="AR13:AU13"/>
    <mergeCell ref="AV13:AY13"/>
    <mergeCell ref="AZ13:BC13"/>
    <mergeCell ref="BD13:BG13"/>
    <mergeCell ref="BH13:BK13"/>
    <mergeCell ref="BL12:BP12"/>
    <mergeCell ref="BQ12:BU12"/>
    <mergeCell ref="BV12:BX12"/>
    <mergeCell ref="AN12:AQ12"/>
    <mergeCell ref="AR12:AU12"/>
    <mergeCell ref="D3:AD5"/>
    <mergeCell ref="AO4:AO5"/>
    <mergeCell ref="AP4:AP5"/>
    <mergeCell ref="AQ4:AQ5"/>
    <mergeCell ref="AK2:AM3"/>
    <mergeCell ref="AN2:AO3"/>
    <mergeCell ref="AP2:AQ3"/>
    <mergeCell ref="AR2:AS3"/>
    <mergeCell ref="AT2:AV3"/>
    <mergeCell ref="AZ2:CD3"/>
    <mergeCell ref="AR4:AR5"/>
    <mergeCell ref="AS4:AS5"/>
    <mergeCell ref="AT4:AT5"/>
    <mergeCell ref="AU4:AU5"/>
    <mergeCell ref="AV4:AV5"/>
    <mergeCell ref="AW4:AW5"/>
    <mergeCell ref="AZ11:BC11"/>
    <mergeCell ref="BD11:BG11"/>
    <mergeCell ref="BH11:BK11"/>
    <mergeCell ref="D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D11:F12"/>
    <mergeCell ref="G11:P12"/>
    <mergeCell ref="CT9:CU11"/>
    <mergeCell ref="CV9:CX11"/>
    <mergeCell ref="AI9:AJ11"/>
    <mergeCell ref="AK9:AM11"/>
    <mergeCell ref="R6:T7"/>
    <mergeCell ref="U6:V7"/>
    <mergeCell ref="W6:Y7"/>
    <mergeCell ref="Z6:AA7"/>
    <mergeCell ref="AB6:AD7"/>
    <mergeCell ref="AN9:AY9"/>
    <mergeCell ref="AZ9:BK9"/>
    <mergeCell ref="BL9:BP11"/>
    <mergeCell ref="BQ9:BU11"/>
    <mergeCell ref="BV9:BX11"/>
    <mergeCell ref="BD10:BG10"/>
    <mergeCell ref="BH10:BK10"/>
    <mergeCell ref="AN10:AQ10"/>
    <mergeCell ref="AR10:AU10"/>
    <mergeCell ref="AV10:AY10"/>
    <mergeCell ref="AZ10:BC10"/>
    <mergeCell ref="BY9:CC11"/>
    <mergeCell ref="AN11:AQ11"/>
    <mergeCell ref="AR11:AU11"/>
    <mergeCell ref="AV11:AY11"/>
    <mergeCell ref="BS7:BY7"/>
    <mergeCell ref="BZ7:CN7"/>
    <mergeCell ref="AZ12:BC12"/>
    <mergeCell ref="BD12:BG12"/>
    <mergeCell ref="BH12:BK12"/>
    <mergeCell ref="BV17:BX17"/>
    <mergeCell ref="BH16:BK16"/>
    <mergeCell ref="BL16:BP16"/>
    <mergeCell ref="BQ16:BU16"/>
    <mergeCell ref="BQ18:BU18"/>
    <mergeCell ref="BV18:BX18"/>
    <mergeCell ref="AI19:AJ19"/>
    <mergeCell ref="AV14:AY14"/>
    <mergeCell ref="AZ14:BC14"/>
    <mergeCell ref="AI17:AJ17"/>
    <mergeCell ref="AK17:AM17"/>
    <mergeCell ref="AN17:AQ17"/>
    <mergeCell ref="AR17:AU17"/>
    <mergeCell ref="AV17:AY17"/>
    <mergeCell ref="AZ17:BC17"/>
    <mergeCell ref="AV16:AY16"/>
    <mergeCell ref="AZ16:BC16"/>
    <mergeCell ref="BD16:BG16"/>
    <mergeCell ref="AN16:AQ16"/>
    <mergeCell ref="AR16:AU16"/>
    <mergeCell ref="BL15:BP15"/>
    <mergeCell ref="BQ15:BU15"/>
    <mergeCell ref="BV15:BX15"/>
    <mergeCell ref="BV16:BX16"/>
    <mergeCell ref="BV14:BX14"/>
    <mergeCell ref="AR18:AU18"/>
    <mergeCell ref="AV18:AY18"/>
    <mergeCell ref="AZ18:BC18"/>
    <mergeCell ref="BD18:BG18"/>
    <mergeCell ref="BH18:BK18"/>
    <mergeCell ref="BL18:BP18"/>
    <mergeCell ref="AI18:AJ18"/>
    <mergeCell ref="AK18:AM18"/>
    <mergeCell ref="AN18:AQ18"/>
    <mergeCell ref="BQ19:BU19"/>
    <mergeCell ref="BV19:BX19"/>
    <mergeCell ref="D18:D31"/>
    <mergeCell ref="E18:L19"/>
    <mergeCell ref="O18:R19"/>
    <mergeCell ref="U18:Z19"/>
    <mergeCell ref="AA18:AD19"/>
    <mergeCell ref="BD17:BG17"/>
    <mergeCell ref="BH17:BK17"/>
    <mergeCell ref="BL17:BP17"/>
    <mergeCell ref="AK19:AM19"/>
    <mergeCell ref="AN19:AQ19"/>
    <mergeCell ref="E20:L20"/>
    <mergeCell ref="M20:N20"/>
    <mergeCell ref="O20:R20"/>
    <mergeCell ref="S20:T20"/>
    <mergeCell ref="U20:Z20"/>
    <mergeCell ref="AA20:AD20"/>
    <mergeCell ref="AI20:AJ20"/>
    <mergeCell ref="AZ19:BC19"/>
    <mergeCell ref="BD19:BG19"/>
    <mergeCell ref="BH19:BK19"/>
    <mergeCell ref="BL19:BP19"/>
    <mergeCell ref="E22:L22"/>
    <mergeCell ref="M22:N22"/>
    <mergeCell ref="O22:R22"/>
    <mergeCell ref="S22:T22"/>
    <mergeCell ref="U22:Z22"/>
    <mergeCell ref="BH22:BK22"/>
    <mergeCell ref="BL22:BP22"/>
    <mergeCell ref="AZ25:BC25"/>
    <mergeCell ref="BD25:BG25"/>
    <mergeCell ref="BH20:BK20"/>
    <mergeCell ref="BL20:BP20"/>
    <mergeCell ref="BQ20:BU20"/>
    <mergeCell ref="BV20:BX20"/>
    <mergeCell ref="AK20:AM20"/>
    <mergeCell ref="AV19:AY19"/>
    <mergeCell ref="AR19:AU19"/>
    <mergeCell ref="AN20:AQ20"/>
    <mergeCell ref="AR20:AU20"/>
    <mergeCell ref="AV20:AY20"/>
    <mergeCell ref="AZ20:BC20"/>
    <mergeCell ref="BD20:BG20"/>
    <mergeCell ref="BQ21:BU21"/>
    <mergeCell ref="BV21:BX21"/>
    <mergeCell ref="BV23:BX23"/>
    <mergeCell ref="BV22:BX22"/>
    <mergeCell ref="BQ24:BU24"/>
    <mergeCell ref="BV24:BX24"/>
    <mergeCell ref="AZ22:BC22"/>
    <mergeCell ref="BD22:BG22"/>
    <mergeCell ref="AA22:AD22"/>
    <mergeCell ref="AI22:AJ22"/>
    <mergeCell ref="AK22:AM22"/>
    <mergeCell ref="AN22:AQ22"/>
    <mergeCell ref="AR22:AU22"/>
    <mergeCell ref="AV22:AY22"/>
    <mergeCell ref="AA25:AD25"/>
    <mergeCell ref="E21:L21"/>
    <mergeCell ref="M21:N21"/>
    <mergeCell ref="O21:R21"/>
    <mergeCell ref="S21:T21"/>
    <mergeCell ref="U21:Z21"/>
    <mergeCell ref="AA21:AD21"/>
    <mergeCell ref="AI21:AJ21"/>
    <mergeCell ref="AK21:AM21"/>
    <mergeCell ref="AN21:AQ21"/>
    <mergeCell ref="AR21:AU21"/>
    <mergeCell ref="AV21:AY21"/>
    <mergeCell ref="AZ21:BC21"/>
    <mergeCell ref="BD21:BG21"/>
    <mergeCell ref="BH21:BK21"/>
    <mergeCell ref="BL21:BP21"/>
    <mergeCell ref="BQ22:BU22"/>
    <mergeCell ref="BH23:BK23"/>
    <mergeCell ref="BL23:BP23"/>
    <mergeCell ref="BQ23:BU23"/>
    <mergeCell ref="AK23:AM23"/>
    <mergeCell ref="AN23:AQ23"/>
    <mergeCell ref="AR23:AU23"/>
    <mergeCell ref="AV23:AY23"/>
    <mergeCell ref="AZ23:BC23"/>
    <mergeCell ref="BD23:BG23"/>
    <mergeCell ref="E23:L23"/>
    <mergeCell ref="M23:N23"/>
    <mergeCell ref="O23:R23"/>
    <mergeCell ref="S23:T23"/>
    <mergeCell ref="U23:Z23"/>
    <mergeCell ref="AA23:AD23"/>
    <mergeCell ref="AI23:AJ23"/>
    <mergeCell ref="AI25:AJ25"/>
    <mergeCell ref="AK25:AM25"/>
    <mergeCell ref="AN25:AQ25"/>
    <mergeCell ref="AR25:AU25"/>
    <mergeCell ref="AV25:AY25"/>
    <mergeCell ref="BL26:BP26"/>
    <mergeCell ref="BQ26:BU26"/>
    <mergeCell ref="BV26:BX26"/>
    <mergeCell ref="E25:L25"/>
    <mergeCell ref="M25:N25"/>
    <mergeCell ref="O25:R25"/>
    <mergeCell ref="S25:T25"/>
    <mergeCell ref="U25:Z25"/>
    <mergeCell ref="AR24:AU24"/>
    <mergeCell ref="AV24:AY24"/>
    <mergeCell ref="AZ24:BC24"/>
    <mergeCell ref="BD24:BG24"/>
    <mergeCell ref="BH24:BK24"/>
    <mergeCell ref="BL24:BP24"/>
    <mergeCell ref="E24:L24"/>
    <mergeCell ref="M24:N24"/>
    <mergeCell ref="O24:R24"/>
    <mergeCell ref="S24:T24"/>
    <mergeCell ref="U24:Z24"/>
    <mergeCell ref="AA24:AD24"/>
    <mergeCell ref="AI24:AJ24"/>
    <mergeCell ref="AK24:AM24"/>
    <mergeCell ref="AN24:AQ24"/>
    <mergeCell ref="AN26:AQ26"/>
    <mergeCell ref="AR26:AU26"/>
    <mergeCell ref="AV26:AY26"/>
    <mergeCell ref="AZ26:BC26"/>
    <mergeCell ref="BD26:BG26"/>
    <mergeCell ref="BH26:BK26"/>
    <mergeCell ref="BH25:BK25"/>
    <mergeCell ref="BL25:BP25"/>
    <mergeCell ref="BQ25:BU25"/>
    <mergeCell ref="BV25:BX25"/>
    <mergeCell ref="E28:L28"/>
    <mergeCell ref="M28:N28"/>
    <mergeCell ref="O28:R28"/>
    <mergeCell ref="S28:T28"/>
    <mergeCell ref="U28:Z28"/>
    <mergeCell ref="AA28:AD28"/>
    <mergeCell ref="AI28:AJ28"/>
    <mergeCell ref="AK28:AM28"/>
    <mergeCell ref="AN28:AQ28"/>
    <mergeCell ref="BH27:BK27"/>
    <mergeCell ref="BL27:BP27"/>
    <mergeCell ref="BQ27:BU27"/>
    <mergeCell ref="BV27:BX27"/>
    <mergeCell ref="AK27:AM27"/>
    <mergeCell ref="AN27:AQ27"/>
    <mergeCell ref="E26:L26"/>
    <mergeCell ref="M26:N26"/>
    <mergeCell ref="O26:R26"/>
    <mergeCell ref="S26:T26"/>
    <mergeCell ref="U26:Z26"/>
    <mergeCell ref="AI26:AJ26"/>
    <mergeCell ref="AK26:AM26"/>
    <mergeCell ref="AR27:AU27"/>
    <mergeCell ref="AV27:AY27"/>
    <mergeCell ref="AZ27:BC27"/>
    <mergeCell ref="BD27:BG27"/>
    <mergeCell ref="E27:L27"/>
    <mergeCell ref="M27:N27"/>
    <mergeCell ref="O27:R27"/>
    <mergeCell ref="S27:T27"/>
    <mergeCell ref="U27:Z27"/>
    <mergeCell ref="AI27:AJ27"/>
    <mergeCell ref="AZ29:BC29"/>
    <mergeCell ref="BD29:BG29"/>
    <mergeCell ref="AA29:AD29"/>
    <mergeCell ref="AI29:AJ29"/>
    <mergeCell ref="AK29:AM29"/>
    <mergeCell ref="AN29:AQ29"/>
    <mergeCell ref="AR29:AU29"/>
    <mergeCell ref="AV29:AY29"/>
    <mergeCell ref="E30:T31"/>
    <mergeCell ref="AA30:AD31"/>
    <mergeCell ref="AI30:AJ30"/>
    <mergeCell ref="AK30:AM30"/>
    <mergeCell ref="AN30:AQ30"/>
    <mergeCell ref="AR30:AU30"/>
    <mergeCell ref="AV30:AY30"/>
    <mergeCell ref="BD31:BG31"/>
    <mergeCell ref="E29:L29"/>
    <mergeCell ref="M29:N29"/>
    <mergeCell ref="O29:R29"/>
    <mergeCell ref="S29:T29"/>
    <mergeCell ref="U29:Z29"/>
    <mergeCell ref="AR28:AU28"/>
    <mergeCell ref="AV28:AY28"/>
    <mergeCell ref="AZ28:BC28"/>
    <mergeCell ref="BD28:BG28"/>
    <mergeCell ref="AZ30:BC30"/>
    <mergeCell ref="BD30:BG30"/>
    <mergeCell ref="BH30:BK30"/>
    <mergeCell ref="BL30:BP30"/>
    <mergeCell ref="BQ30:BU30"/>
    <mergeCell ref="BV30:BX30"/>
    <mergeCell ref="BY30:CC30"/>
    <mergeCell ref="BY29:CC29"/>
    <mergeCell ref="BQ28:BU28"/>
    <mergeCell ref="BV28:BX28"/>
    <mergeCell ref="BH28:BK28"/>
    <mergeCell ref="BL28:BP28"/>
    <mergeCell ref="BH29:BK29"/>
    <mergeCell ref="BL29:BP29"/>
    <mergeCell ref="BQ29:BU29"/>
    <mergeCell ref="BV29:BX29"/>
    <mergeCell ref="BH31:BK31"/>
    <mergeCell ref="BL31:BP31"/>
    <mergeCell ref="BQ31:BU31"/>
    <mergeCell ref="BV31:BX31"/>
    <mergeCell ref="BY31:CC31"/>
    <mergeCell ref="BV33:BX33"/>
    <mergeCell ref="AN33:AQ33"/>
    <mergeCell ref="AR33:AU33"/>
    <mergeCell ref="AV33:AY33"/>
    <mergeCell ref="AZ33:BC33"/>
    <mergeCell ref="BD33:BG33"/>
    <mergeCell ref="BH33:BK33"/>
    <mergeCell ref="BL34:BP34"/>
    <mergeCell ref="BQ34:BU34"/>
    <mergeCell ref="BV34:BX34"/>
    <mergeCell ref="U31:Z31"/>
    <mergeCell ref="AI31:AJ31"/>
    <mergeCell ref="AK31:AM31"/>
    <mergeCell ref="AN31:AQ31"/>
    <mergeCell ref="AR31:AU31"/>
    <mergeCell ref="AV31:AY31"/>
    <mergeCell ref="AZ31:BC31"/>
    <mergeCell ref="AA36:AD36"/>
    <mergeCell ref="AI36:AJ36"/>
    <mergeCell ref="AK36:AM36"/>
    <mergeCell ref="AR35:AU35"/>
    <mergeCell ref="BQ36:BU36"/>
    <mergeCell ref="BV36:BX36"/>
    <mergeCell ref="AN36:AQ36"/>
    <mergeCell ref="AR36:AU36"/>
    <mergeCell ref="AV35:AY35"/>
    <mergeCell ref="BL36:BP36"/>
    <mergeCell ref="BY32:CC32"/>
    <mergeCell ref="BL32:BP32"/>
    <mergeCell ref="BQ32:BU32"/>
    <mergeCell ref="BV32:BX32"/>
    <mergeCell ref="BH35:BK35"/>
    <mergeCell ref="BL35:BP35"/>
    <mergeCell ref="AI32:AJ32"/>
    <mergeCell ref="AK32:AM32"/>
    <mergeCell ref="AN32:AQ32"/>
    <mergeCell ref="AR32:AU32"/>
    <mergeCell ref="AV32:AY32"/>
    <mergeCell ref="AZ32:BC32"/>
    <mergeCell ref="BD32:BG32"/>
    <mergeCell ref="BH32:BK32"/>
    <mergeCell ref="AN34:AQ34"/>
    <mergeCell ref="AR34:AU34"/>
    <mergeCell ref="AV34:AY34"/>
    <mergeCell ref="AZ34:BC34"/>
    <mergeCell ref="BD34:BG34"/>
    <mergeCell ref="BH34:BK34"/>
    <mergeCell ref="BL33:BP33"/>
    <mergeCell ref="BQ33:BU33"/>
    <mergeCell ref="AK42:AM42"/>
    <mergeCell ref="AN42:AQ42"/>
    <mergeCell ref="AR42:AU42"/>
    <mergeCell ref="BV42:BX42"/>
    <mergeCell ref="CD37:CN37"/>
    <mergeCell ref="CD38:CN38"/>
    <mergeCell ref="U39:Z39"/>
    <mergeCell ref="AI39:AJ39"/>
    <mergeCell ref="AK39:AM39"/>
    <mergeCell ref="AN39:AQ39"/>
    <mergeCell ref="AR39:AU39"/>
    <mergeCell ref="AR38:AU38"/>
    <mergeCell ref="AV38:AY38"/>
    <mergeCell ref="AZ38:BC38"/>
    <mergeCell ref="BD38:BG38"/>
    <mergeCell ref="BH38:BK38"/>
    <mergeCell ref="BL38:BP38"/>
    <mergeCell ref="BV39:BX39"/>
    <mergeCell ref="AV39:AY39"/>
    <mergeCell ref="AZ39:BC39"/>
    <mergeCell ref="BQ37:BU37"/>
    <mergeCell ref="BV37:BX37"/>
    <mergeCell ref="AZ37:BC37"/>
    <mergeCell ref="BD37:BG37"/>
    <mergeCell ref="BH37:BK37"/>
    <mergeCell ref="BL37:BP37"/>
    <mergeCell ref="U37:Z37"/>
    <mergeCell ref="AA37:AD37"/>
    <mergeCell ref="AI37:AJ37"/>
    <mergeCell ref="AK37:AM37"/>
    <mergeCell ref="AN37:AQ37"/>
    <mergeCell ref="CD36:CN36"/>
    <mergeCell ref="AK38:AM38"/>
    <mergeCell ref="AN38:AQ38"/>
    <mergeCell ref="BY39:CC39"/>
    <mergeCell ref="BQ38:BU38"/>
    <mergeCell ref="BV38:BX38"/>
    <mergeCell ref="BY37:CC37"/>
    <mergeCell ref="BY36:CC36"/>
    <mergeCell ref="AA38:AD39"/>
    <mergeCell ref="AI38:AJ38"/>
    <mergeCell ref="AR37:AU37"/>
    <mergeCell ref="AV37:AY37"/>
    <mergeCell ref="D33:D39"/>
    <mergeCell ref="E33:T34"/>
    <mergeCell ref="U33:Z34"/>
    <mergeCell ref="AA33:AD34"/>
    <mergeCell ref="AI33:AJ33"/>
    <mergeCell ref="AK33:AM33"/>
    <mergeCell ref="AI34:AJ34"/>
    <mergeCell ref="AK34:AM34"/>
    <mergeCell ref="J35:N35"/>
    <mergeCell ref="O35:R35"/>
    <mergeCell ref="BD35:BG35"/>
    <mergeCell ref="AV36:AY36"/>
    <mergeCell ref="AZ36:BC36"/>
    <mergeCell ref="BD36:BG36"/>
    <mergeCell ref="BH36:BK36"/>
    <mergeCell ref="BQ35:BU35"/>
    <mergeCell ref="BV35:BX35"/>
    <mergeCell ref="E37:T37"/>
    <mergeCell ref="E36:T36"/>
    <mergeCell ref="U36:Z36"/>
    <mergeCell ref="U44:W45"/>
    <mergeCell ref="X44:Y45"/>
    <mergeCell ref="Z44:AB45"/>
    <mergeCell ref="AC44:AD45"/>
    <mergeCell ref="S35:T35"/>
    <mergeCell ref="U35:Z35"/>
    <mergeCell ref="AA35:AD35"/>
    <mergeCell ref="AI35:AJ35"/>
    <mergeCell ref="AK35:AM35"/>
    <mergeCell ref="AN35:AQ35"/>
    <mergeCell ref="E38:T39"/>
    <mergeCell ref="AZ35:BC35"/>
    <mergeCell ref="BQ44:BU44"/>
    <mergeCell ref="BV44:BX44"/>
    <mergeCell ref="BQ45:BU45"/>
    <mergeCell ref="BV45:BX45"/>
    <mergeCell ref="AI43:AY45"/>
    <mergeCell ref="AZ43:BP45"/>
    <mergeCell ref="BQ43:BU43"/>
    <mergeCell ref="BV43:BX43"/>
    <mergeCell ref="D41:T42"/>
    <mergeCell ref="U41:Z41"/>
    <mergeCell ref="AI41:AJ41"/>
    <mergeCell ref="AK41:AM41"/>
    <mergeCell ref="AN41:AQ41"/>
    <mergeCell ref="AR41:AU41"/>
    <mergeCell ref="AV41:AY41"/>
    <mergeCell ref="AZ41:BC41"/>
    <mergeCell ref="BD41:BG41"/>
    <mergeCell ref="BH41:BK41"/>
    <mergeCell ref="U42:Z42"/>
    <mergeCell ref="AI42:AJ42"/>
    <mergeCell ref="CV2:CX3"/>
    <mergeCell ref="CY2:CZ3"/>
    <mergeCell ref="DA2:DB3"/>
    <mergeCell ref="DC2:DD3"/>
    <mergeCell ref="DE2:DG3"/>
    <mergeCell ref="DK2:EO3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CY9:DJ9"/>
    <mergeCell ref="DK9:DV9"/>
    <mergeCell ref="DW9:EA11"/>
    <mergeCell ref="EB9:EF11"/>
    <mergeCell ref="EG9:EI11"/>
    <mergeCell ref="CY10:DB10"/>
    <mergeCell ref="DC10:DF10"/>
    <mergeCell ref="DG10:DJ10"/>
    <mergeCell ref="DK10:DN10"/>
    <mergeCell ref="DO10:DR10"/>
    <mergeCell ref="DS10:DV10"/>
    <mergeCell ref="CY11:DB11"/>
    <mergeCell ref="DC11:DF11"/>
    <mergeCell ref="DG11:DJ11"/>
    <mergeCell ref="DK11:DN11"/>
    <mergeCell ref="DO11:DR11"/>
    <mergeCell ref="DS11:DV11"/>
    <mergeCell ref="AI47:BC47"/>
    <mergeCell ref="CC47:CE47"/>
    <mergeCell ref="CF47:CH47"/>
    <mergeCell ref="CI47:CK47"/>
    <mergeCell ref="CL47:CN47"/>
    <mergeCell ref="BQ40:BU40"/>
    <mergeCell ref="BV40:BX40"/>
    <mergeCell ref="AI40:AJ40"/>
    <mergeCell ref="AK40:AM40"/>
    <mergeCell ref="AN40:AQ40"/>
    <mergeCell ref="AR40:AU40"/>
    <mergeCell ref="AV40:AY40"/>
    <mergeCell ref="AZ40:BC40"/>
    <mergeCell ref="BD40:BG40"/>
    <mergeCell ref="BH40:BK40"/>
    <mergeCell ref="BL40:BP40"/>
    <mergeCell ref="BY38:CC38"/>
    <mergeCell ref="BY43:CN45"/>
    <mergeCell ref="AV42:AY42"/>
    <mergeCell ref="AZ42:BC42"/>
    <mergeCell ref="BD42:BG42"/>
    <mergeCell ref="BH42:BK42"/>
    <mergeCell ref="BL42:BP42"/>
    <mergeCell ref="BQ42:BU42"/>
    <mergeCell ref="BL41:BP41"/>
    <mergeCell ref="BQ41:BU41"/>
    <mergeCell ref="BV41:BX41"/>
    <mergeCell ref="CD39:CN39"/>
    <mergeCell ref="BD39:BG39"/>
    <mergeCell ref="BH39:BK39"/>
    <mergeCell ref="BL39:BP39"/>
    <mergeCell ref="BQ39:BU39"/>
    <mergeCell ref="EB12:EF12"/>
    <mergeCell ref="EG12:EI12"/>
    <mergeCell ref="CT13:CU13"/>
    <mergeCell ref="CV13:CX13"/>
    <mergeCell ref="CY13:DB13"/>
    <mergeCell ref="DC13:DF13"/>
    <mergeCell ref="DG13:DJ13"/>
    <mergeCell ref="DK13:DN13"/>
    <mergeCell ref="DO13:DR13"/>
    <mergeCell ref="DS13:DV13"/>
    <mergeCell ref="DW13:EA13"/>
    <mergeCell ref="EB13:EF13"/>
    <mergeCell ref="EG13:EI13"/>
    <mergeCell ref="CT12:CU12"/>
    <mergeCell ref="CV12:CX12"/>
    <mergeCell ref="CY12:DB12"/>
    <mergeCell ref="DC12:DF12"/>
    <mergeCell ref="DG12:DJ12"/>
    <mergeCell ref="DK12:DN12"/>
    <mergeCell ref="DO12:DR12"/>
    <mergeCell ref="DS12:DV12"/>
    <mergeCell ref="DW12:EA12"/>
    <mergeCell ref="DS16:DV16"/>
    <mergeCell ref="DW16:EA16"/>
    <mergeCell ref="EB14:EF14"/>
    <mergeCell ref="EG14:EI14"/>
    <mergeCell ref="CT15:CU15"/>
    <mergeCell ref="CV15:CX15"/>
    <mergeCell ref="CY15:DB15"/>
    <mergeCell ref="DC15:DF15"/>
    <mergeCell ref="DG15:DJ15"/>
    <mergeCell ref="DK15:DN15"/>
    <mergeCell ref="DO15:DR15"/>
    <mergeCell ref="DS15:DV15"/>
    <mergeCell ref="DW15:EA15"/>
    <mergeCell ref="EB15:EF15"/>
    <mergeCell ref="EG15:EI15"/>
    <mergeCell ref="CT14:CU14"/>
    <mergeCell ref="CV14:CX14"/>
    <mergeCell ref="CY14:DB14"/>
    <mergeCell ref="DC14:DF14"/>
    <mergeCell ref="DG14:DJ14"/>
    <mergeCell ref="DK14:DN14"/>
    <mergeCell ref="DO14:DR14"/>
    <mergeCell ref="DS14:DV14"/>
    <mergeCell ref="DW14:EA14"/>
    <mergeCell ref="DW19:EA19"/>
    <mergeCell ref="EB19:EF19"/>
    <mergeCell ref="EG19:EI19"/>
    <mergeCell ref="CT18:CU18"/>
    <mergeCell ref="CV18:CX18"/>
    <mergeCell ref="CY18:DB18"/>
    <mergeCell ref="DC18:DF18"/>
    <mergeCell ref="DG18:DJ18"/>
    <mergeCell ref="DK18:DN18"/>
    <mergeCell ref="DO18:DR18"/>
    <mergeCell ref="DS18:DV18"/>
    <mergeCell ref="DW18:EA18"/>
    <mergeCell ref="EB16:EF16"/>
    <mergeCell ref="EG16:EI16"/>
    <mergeCell ref="CT17:CU17"/>
    <mergeCell ref="CV17:CX17"/>
    <mergeCell ref="CY17:DB17"/>
    <mergeCell ref="DC17:DF17"/>
    <mergeCell ref="DG17:DJ17"/>
    <mergeCell ref="DK17:DN17"/>
    <mergeCell ref="DO17:DR17"/>
    <mergeCell ref="DS17:DV17"/>
    <mergeCell ref="DW17:EA17"/>
    <mergeCell ref="EB17:EF17"/>
    <mergeCell ref="EG17:EI17"/>
    <mergeCell ref="CT16:CU16"/>
    <mergeCell ref="CV16:CX16"/>
    <mergeCell ref="CY16:DB16"/>
    <mergeCell ref="DC16:DF16"/>
    <mergeCell ref="DG16:DJ16"/>
    <mergeCell ref="DK16:DN16"/>
    <mergeCell ref="DO16:DR16"/>
    <mergeCell ref="EB20:EF20"/>
    <mergeCell ref="EG20:EI20"/>
    <mergeCell ref="CT21:CU21"/>
    <mergeCell ref="CV21:CX21"/>
    <mergeCell ref="CY21:DB21"/>
    <mergeCell ref="DC21:DF21"/>
    <mergeCell ref="DG21:DJ21"/>
    <mergeCell ref="DK21:DN21"/>
    <mergeCell ref="DO21:DR21"/>
    <mergeCell ref="DS21:DV21"/>
    <mergeCell ref="DW21:EA21"/>
    <mergeCell ref="EB21:EF21"/>
    <mergeCell ref="EG21:EI21"/>
    <mergeCell ref="CT20:CU20"/>
    <mergeCell ref="CV20:CX20"/>
    <mergeCell ref="CY20:DB20"/>
    <mergeCell ref="DC20:DF20"/>
    <mergeCell ref="DG20:DJ20"/>
    <mergeCell ref="DK20:DN20"/>
    <mergeCell ref="DO20:DR20"/>
    <mergeCell ref="DS20:DV20"/>
    <mergeCell ref="DW20:EA20"/>
    <mergeCell ref="EJ24:EN24"/>
    <mergeCell ref="EO24:EY24"/>
    <mergeCell ref="EJ25:EN25"/>
    <mergeCell ref="EO25:EY25"/>
    <mergeCell ref="EB22:EF22"/>
    <mergeCell ref="EG22:EI22"/>
    <mergeCell ref="CT23:CU23"/>
    <mergeCell ref="CV23:CX23"/>
    <mergeCell ref="CY23:DB23"/>
    <mergeCell ref="DC23:DF23"/>
    <mergeCell ref="DG23:DJ23"/>
    <mergeCell ref="DK23:DN23"/>
    <mergeCell ref="DO23:DR23"/>
    <mergeCell ref="DS23:DV23"/>
    <mergeCell ref="DW23:EA23"/>
    <mergeCell ref="EB23:EF23"/>
    <mergeCell ref="EG23:EI23"/>
    <mergeCell ref="CT22:CU22"/>
    <mergeCell ref="CV22:CX22"/>
    <mergeCell ref="CY22:DB22"/>
    <mergeCell ref="DC22:DF22"/>
    <mergeCell ref="DG22:DJ22"/>
    <mergeCell ref="DK22:DN22"/>
    <mergeCell ref="DO22:DR22"/>
    <mergeCell ref="DS22:DV22"/>
    <mergeCell ref="DW22:EA22"/>
    <mergeCell ref="EO23:EY23"/>
    <mergeCell ref="EB24:EF24"/>
    <mergeCell ref="EG24:EI24"/>
    <mergeCell ref="CT25:CU25"/>
    <mergeCell ref="CV25:CX25"/>
    <mergeCell ref="CY25:DB25"/>
    <mergeCell ref="DG27:DJ27"/>
    <mergeCell ref="DK27:DN27"/>
    <mergeCell ref="DO27:DR27"/>
    <mergeCell ref="DS27:DV27"/>
    <mergeCell ref="DW27:EA27"/>
    <mergeCell ref="EB27:EF27"/>
    <mergeCell ref="EG27:EI27"/>
    <mergeCell ref="EB26:EF26"/>
    <mergeCell ref="DC25:DF25"/>
    <mergeCell ref="DG25:DJ25"/>
    <mergeCell ref="DK25:DN25"/>
    <mergeCell ref="DO25:DR25"/>
    <mergeCell ref="DS25:DV25"/>
    <mergeCell ref="DW25:EA25"/>
    <mergeCell ref="EB25:EF25"/>
    <mergeCell ref="EG25:EI25"/>
    <mergeCell ref="CT24:CU24"/>
    <mergeCell ref="CV24:CX24"/>
    <mergeCell ref="CY24:DB24"/>
    <mergeCell ref="DC24:DF24"/>
    <mergeCell ref="DG24:DJ24"/>
    <mergeCell ref="DK24:DN24"/>
    <mergeCell ref="DO24:DR24"/>
    <mergeCell ref="DS24:DV24"/>
    <mergeCell ref="DW24:EA24"/>
    <mergeCell ref="EG26:EI26"/>
    <mergeCell ref="EJ28:EN28"/>
    <mergeCell ref="EO28:EY28"/>
    <mergeCell ref="EJ29:EN29"/>
    <mergeCell ref="EO29:EY29"/>
    <mergeCell ref="EB30:EF30"/>
    <mergeCell ref="EG30:EI30"/>
    <mergeCell ref="CT31:CU31"/>
    <mergeCell ref="CV31:CX31"/>
    <mergeCell ref="CT26:CU26"/>
    <mergeCell ref="CV26:CX26"/>
    <mergeCell ref="CY26:DB26"/>
    <mergeCell ref="DC26:DF26"/>
    <mergeCell ref="DG26:DJ26"/>
    <mergeCell ref="DK26:DN26"/>
    <mergeCell ref="DO26:DR26"/>
    <mergeCell ref="DS26:DV26"/>
    <mergeCell ref="DW26:EA26"/>
    <mergeCell ref="EJ26:EN26"/>
    <mergeCell ref="EO26:EY26"/>
    <mergeCell ref="EJ27:EN27"/>
    <mergeCell ref="EO27:EY27"/>
    <mergeCell ref="CT30:CU30"/>
    <mergeCell ref="CV30:CX30"/>
    <mergeCell ref="CY30:DB30"/>
    <mergeCell ref="DC30:DF30"/>
    <mergeCell ref="DG30:DJ30"/>
    <mergeCell ref="DK30:DN30"/>
    <mergeCell ref="DO30:DR30"/>
    <mergeCell ref="DS30:DV30"/>
    <mergeCell ref="DW30:EA30"/>
    <mergeCell ref="EJ30:EN30"/>
    <mergeCell ref="EO30:EY30"/>
    <mergeCell ref="EB28:EF28"/>
    <mergeCell ref="EG28:EI28"/>
    <mergeCell ref="CT29:CU29"/>
    <mergeCell ref="CV29:CX29"/>
    <mergeCell ref="CY29:DB29"/>
    <mergeCell ref="DC29:DF29"/>
    <mergeCell ref="DG29:DJ29"/>
    <mergeCell ref="DK29:DN29"/>
    <mergeCell ref="DO29:DR29"/>
    <mergeCell ref="DS29:DV29"/>
    <mergeCell ref="DW29:EA29"/>
    <mergeCell ref="EB29:EF29"/>
    <mergeCell ref="EG29:EI29"/>
    <mergeCell ref="CT28:CU28"/>
    <mergeCell ref="CV28:CX28"/>
    <mergeCell ref="CY28:DB28"/>
    <mergeCell ref="DC28:DF28"/>
    <mergeCell ref="DG28:DJ28"/>
    <mergeCell ref="DK28:DN28"/>
    <mergeCell ref="DO28:DR28"/>
    <mergeCell ref="DS28:DV28"/>
    <mergeCell ref="DW28:EA28"/>
    <mergeCell ref="DG31:DJ31"/>
    <mergeCell ref="DK31:DN31"/>
    <mergeCell ref="DO31:DR31"/>
    <mergeCell ref="DS31:DV31"/>
    <mergeCell ref="DW31:EA31"/>
    <mergeCell ref="EB31:EF31"/>
    <mergeCell ref="EG31:EI31"/>
    <mergeCell ref="CV34:CX34"/>
    <mergeCell ref="CY34:DB34"/>
    <mergeCell ref="DC34:DF34"/>
    <mergeCell ref="DG34:DJ34"/>
    <mergeCell ref="DK34:DN34"/>
    <mergeCell ref="DO34:DR34"/>
    <mergeCell ref="DS34:DV34"/>
    <mergeCell ref="DW34:EA34"/>
    <mergeCell ref="EJ31:EN31"/>
    <mergeCell ref="EO31:EY31"/>
    <mergeCell ref="EJ35:EN35"/>
    <mergeCell ref="EO35:EY35"/>
    <mergeCell ref="EB32:EF32"/>
    <mergeCell ref="EG32:EI32"/>
    <mergeCell ref="CT33:CU33"/>
    <mergeCell ref="CV33:CX33"/>
    <mergeCell ref="CY33:DB33"/>
    <mergeCell ref="DC33:DF33"/>
    <mergeCell ref="DG33:DJ33"/>
    <mergeCell ref="DK33:DN33"/>
    <mergeCell ref="DO33:DR33"/>
    <mergeCell ref="DS33:DV33"/>
    <mergeCell ref="DW33:EA33"/>
    <mergeCell ref="EB33:EF33"/>
    <mergeCell ref="EG33:EI33"/>
    <mergeCell ref="CT32:CU32"/>
    <mergeCell ref="CV32:CX32"/>
    <mergeCell ref="CY32:DB32"/>
    <mergeCell ref="DC32:DF32"/>
    <mergeCell ref="DG32:DJ32"/>
    <mergeCell ref="DK32:DN32"/>
    <mergeCell ref="DO32:DR32"/>
    <mergeCell ref="DS32:DV32"/>
    <mergeCell ref="DW32:EA32"/>
    <mergeCell ref="EJ32:EN32"/>
    <mergeCell ref="EO32:EY32"/>
    <mergeCell ref="EJ33:EN33"/>
    <mergeCell ref="EO33:EY33"/>
    <mergeCell ref="EB34:EF34"/>
    <mergeCell ref="EG34:EI34"/>
    <mergeCell ref="EJ34:EN34"/>
    <mergeCell ref="EO34:EY34"/>
    <mergeCell ref="EJ38:EN38"/>
    <mergeCell ref="EO38:EY38"/>
    <mergeCell ref="EJ39:EN39"/>
    <mergeCell ref="EO39:EY39"/>
    <mergeCell ref="EB36:EF36"/>
    <mergeCell ref="EG36:EI36"/>
    <mergeCell ref="CT37:CU37"/>
    <mergeCell ref="CV37:CX37"/>
    <mergeCell ref="CY37:DB37"/>
    <mergeCell ref="DC37:DF37"/>
    <mergeCell ref="DG37:DJ37"/>
    <mergeCell ref="DK37:DN37"/>
    <mergeCell ref="DO37:DR37"/>
    <mergeCell ref="DS37:DV37"/>
    <mergeCell ref="DW37:EA37"/>
    <mergeCell ref="EB37:EF37"/>
    <mergeCell ref="EG37:EI37"/>
    <mergeCell ref="CT36:CU36"/>
    <mergeCell ref="CV36:CX36"/>
    <mergeCell ref="CY36:DB36"/>
    <mergeCell ref="DC36:DF36"/>
    <mergeCell ref="DG36:DJ36"/>
    <mergeCell ref="DK36:DN36"/>
    <mergeCell ref="DO36:DR36"/>
    <mergeCell ref="DS36:DV36"/>
    <mergeCell ref="DW36:EA36"/>
    <mergeCell ref="EJ36:EN36"/>
    <mergeCell ref="EO36:EY36"/>
    <mergeCell ref="EJ37:EN37"/>
    <mergeCell ref="EO37:EY37"/>
    <mergeCell ref="EB38:EF38"/>
    <mergeCell ref="EG38:EI38"/>
    <mergeCell ref="CT39:CU39"/>
    <mergeCell ref="CV39:CX39"/>
    <mergeCell ref="CY39:DB39"/>
    <mergeCell ref="DC39:DF39"/>
    <mergeCell ref="DG39:DJ39"/>
    <mergeCell ref="DK39:DN39"/>
    <mergeCell ref="DO39:DR39"/>
    <mergeCell ref="DS39:DV39"/>
    <mergeCell ref="DW39:EA39"/>
    <mergeCell ref="EB39:EF39"/>
    <mergeCell ref="EG39:EI39"/>
    <mergeCell ref="CT38:CU38"/>
    <mergeCell ref="CV38:CX38"/>
    <mergeCell ref="CY38:DB38"/>
    <mergeCell ref="DC38:DF38"/>
    <mergeCell ref="DG38:DJ38"/>
    <mergeCell ref="DK38:DN38"/>
    <mergeCell ref="DO38:DR38"/>
    <mergeCell ref="DS38:DV38"/>
    <mergeCell ref="DW38:EA38"/>
    <mergeCell ref="DC41:DF41"/>
    <mergeCell ref="DG41:DJ41"/>
    <mergeCell ref="DK41:DN41"/>
    <mergeCell ref="DO41:DR41"/>
    <mergeCell ref="DS41:DV41"/>
    <mergeCell ref="DW41:EA41"/>
    <mergeCell ref="EB41:EF41"/>
    <mergeCell ref="EG41:EI41"/>
    <mergeCell ref="CT40:CU40"/>
    <mergeCell ref="CV40:CX40"/>
    <mergeCell ref="CY40:DB40"/>
    <mergeCell ref="DC40:DF40"/>
    <mergeCell ref="DG40:DJ40"/>
    <mergeCell ref="DK40:DN40"/>
    <mergeCell ref="DO40:DR40"/>
    <mergeCell ref="DS40:DV40"/>
    <mergeCell ref="DW40:EA40"/>
    <mergeCell ref="EB40:EF40"/>
    <mergeCell ref="EG40:EI40"/>
    <mergeCell ref="CT41:CU41"/>
    <mergeCell ref="CV41:CX41"/>
    <mergeCell ref="CY41:DB41"/>
    <mergeCell ref="CT47:DN47"/>
    <mergeCell ref="EN47:EP47"/>
    <mergeCell ref="EQ47:ES47"/>
    <mergeCell ref="ET47:EV47"/>
    <mergeCell ref="EW47:EY47"/>
    <mergeCell ref="EB42:EF42"/>
    <mergeCell ref="EG42:EI42"/>
    <mergeCell ref="CT43:DJ45"/>
    <mergeCell ref="DK43:EA45"/>
    <mergeCell ref="EB43:EF43"/>
    <mergeCell ref="EG43:EI43"/>
    <mergeCell ref="EJ43:EY45"/>
    <mergeCell ref="EB44:EF44"/>
    <mergeCell ref="EG44:EI44"/>
    <mergeCell ref="EB45:EF45"/>
    <mergeCell ref="EG45:EI45"/>
    <mergeCell ref="CT42:CU42"/>
    <mergeCell ref="CV42:CX42"/>
    <mergeCell ref="CY42:DB42"/>
    <mergeCell ref="DC42:DF42"/>
    <mergeCell ref="DG42:DJ42"/>
    <mergeCell ref="DK42:DN42"/>
    <mergeCell ref="DO42:DR42"/>
    <mergeCell ref="DS42:DV42"/>
    <mergeCell ref="DW42:EA42"/>
    <mergeCell ref="D13:F14"/>
    <mergeCell ref="G13:P14"/>
    <mergeCell ref="D15:F16"/>
    <mergeCell ref="G15:P16"/>
    <mergeCell ref="AI4:AN5"/>
    <mergeCell ref="AX4:AX5"/>
    <mergeCell ref="AY4:BH4"/>
    <mergeCell ref="BI4:BR4"/>
    <mergeCell ref="BS4:CD4"/>
    <mergeCell ref="AY5:BH5"/>
    <mergeCell ref="BI5:BR5"/>
    <mergeCell ref="BS5:BY6"/>
    <mergeCell ref="BZ5:CN6"/>
    <mergeCell ref="AI6:AN6"/>
    <mergeCell ref="AO6:AR6"/>
    <mergeCell ref="AS6:AW6"/>
    <mergeCell ref="AX6:BD6"/>
    <mergeCell ref="AI7:AN7"/>
    <mergeCell ref="AO7:AX7"/>
    <mergeCell ref="AY7:AZ7"/>
    <mergeCell ref="BE6:BR6"/>
    <mergeCell ref="AI15:AJ15"/>
    <mergeCell ref="AK15:AM15"/>
    <mergeCell ref="AN15:AQ15"/>
    <mergeCell ref="AR15:AU15"/>
    <mergeCell ref="AV15:AY15"/>
    <mergeCell ref="AZ15:BC15"/>
    <mergeCell ref="BD15:BG15"/>
    <mergeCell ref="BH15:BK15"/>
    <mergeCell ref="BL14:BP14"/>
    <mergeCell ref="BQ14:BU14"/>
    <mergeCell ref="AV12:AY12"/>
    <mergeCell ref="CT4:CY5"/>
    <mergeCell ref="DI4:DI5"/>
    <mergeCell ref="DJ4:DS4"/>
    <mergeCell ref="DT4:EC4"/>
    <mergeCell ref="ED4:EO4"/>
    <mergeCell ref="DJ5:DS5"/>
    <mergeCell ref="DT5:EC5"/>
    <mergeCell ref="ED5:EJ6"/>
    <mergeCell ref="EK5:EY6"/>
    <mergeCell ref="CT6:CY6"/>
    <mergeCell ref="CZ6:DC6"/>
    <mergeCell ref="DD6:DH6"/>
    <mergeCell ref="DI6:DO6"/>
    <mergeCell ref="CT7:CY7"/>
    <mergeCell ref="CZ7:DI7"/>
    <mergeCell ref="DJ7:DK7"/>
    <mergeCell ref="DP6:EC6"/>
    <mergeCell ref="ED7:EJ7"/>
    <mergeCell ref="EK7:EY7"/>
    <mergeCell ref="CD32:CN32"/>
    <mergeCell ref="CD33:CN33"/>
    <mergeCell ref="CD34:CN34"/>
    <mergeCell ref="CD35:CN35"/>
    <mergeCell ref="BY20:CC20"/>
    <mergeCell ref="BY21:CC21"/>
    <mergeCell ref="BY22:CC22"/>
    <mergeCell ref="BY23:CC23"/>
    <mergeCell ref="BY24:CC24"/>
    <mergeCell ref="BY25:CC25"/>
    <mergeCell ref="BY26:CC26"/>
    <mergeCell ref="BY27:CC27"/>
    <mergeCell ref="BY28:CC28"/>
    <mergeCell ref="CT35:CU35"/>
    <mergeCell ref="CV35:CX35"/>
    <mergeCell ref="CY35:DB35"/>
    <mergeCell ref="DC35:DF35"/>
    <mergeCell ref="CD30:CN30"/>
    <mergeCell ref="CD31:CN31"/>
    <mergeCell ref="CY31:DB31"/>
    <mergeCell ref="DC31:DF31"/>
    <mergeCell ref="CT27:CU27"/>
    <mergeCell ref="CV27:CX27"/>
    <mergeCell ref="CY27:DB27"/>
    <mergeCell ref="DC27:DF27"/>
    <mergeCell ref="BY33:CC33"/>
    <mergeCell ref="BY34:CC34"/>
    <mergeCell ref="BY35:CC35"/>
    <mergeCell ref="DG35:DJ35"/>
    <mergeCell ref="DK35:DN35"/>
    <mergeCell ref="DO35:DR35"/>
    <mergeCell ref="DS35:DV35"/>
    <mergeCell ref="DW35:EA35"/>
    <mergeCell ref="EB35:EF35"/>
    <mergeCell ref="EG35:EI35"/>
    <mergeCell ref="CT34:CU34"/>
    <mergeCell ref="BY40:CC40"/>
    <mergeCell ref="BY41:CC41"/>
    <mergeCell ref="BY42:CC42"/>
    <mergeCell ref="EJ9:EN11"/>
    <mergeCell ref="EO9:EY11"/>
    <mergeCell ref="EJ12:EN12"/>
    <mergeCell ref="EO12:EY12"/>
    <mergeCell ref="EJ13:EN13"/>
    <mergeCell ref="EO13:EY13"/>
    <mergeCell ref="EJ14:EN14"/>
    <mergeCell ref="EO14:EY14"/>
    <mergeCell ref="EJ15:EN15"/>
    <mergeCell ref="EO15:EY15"/>
    <mergeCell ref="EJ16:EN16"/>
    <mergeCell ref="EO16:EY16"/>
    <mergeCell ref="EJ17:EN17"/>
    <mergeCell ref="EO17:EY17"/>
    <mergeCell ref="EJ18:EN18"/>
    <mergeCell ref="EO18:EY18"/>
    <mergeCell ref="EJ19:EN19"/>
    <mergeCell ref="EO19:EY19"/>
    <mergeCell ref="EJ20:EN20"/>
    <mergeCell ref="EO20:EY20"/>
    <mergeCell ref="EJ21:EN21"/>
    <mergeCell ref="EO21:EY21"/>
    <mergeCell ref="EJ22:EN22"/>
    <mergeCell ref="EO22:EY22"/>
    <mergeCell ref="EJ23:EN23"/>
    <mergeCell ref="CD40:CN40"/>
    <mergeCell ref="CD41:CN41"/>
    <mergeCell ref="CD42:CN42"/>
    <mergeCell ref="EJ40:EN40"/>
    <mergeCell ref="EO40:EY40"/>
    <mergeCell ref="EJ41:EN41"/>
    <mergeCell ref="EO41:EY41"/>
    <mergeCell ref="EJ42:EN42"/>
    <mergeCell ref="EO42:EY42"/>
    <mergeCell ref="CD9:CN11"/>
    <mergeCell ref="CD12:CN12"/>
    <mergeCell ref="CD13:CN13"/>
    <mergeCell ref="CD14:CN14"/>
    <mergeCell ref="CD15:CN15"/>
    <mergeCell ref="CD16:CN16"/>
    <mergeCell ref="CD17:CN17"/>
    <mergeCell ref="CD18:CN18"/>
    <mergeCell ref="CD19:CN19"/>
    <mergeCell ref="CD20:CN20"/>
    <mergeCell ref="CD21:CN21"/>
    <mergeCell ref="CD22:CN22"/>
    <mergeCell ref="CD23:CN23"/>
    <mergeCell ref="CD24:CN24"/>
    <mergeCell ref="CD25:CN25"/>
    <mergeCell ref="CD26:CN26"/>
    <mergeCell ref="CD27:CN27"/>
    <mergeCell ref="CD28:CN28"/>
    <mergeCell ref="CD29:CN29"/>
    <mergeCell ref="EB18:EF18"/>
    <mergeCell ref="EG18:EI18"/>
    <mergeCell ref="CT19:CU19"/>
    <mergeCell ref="CV19:CX19"/>
    <mergeCell ref="U11:AD16"/>
    <mergeCell ref="S18:T18"/>
    <mergeCell ref="S19:T19"/>
    <mergeCell ref="M18:N18"/>
    <mergeCell ref="M19:N19"/>
    <mergeCell ref="R9:T10"/>
    <mergeCell ref="R11:T16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BY14:CC14"/>
    <mergeCell ref="BY15:CC15"/>
    <mergeCell ref="BY16:CC16"/>
    <mergeCell ref="BY17:CC17"/>
    <mergeCell ref="BY18:CC18"/>
    <mergeCell ref="BY19:CC19"/>
    <mergeCell ref="CY19:DB19"/>
    <mergeCell ref="DC19:DF19"/>
    <mergeCell ref="DG19:DJ19"/>
    <mergeCell ref="DK19:DN19"/>
    <mergeCell ref="DO19:DR19"/>
    <mergeCell ref="DS19:DV19"/>
  </mergeCells>
  <phoneticPr fontId="2"/>
  <conditionalFormatting sqref="CV12:CX42 AK12:AM42">
    <cfRule type="cellIs" dxfId="0" priority="1" operator="equal">
      <formula>"NG"</formula>
    </cfRule>
  </conditionalFormatting>
  <dataValidations count="8">
    <dataValidation type="list" allowBlank="1" showInputMessage="1" showErrorMessage="1" sqref="AX6:BD6">
      <formula1>"身体介護あり,身体介護なし"</formula1>
    </dataValidation>
    <dataValidation type="list" allowBlank="1" showInputMessage="1" showErrorMessage="1" sqref="AO7:AX7">
      <formula1>"0,4600,9300,37200"</formula1>
    </dataValidation>
    <dataValidation type="list" allowBlank="1" showInputMessage="1" showErrorMessage="1" sqref="E20:L29">
      <formula1>"移動支援,移動支援（グループ支援）"</formula1>
    </dataValidation>
    <dataValidation type="whole" allowBlank="1" showInputMessage="1" showErrorMessage="1" error="日付を正しく入力してください_x000a_スペースが入っている場合があります。_x000a_" sqref="AI12:AJ42 CT12:CU42">
      <formula1>1</formula1>
      <formula2>31</formula2>
    </dataValidation>
    <dataValidation type="whole" allowBlank="1" showInputMessage="1" showErrorMessage="1" error="派遣人数は2人までです。_x000a_スペースが入っている場合があります。" sqref="BV12:BX42 EG12:EI42">
      <formula1>0</formula1>
      <formula2>2</formula2>
    </dataValidation>
    <dataValidation type="decimal" allowBlank="1" showInputMessage="1" showErrorMessage="1" sqref="BQ12:BU42 EB12:EF42">
      <formula1>0</formula1>
      <formula2>12</formula2>
    </dataValidation>
    <dataValidation type="list" allowBlank="1" showInputMessage="1" showErrorMessage="1" sqref="M20:N29">
      <formula1>"0.5,1.0,1.5,2.0,2.5,3.0,3.5,4.0,4.5,5.0,5.5,6.0,6.5,7.0,7.5,8.0,8.5,9.0,9.5,10.0,10.5,11.0,11.5,12.0"</formula1>
    </dataValidation>
    <dataValidation type="time" allowBlank="1" showInputMessage="1" showErrorMessage="1" error="時間は00：00の書式で入力してください（例　10時30分→10：30）_x000a_" sqref="AN12:BK42 CY12:DV42">
      <formula1>0</formula1>
      <formula2>0.999305555555556</formula2>
    </dataValidation>
  </dataValidations>
  <printOptions horizontalCentered="1" verticalCentered="1"/>
  <pageMargins left="0.51181102362204722" right="0.39370078740157483" top="0.51181102362204722" bottom="0.19685039370078741" header="0.51181102362204722" footer="0.51181102362204722"/>
  <pageSetup paperSize="9" scale="98" orientation="portrait" blackAndWhite="1" horizontalDpi="300" verticalDpi="300" r:id="rId1"/>
  <headerFooter alignWithMargins="0"/>
  <ignoredErrors>
    <ignoredError sqref="U6 Z6 U9:AD9 E36 DI6 CZ7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6"/>
  <sheetViews>
    <sheetView topLeftCell="A70" workbookViewId="0">
      <selection activeCell="B6" sqref="B6"/>
    </sheetView>
  </sheetViews>
  <sheetFormatPr defaultRowHeight="13.5"/>
  <cols>
    <col min="1" max="1" width="40.625" bestFit="1" customWidth="1"/>
    <col min="2" max="2" width="9" style="10"/>
  </cols>
  <sheetData>
    <row r="1" spans="1:2" ht="27" customHeight="1">
      <c r="A1" t="s">
        <v>742</v>
      </c>
      <c r="B1" s="10">
        <v>230</v>
      </c>
    </row>
    <row r="2" spans="1:2">
      <c r="A2" t="s">
        <v>766</v>
      </c>
      <c r="B2" s="10">
        <v>400</v>
      </c>
    </row>
    <row r="3" spans="1:2">
      <c r="A3" t="s">
        <v>743</v>
      </c>
      <c r="B3" s="10">
        <v>580</v>
      </c>
    </row>
    <row r="4" spans="1:2">
      <c r="A4" t="s">
        <v>767</v>
      </c>
      <c r="B4" s="10">
        <v>655</v>
      </c>
    </row>
    <row r="5" spans="1:2">
      <c r="A5" t="s">
        <v>744</v>
      </c>
      <c r="B5" s="10">
        <v>730</v>
      </c>
    </row>
    <row r="6" spans="1:2">
      <c r="A6" t="s">
        <v>768</v>
      </c>
      <c r="B6" s="10">
        <v>805</v>
      </c>
    </row>
    <row r="7" spans="1:2">
      <c r="A7" t="s">
        <v>745</v>
      </c>
      <c r="B7" s="10">
        <v>880</v>
      </c>
    </row>
    <row r="8" spans="1:2">
      <c r="A8" t="s">
        <v>769</v>
      </c>
      <c r="B8" s="10">
        <v>955</v>
      </c>
    </row>
    <row r="9" spans="1:2">
      <c r="A9" t="s">
        <v>746</v>
      </c>
      <c r="B9" s="10">
        <v>1030</v>
      </c>
    </row>
    <row r="10" spans="1:2">
      <c r="A10" t="s">
        <v>771</v>
      </c>
      <c r="B10" s="10">
        <v>1105</v>
      </c>
    </row>
    <row r="11" spans="1:2">
      <c r="A11" t="s">
        <v>747</v>
      </c>
      <c r="B11" s="10">
        <v>1180</v>
      </c>
    </row>
    <row r="12" spans="1:2">
      <c r="A12" t="s">
        <v>772</v>
      </c>
      <c r="B12" s="10">
        <v>1255</v>
      </c>
    </row>
    <row r="13" spans="1:2">
      <c r="A13" t="s">
        <v>748</v>
      </c>
      <c r="B13" s="10">
        <v>1330</v>
      </c>
    </row>
    <row r="14" spans="1:2">
      <c r="A14" t="s">
        <v>773</v>
      </c>
      <c r="B14" s="10">
        <v>1405</v>
      </c>
    </row>
    <row r="15" spans="1:2">
      <c r="A15" t="s">
        <v>749</v>
      </c>
      <c r="B15" s="10">
        <v>1480</v>
      </c>
    </row>
    <row r="16" spans="1:2">
      <c r="A16" t="s">
        <v>774</v>
      </c>
      <c r="B16" s="10">
        <v>1555</v>
      </c>
    </row>
    <row r="17" spans="1:2">
      <c r="A17" t="s">
        <v>750</v>
      </c>
      <c r="B17" s="10">
        <v>1630</v>
      </c>
    </row>
    <row r="18" spans="1:2">
      <c r="A18" t="s">
        <v>775</v>
      </c>
      <c r="B18" s="10">
        <v>1705</v>
      </c>
    </row>
    <row r="19" spans="1:2">
      <c r="A19" t="s">
        <v>751</v>
      </c>
      <c r="B19" s="10">
        <v>1780</v>
      </c>
    </row>
    <row r="20" spans="1:2">
      <c r="A20" t="s">
        <v>776</v>
      </c>
      <c r="B20" s="10">
        <v>1855</v>
      </c>
    </row>
    <row r="21" spans="1:2">
      <c r="A21" t="s">
        <v>752</v>
      </c>
      <c r="B21" s="10">
        <v>1930</v>
      </c>
    </row>
    <row r="22" spans="1:2">
      <c r="A22" t="s">
        <v>777</v>
      </c>
      <c r="B22" s="10">
        <v>2005</v>
      </c>
    </row>
    <row r="23" spans="1:2">
      <c r="A23" t="s">
        <v>753</v>
      </c>
      <c r="B23" s="10">
        <v>2080</v>
      </c>
    </row>
    <row r="24" spans="1:2">
      <c r="A24" t="s">
        <v>778</v>
      </c>
      <c r="B24" s="10">
        <v>2155</v>
      </c>
    </row>
    <row r="25" spans="1:2">
      <c r="A25" t="s">
        <v>754</v>
      </c>
      <c r="B25" s="10">
        <v>80</v>
      </c>
    </row>
    <row r="26" spans="1:2">
      <c r="A26" t="s">
        <v>770</v>
      </c>
      <c r="B26" s="10">
        <v>150</v>
      </c>
    </row>
    <row r="27" spans="1:2">
      <c r="A27" t="s">
        <v>755</v>
      </c>
      <c r="B27" s="10">
        <v>225</v>
      </c>
    </row>
    <row r="28" spans="1:2">
      <c r="A28" t="s">
        <v>779</v>
      </c>
      <c r="B28" s="10">
        <v>300</v>
      </c>
    </row>
    <row r="29" spans="1:2">
      <c r="A29" t="s">
        <v>756</v>
      </c>
      <c r="B29" s="10">
        <v>375</v>
      </c>
    </row>
    <row r="30" spans="1:2">
      <c r="A30" t="s">
        <v>780</v>
      </c>
      <c r="B30" s="10">
        <v>450</v>
      </c>
    </row>
    <row r="31" spans="1:2">
      <c r="A31" t="s">
        <v>757</v>
      </c>
      <c r="B31" s="10">
        <v>525</v>
      </c>
    </row>
    <row r="32" spans="1:2">
      <c r="A32" t="s">
        <v>781</v>
      </c>
      <c r="B32" s="10">
        <v>600</v>
      </c>
    </row>
    <row r="33" spans="1:2">
      <c r="A33" t="s">
        <v>758</v>
      </c>
      <c r="B33" s="10">
        <v>675</v>
      </c>
    </row>
    <row r="34" spans="1:2">
      <c r="A34" t="s">
        <v>782</v>
      </c>
      <c r="B34" s="10">
        <v>750</v>
      </c>
    </row>
    <row r="35" spans="1:2">
      <c r="A35" t="s">
        <v>759</v>
      </c>
      <c r="B35" s="10">
        <v>825</v>
      </c>
    </row>
    <row r="36" spans="1:2">
      <c r="A36" t="s">
        <v>783</v>
      </c>
      <c r="B36" s="10">
        <v>900</v>
      </c>
    </row>
    <row r="37" spans="1:2">
      <c r="A37" t="s">
        <v>760</v>
      </c>
      <c r="B37" s="10">
        <v>975</v>
      </c>
    </row>
    <row r="38" spans="1:2">
      <c r="A38" t="s">
        <v>784</v>
      </c>
      <c r="B38" s="10">
        <v>1050</v>
      </c>
    </row>
    <row r="39" spans="1:2">
      <c r="A39" t="s">
        <v>761</v>
      </c>
      <c r="B39" s="10">
        <v>1125</v>
      </c>
    </row>
    <row r="40" spans="1:2">
      <c r="A40" t="s">
        <v>785</v>
      </c>
      <c r="B40" s="10">
        <v>1200</v>
      </c>
    </row>
    <row r="41" spans="1:2">
      <c r="A41" t="s">
        <v>762</v>
      </c>
      <c r="B41" s="10">
        <v>1275</v>
      </c>
    </row>
    <row r="42" spans="1:2">
      <c r="A42" t="s">
        <v>786</v>
      </c>
      <c r="B42" s="10">
        <v>1350</v>
      </c>
    </row>
    <row r="43" spans="1:2">
      <c r="A43" t="s">
        <v>763</v>
      </c>
      <c r="B43" s="10">
        <v>1425</v>
      </c>
    </row>
    <row r="44" spans="1:2">
      <c r="A44" t="s">
        <v>787</v>
      </c>
      <c r="B44" s="10">
        <v>1500</v>
      </c>
    </row>
    <row r="45" spans="1:2">
      <c r="A45" t="s">
        <v>764</v>
      </c>
      <c r="B45" s="10">
        <v>1575</v>
      </c>
    </row>
    <row r="46" spans="1:2">
      <c r="A46" t="s">
        <v>788</v>
      </c>
      <c r="B46" s="10">
        <v>1650</v>
      </c>
    </row>
    <row r="47" spans="1:2">
      <c r="A47" t="s">
        <v>765</v>
      </c>
      <c r="B47" s="10">
        <v>1725</v>
      </c>
    </row>
    <row r="48" spans="1:2">
      <c r="A48" t="s">
        <v>789</v>
      </c>
      <c r="B48" s="10">
        <v>1800</v>
      </c>
    </row>
    <row r="49" spans="1:2">
      <c r="A49" t="s">
        <v>802</v>
      </c>
      <c r="B49" s="10">
        <v>161</v>
      </c>
    </row>
    <row r="50" spans="1:2">
      <c r="A50" t="s">
        <v>803</v>
      </c>
      <c r="B50" s="10">
        <v>280</v>
      </c>
    </row>
    <row r="51" spans="1:2">
      <c r="A51" t="s">
        <v>804</v>
      </c>
      <c r="B51" s="10">
        <v>406</v>
      </c>
    </row>
    <row r="52" spans="1:2">
      <c r="A52" t="s">
        <v>805</v>
      </c>
      <c r="B52" s="10">
        <v>459</v>
      </c>
    </row>
    <row r="53" spans="1:2">
      <c r="A53" t="s">
        <v>806</v>
      </c>
      <c r="B53" s="10">
        <v>510.99999999999994</v>
      </c>
    </row>
    <row r="54" spans="1:2">
      <c r="A54" t="s">
        <v>807</v>
      </c>
      <c r="B54" s="10">
        <v>564</v>
      </c>
    </row>
    <row r="55" spans="1:2">
      <c r="A55" t="s">
        <v>808</v>
      </c>
      <c r="B55" s="10">
        <v>616</v>
      </c>
    </row>
    <row r="56" spans="1:2">
      <c r="A56" t="s">
        <v>809</v>
      </c>
      <c r="B56" s="10">
        <v>669</v>
      </c>
    </row>
    <row r="57" spans="1:2">
      <c r="A57" t="s">
        <v>810</v>
      </c>
      <c r="B57" s="10">
        <v>721</v>
      </c>
    </row>
    <row r="58" spans="1:2">
      <c r="A58" t="s">
        <v>811</v>
      </c>
      <c r="B58" s="10">
        <v>774</v>
      </c>
    </row>
    <row r="59" spans="1:2">
      <c r="A59" t="s">
        <v>812</v>
      </c>
      <c r="B59" s="10">
        <v>826</v>
      </c>
    </row>
    <row r="60" spans="1:2">
      <c r="A60" t="s">
        <v>813</v>
      </c>
      <c r="B60" s="10">
        <v>879</v>
      </c>
    </row>
    <row r="61" spans="1:2">
      <c r="A61" t="s">
        <v>814</v>
      </c>
      <c r="B61" s="10">
        <v>930.99999999999989</v>
      </c>
    </row>
    <row r="62" spans="1:2">
      <c r="A62" t="s">
        <v>815</v>
      </c>
      <c r="B62" s="10">
        <v>984</v>
      </c>
    </row>
    <row r="63" spans="1:2">
      <c r="A63" t="s">
        <v>816</v>
      </c>
      <c r="B63" s="10">
        <v>1036</v>
      </c>
    </row>
    <row r="64" spans="1:2">
      <c r="A64" t="s">
        <v>817</v>
      </c>
      <c r="B64" s="10">
        <v>1089</v>
      </c>
    </row>
    <row r="65" spans="1:2">
      <c r="A65" t="s">
        <v>818</v>
      </c>
      <c r="B65" s="10">
        <v>1141</v>
      </c>
    </row>
    <row r="66" spans="1:2">
      <c r="A66" t="s">
        <v>819</v>
      </c>
      <c r="B66" s="10">
        <v>1194</v>
      </c>
    </row>
    <row r="67" spans="1:2">
      <c r="A67" t="s">
        <v>820</v>
      </c>
      <c r="B67" s="10">
        <v>1246</v>
      </c>
    </row>
    <row r="68" spans="1:2">
      <c r="A68" t="s">
        <v>821</v>
      </c>
      <c r="B68" s="10">
        <v>1299</v>
      </c>
    </row>
    <row r="69" spans="1:2">
      <c r="A69" t="s">
        <v>822</v>
      </c>
      <c r="B69" s="10">
        <v>1351</v>
      </c>
    </row>
    <row r="70" spans="1:2">
      <c r="A70" t="s">
        <v>823</v>
      </c>
      <c r="B70" s="10">
        <v>1404</v>
      </c>
    </row>
    <row r="71" spans="1:2">
      <c r="A71" t="s">
        <v>824</v>
      </c>
      <c r="B71" s="10">
        <v>1456</v>
      </c>
    </row>
    <row r="72" spans="1:2">
      <c r="A72" t="s">
        <v>825</v>
      </c>
      <c r="B72" s="10">
        <v>1509</v>
      </c>
    </row>
    <row r="73" spans="1:2">
      <c r="A73" t="s">
        <v>826</v>
      </c>
      <c r="B73" s="10">
        <v>56</v>
      </c>
    </row>
    <row r="74" spans="1:2">
      <c r="A74" t="s">
        <v>827</v>
      </c>
      <c r="B74" s="10">
        <v>105</v>
      </c>
    </row>
    <row r="75" spans="1:2">
      <c r="A75" t="s">
        <v>828</v>
      </c>
      <c r="B75" s="10">
        <v>158</v>
      </c>
    </row>
    <row r="76" spans="1:2">
      <c r="A76" t="s">
        <v>829</v>
      </c>
      <c r="B76" s="10">
        <v>210</v>
      </c>
    </row>
    <row r="77" spans="1:2">
      <c r="A77" t="s">
        <v>830</v>
      </c>
      <c r="B77" s="10">
        <v>263</v>
      </c>
    </row>
    <row r="78" spans="1:2">
      <c r="A78" t="s">
        <v>831</v>
      </c>
      <c r="B78" s="10">
        <v>315</v>
      </c>
    </row>
    <row r="79" spans="1:2">
      <c r="A79" t="s">
        <v>832</v>
      </c>
      <c r="B79" s="10">
        <v>368</v>
      </c>
    </row>
    <row r="80" spans="1:2">
      <c r="A80" t="s">
        <v>833</v>
      </c>
      <c r="B80" s="10">
        <v>420</v>
      </c>
    </row>
    <row r="81" spans="1:2">
      <c r="A81" t="s">
        <v>834</v>
      </c>
      <c r="B81" s="10">
        <v>473</v>
      </c>
    </row>
    <row r="82" spans="1:2">
      <c r="A82" t="s">
        <v>835</v>
      </c>
      <c r="B82" s="10">
        <v>525</v>
      </c>
    </row>
    <row r="83" spans="1:2">
      <c r="A83" t="s">
        <v>836</v>
      </c>
      <c r="B83" s="10">
        <v>578</v>
      </c>
    </row>
    <row r="84" spans="1:2">
      <c r="A84" t="s">
        <v>837</v>
      </c>
      <c r="B84" s="10">
        <v>630</v>
      </c>
    </row>
    <row r="85" spans="1:2">
      <c r="A85" t="s">
        <v>838</v>
      </c>
      <c r="B85" s="10">
        <v>683</v>
      </c>
    </row>
    <row r="86" spans="1:2">
      <c r="A86" t="s">
        <v>839</v>
      </c>
      <c r="B86" s="10">
        <v>735</v>
      </c>
    </row>
    <row r="87" spans="1:2">
      <c r="A87" t="s">
        <v>840</v>
      </c>
      <c r="B87" s="10">
        <v>788</v>
      </c>
    </row>
    <row r="88" spans="1:2">
      <c r="A88" t="s">
        <v>841</v>
      </c>
      <c r="B88" s="10">
        <v>840</v>
      </c>
    </row>
    <row r="89" spans="1:2">
      <c r="A89" t="s">
        <v>842</v>
      </c>
      <c r="B89" s="10">
        <v>893</v>
      </c>
    </row>
    <row r="90" spans="1:2">
      <c r="A90" t="s">
        <v>843</v>
      </c>
      <c r="B90" s="10">
        <v>944.99999999999989</v>
      </c>
    </row>
    <row r="91" spans="1:2">
      <c r="A91" t="s">
        <v>844</v>
      </c>
      <c r="B91" s="10">
        <v>998</v>
      </c>
    </row>
    <row r="92" spans="1:2">
      <c r="A92" t="s">
        <v>845</v>
      </c>
      <c r="B92" s="10">
        <v>1050</v>
      </c>
    </row>
    <row r="93" spans="1:2">
      <c r="A93" t="s">
        <v>846</v>
      </c>
      <c r="B93" s="10">
        <v>1103</v>
      </c>
    </row>
    <row r="94" spans="1:2">
      <c r="A94" t="s">
        <v>847</v>
      </c>
      <c r="B94" s="10">
        <v>1155</v>
      </c>
    </row>
    <row r="95" spans="1:2">
      <c r="A95" t="s">
        <v>848</v>
      </c>
      <c r="B95" s="10">
        <v>1208</v>
      </c>
    </row>
    <row r="96" spans="1:2">
      <c r="A96" t="s">
        <v>849</v>
      </c>
      <c r="B96" s="10">
        <v>1260</v>
      </c>
    </row>
  </sheetData>
  <phoneticPr fontId="2"/>
  <printOptions gridLines="1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01"/>
  <sheetViews>
    <sheetView workbookViewId="0">
      <selection activeCell="F14" sqref="F14"/>
    </sheetView>
  </sheetViews>
  <sheetFormatPr defaultRowHeight="13.5"/>
  <cols>
    <col min="2" max="2" width="9" style="11"/>
  </cols>
  <sheetData>
    <row r="1" spans="1:4">
      <c r="A1">
        <v>0</v>
      </c>
      <c r="B1" s="11">
        <v>0</v>
      </c>
    </row>
    <row r="2" spans="1:4">
      <c r="A2">
        <v>0.1</v>
      </c>
      <c r="B2" s="11" t="s">
        <v>871</v>
      </c>
      <c r="D2">
        <f t="shared" ref="D2:D65" si="0">COUNTIF(B:B,B2)</f>
        <v>31</v>
      </c>
    </row>
    <row r="3" spans="1:4">
      <c r="A3">
        <v>0.2</v>
      </c>
      <c r="B3" s="11" t="s">
        <v>871</v>
      </c>
      <c r="D3">
        <f t="shared" si="0"/>
        <v>31</v>
      </c>
    </row>
    <row r="4" spans="1:4">
      <c r="A4">
        <v>0.3</v>
      </c>
      <c r="B4" s="11" t="s">
        <v>871</v>
      </c>
      <c r="D4">
        <f t="shared" si="0"/>
        <v>31</v>
      </c>
    </row>
    <row r="5" spans="1:4">
      <c r="A5">
        <v>0.4</v>
      </c>
      <c r="B5" s="11" t="s">
        <v>871</v>
      </c>
      <c r="D5">
        <f t="shared" si="0"/>
        <v>31</v>
      </c>
    </row>
    <row r="6" spans="1:4">
      <c r="A6">
        <v>0.5</v>
      </c>
      <c r="B6" s="11" t="s">
        <v>871</v>
      </c>
      <c r="D6">
        <f t="shared" si="0"/>
        <v>31</v>
      </c>
    </row>
    <row r="7" spans="1:4">
      <c r="A7">
        <v>0.6</v>
      </c>
      <c r="B7" s="11" t="s">
        <v>871</v>
      </c>
      <c r="D7">
        <f t="shared" si="0"/>
        <v>31</v>
      </c>
    </row>
    <row r="8" spans="1:4">
      <c r="A8">
        <v>0.7</v>
      </c>
      <c r="B8" s="11" t="s">
        <v>871</v>
      </c>
      <c r="D8">
        <f t="shared" si="0"/>
        <v>31</v>
      </c>
    </row>
    <row r="9" spans="1:4">
      <c r="A9">
        <v>0.8</v>
      </c>
      <c r="B9" s="11" t="s">
        <v>871</v>
      </c>
      <c r="D9">
        <f t="shared" si="0"/>
        <v>31</v>
      </c>
    </row>
    <row r="10" spans="1:4">
      <c r="A10">
        <v>0.9</v>
      </c>
      <c r="B10" s="11" t="s">
        <v>871</v>
      </c>
      <c r="D10">
        <f t="shared" si="0"/>
        <v>31</v>
      </c>
    </row>
    <row r="11" spans="1:4">
      <c r="A11">
        <v>1</v>
      </c>
      <c r="B11" s="11" t="s">
        <v>871</v>
      </c>
      <c r="D11">
        <f t="shared" si="0"/>
        <v>31</v>
      </c>
    </row>
    <row r="12" spans="1:4">
      <c r="A12">
        <v>1.1000000000000001</v>
      </c>
      <c r="B12" s="11" t="s">
        <v>871</v>
      </c>
      <c r="D12">
        <f t="shared" si="0"/>
        <v>31</v>
      </c>
    </row>
    <row r="13" spans="1:4">
      <c r="A13">
        <v>1.2</v>
      </c>
      <c r="B13" s="11" t="s">
        <v>871</v>
      </c>
      <c r="D13">
        <f t="shared" si="0"/>
        <v>31</v>
      </c>
    </row>
    <row r="14" spans="1:4">
      <c r="A14">
        <v>1.3</v>
      </c>
      <c r="B14" s="11" t="s">
        <v>871</v>
      </c>
      <c r="D14">
        <f t="shared" si="0"/>
        <v>31</v>
      </c>
    </row>
    <row r="15" spans="1:4">
      <c r="A15">
        <v>1.4</v>
      </c>
      <c r="B15" s="11" t="s">
        <v>871</v>
      </c>
      <c r="D15">
        <f t="shared" si="0"/>
        <v>31</v>
      </c>
    </row>
    <row r="16" spans="1:4">
      <c r="A16">
        <v>1.5</v>
      </c>
      <c r="B16" s="11" t="s">
        <v>871</v>
      </c>
      <c r="D16">
        <f t="shared" si="0"/>
        <v>31</v>
      </c>
    </row>
    <row r="17" spans="1:4">
      <c r="A17">
        <v>1.6</v>
      </c>
      <c r="B17" s="11" t="s">
        <v>871</v>
      </c>
      <c r="D17">
        <f t="shared" si="0"/>
        <v>31</v>
      </c>
    </row>
    <row r="18" spans="1:4">
      <c r="A18">
        <v>1.7</v>
      </c>
      <c r="B18" s="11" t="s">
        <v>871</v>
      </c>
      <c r="D18">
        <f t="shared" si="0"/>
        <v>31</v>
      </c>
    </row>
    <row r="19" spans="1:4">
      <c r="A19">
        <v>1.8</v>
      </c>
      <c r="B19" s="11" t="s">
        <v>871</v>
      </c>
      <c r="D19">
        <f t="shared" si="0"/>
        <v>31</v>
      </c>
    </row>
    <row r="20" spans="1:4">
      <c r="A20">
        <v>1.9</v>
      </c>
      <c r="B20" s="11" t="s">
        <v>871</v>
      </c>
      <c r="D20">
        <f t="shared" si="0"/>
        <v>31</v>
      </c>
    </row>
    <row r="21" spans="1:4">
      <c r="A21">
        <v>2</v>
      </c>
      <c r="B21" s="11" t="s">
        <v>871</v>
      </c>
      <c r="D21">
        <f t="shared" si="0"/>
        <v>31</v>
      </c>
    </row>
    <row r="22" spans="1:4">
      <c r="A22">
        <v>2.1</v>
      </c>
      <c r="B22" s="11" t="s">
        <v>871</v>
      </c>
      <c r="D22">
        <f t="shared" si="0"/>
        <v>31</v>
      </c>
    </row>
    <row r="23" spans="1:4">
      <c r="A23">
        <v>2.2000000000000002</v>
      </c>
      <c r="B23" s="11" t="s">
        <v>871</v>
      </c>
      <c r="D23">
        <f t="shared" si="0"/>
        <v>31</v>
      </c>
    </row>
    <row r="24" spans="1:4">
      <c r="A24">
        <v>2.2999999999999998</v>
      </c>
      <c r="B24" s="11" t="s">
        <v>871</v>
      </c>
      <c r="D24">
        <f t="shared" si="0"/>
        <v>31</v>
      </c>
    </row>
    <row r="25" spans="1:4">
      <c r="A25">
        <v>2.4</v>
      </c>
      <c r="B25" s="11" t="s">
        <v>871</v>
      </c>
      <c r="D25">
        <f t="shared" si="0"/>
        <v>31</v>
      </c>
    </row>
    <row r="26" spans="1:4">
      <c r="A26">
        <v>2.5</v>
      </c>
      <c r="B26" s="11" t="s">
        <v>871</v>
      </c>
      <c r="D26">
        <f t="shared" si="0"/>
        <v>31</v>
      </c>
    </row>
    <row r="27" spans="1:4">
      <c r="A27">
        <v>2.6</v>
      </c>
      <c r="B27" s="11" t="s">
        <v>871</v>
      </c>
      <c r="D27">
        <f t="shared" si="0"/>
        <v>31</v>
      </c>
    </row>
    <row r="28" spans="1:4">
      <c r="A28">
        <v>2.7</v>
      </c>
      <c r="B28" s="11" t="s">
        <v>871</v>
      </c>
      <c r="D28">
        <f t="shared" si="0"/>
        <v>31</v>
      </c>
    </row>
    <row r="29" spans="1:4">
      <c r="A29">
        <v>2.8</v>
      </c>
      <c r="B29" s="11" t="s">
        <v>871</v>
      </c>
      <c r="D29">
        <f t="shared" si="0"/>
        <v>31</v>
      </c>
    </row>
    <row r="30" spans="1:4">
      <c r="A30">
        <v>2.9</v>
      </c>
      <c r="B30" s="11" t="s">
        <v>871</v>
      </c>
      <c r="D30">
        <f t="shared" si="0"/>
        <v>31</v>
      </c>
    </row>
    <row r="31" spans="1:4">
      <c r="A31">
        <v>3</v>
      </c>
      <c r="B31" s="11" t="s">
        <v>871</v>
      </c>
      <c r="D31">
        <f t="shared" si="0"/>
        <v>31</v>
      </c>
    </row>
    <row r="32" spans="1:4">
      <c r="A32">
        <v>3.1</v>
      </c>
      <c r="B32" s="11" t="s">
        <v>871</v>
      </c>
      <c r="D32">
        <f t="shared" si="0"/>
        <v>31</v>
      </c>
    </row>
    <row r="33" spans="1:4">
      <c r="A33">
        <v>3.2</v>
      </c>
      <c r="B33" s="11">
        <v>0.5</v>
      </c>
      <c r="D33">
        <f t="shared" si="0"/>
        <v>42</v>
      </c>
    </row>
    <row r="34" spans="1:4">
      <c r="A34">
        <v>3.3</v>
      </c>
      <c r="B34" s="11">
        <v>0.5</v>
      </c>
      <c r="D34">
        <f t="shared" si="0"/>
        <v>42</v>
      </c>
    </row>
    <row r="35" spans="1:4">
      <c r="A35">
        <v>3.4</v>
      </c>
      <c r="B35" s="11">
        <v>0.5</v>
      </c>
      <c r="D35">
        <f t="shared" si="0"/>
        <v>42</v>
      </c>
    </row>
    <row r="36" spans="1:4">
      <c r="A36">
        <v>3.5</v>
      </c>
      <c r="B36" s="11">
        <v>0.5</v>
      </c>
      <c r="D36">
        <f t="shared" si="0"/>
        <v>42</v>
      </c>
    </row>
    <row r="37" spans="1:4">
      <c r="A37">
        <v>3.6</v>
      </c>
      <c r="B37" s="11">
        <v>0.5</v>
      </c>
      <c r="D37">
        <f t="shared" si="0"/>
        <v>42</v>
      </c>
    </row>
    <row r="38" spans="1:4">
      <c r="A38">
        <v>3.7</v>
      </c>
      <c r="B38" s="11">
        <v>0.5</v>
      </c>
      <c r="D38">
        <f t="shared" si="0"/>
        <v>42</v>
      </c>
    </row>
    <row r="39" spans="1:4">
      <c r="A39">
        <v>3.8</v>
      </c>
      <c r="B39" s="11">
        <v>0.5</v>
      </c>
      <c r="D39">
        <f t="shared" si="0"/>
        <v>42</v>
      </c>
    </row>
    <row r="40" spans="1:4">
      <c r="A40">
        <v>3.9</v>
      </c>
      <c r="B40" s="11">
        <v>0.5</v>
      </c>
      <c r="D40">
        <f t="shared" si="0"/>
        <v>42</v>
      </c>
    </row>
    <row r="41" spans="1:4">
      <c r="A41">
        <v>4</v>
      </c>
      <c r="B41" s="11">
        <v>0.5</v>
      </c>
      <c r="D41">
        <f t="shared" si="0"/>
        <v>42</v>
      </c>
    </row>
    <row r="42" spans="1:4">
      <c r="A42">
        <v>4.0999999999999996</v>
      </c>
      <c r="B42" s="11">
        <v>0.5</v>
      </c>
      <c r="D42">
        <f t="shared" si="0"/>
        <v>42</v>
      </c>
    </row>
    <row r="43" spans="1:4">
      <c r="A43">
        <v>4.2</v>
      </c>
      <c r="B43" s="11">
        <v>0.5</v>
      </c>
      <c r="D43">
        <f t="shared" si="0"/>
        <v>42</v>
      </c>
    </row>
    <row r="44" spans="1:4">
      <c r="A44">
        <v>4.3</v>
      </c>
      <c r="B44" s="11">
        <v>0.5</v>
      </c>
      <c r="D44">
        <f t="shared" si="0"/>
        <v>42</v>
      </c>
    </row>
    <row r="45" spans="1:4">
      <c r="A45">
        <v>4.4000000000000004</v>
      </c>
      <c r="B45" s="11">
        <v>0.5</v>
      </c>
      <c r="D45">
        <f t="shared" si="0"/>
        <v>42</v>
      </c>
    </row>
    <row r="46" spans="1:4">
      <c r="A46">
        <v>4.5</v>
      </c>
      <c r="B46" s="11">
        <v>0.5</v>
      </c>
      <c r="D46">
        <f t="shared" si="0"/>
        <v>42</v>
      </c>
    </row>
    <row r="47" spans="1:4">
      <c r="A47">
        <v>4.5999999999999996</v>
      </c>
      <c r="B47" s="11">
        <v>0.5</v>
      </c>
      <c r="D47">
        <f t="shared" si="0"/>
        <v>42</v>
      </c>
    </row>
    <row r="48" spans="1:4">
      <c r="A48">
        <v>4.7</v>
      </c>
      <c r="B48" s="11">
        <v>0.5</v>
      </c>
      <c r="D48">
        <f t="shared" si="0"/>
        <v>42</v>
      </c>
    </row>
    <row r="49" spans="1:4">
      <c r="A49">
        <v>4.8</v>
      </c>
      <c r="B49" s="11">
        <v>0.5</v>
      </c>
      <c r="D49">
        <f t="shared" si="0"/>
        <v>42</v>
      </c>
    </row>
    <row r="50" spans="1:4">
      <c r="A50">
        <v>4.9000000000000004</v>
      </c>
      <c r="B50" s="11">
        <v>0.5</v>
      </c>
      <c r="D50">
        <f t="shared" si="0"/>
        <v>42</v>
      </c>
    </row>
    <row r="51" spans="1:4">
      <c r="A51">
        <v>5</v>
      </c>
      <c r="B51" s="11">
        <v>0.5</v>
      </c>
      <c r="D51">
        <f t="shared" si="0"/>
        <v>42</v>
      </c>
    </row>
    <row r="52" spans="1:4">
      <c r="A52">
        <v>5.0999999999999996</v>
      </c>
      <c r="B52" s="11">
        <v>0.5</v>
      </c>
      <c r="D52">
        <f t="shared" si="0"/>
        <v>42</v>
      </c>
    </row>
    <row r="53" spans="1:4">
      <c r="A53">
        <v>5.2</v>
      </c>
      <c r="B53" s="11">
        <v>0.5</v>
      </c>
      <c r="D53">
        <f t="shared" si="0"/>
        <v>42</v>
      </c>
    </row>
    <row r="54" spans="1:4">
      <c r="A54">
        <v>5.3</v>
      </c>
      <c r="B54" s="11">
        <v>0.5</v>
      </c>
      <c r="D54">
        <f t="shared" si="0"/>
        <v>42</v>
      </c>
    </row>
    <row r="55" spans="1:4">
      <c r="A55">
        <v>5.4</v>
      </c>
      <c r="B55" s="11">
        <v>0.5</v>
      </c>
      <c r="D55">
        <f t="shared" si="0"/>
        <v>42</v>
      </c>
    </row>
    <row r="56" spans="1:4">
      <c r="A56">
        <v>5.5</v>
      </c>
      <c r="B56" s="11">
        <v>0.5</v>
      </c>
      <c r="D56">
        <f t="shared" si="0"/>
        <v>42</v>
      </c>
    </row>
    <row r="57" spans="1:4">
      <c r="A57">
        <v>5.6</v>
      </c>
      <c r="B57" s="11">
        <v>0.5</v>
      </c>
      <c r="D57">
        <f t="shared" si="0"/>
        <v>42</v>
      </c>
    </row>
    <row r="58" spans="1:4">
      <c r="A58">
        <v>5.7</v>
      </c>
      <c r="B58" s="11">
        <v>0.5</v>
      </c>
      <c r="D58">
        <f t="shared" si="0"/>
        <v>42</v>
      </c>
    </row>
    <row r="59" spans="1:4">
      <c r="A59">
        <v>5.8</v>
      </c>
      <c r="B59" s="11">
        <v>0.5</v>
      </c>
      <c r="D59">
        <f t="shared" si="0"/>
        <v>42</v>
      </c>
    </row>
    <row r="60" spans="1:4">
      <c r="A60">
        <v>5.9</v>
      </c>
      <c r="B60" s="11">
        <v>0.5</v>
      </c>
      <c r="D60">
        <f t="shared" si="0"/>
        <v>42</v>
      </c>
    </row>
    <row r="61" spans="1:4">
      <c r="A61">
        <v>6</v>
      </c>
      <c r="B61" s="11">
        <v>0.5</v>
      </c>
      <c r="D61">
        <f t="shared" si="0"/>
        <v>42</v>
      </c>
    </row>
    <row r="62" spans="1:4">
      <c r="A62">
        <v>6.1</v>
      </c>
      <c r="B62" s="11">
        <v>0.5</v>
      </c>
      <c r="D62">
        <f t="shared" si="0"/>
        <v>42</v>
      </c>
    </row>
    <row r="63" spans="1:4">
      <c r="A63">
        <v>6.2</v>
      </c>
      <c r="B63" s="11">
        <v>0.5</v>
      </c>
      <c r="D63">
        <f t="shared" si="0"/>
        <v>42</v>
      </c>
    </row>
    <row r="64" spans="1:4">
      <c r="A64">
        <v>6.3</v>
      </c>
      <c r="B64" s="11">
        <v>0.5</v>
      </c>
      <c r="D64">
        <f t="shared" si="0"/>
        <v>42</v>
      </c>
    </row>
    <row r="65" spans="1:7">
      <c r="A65">
        <v>6.4</v>
      </c>
      <c r="B65" s="11">
        <v>0.5</v>
      </c>
      <c r="D65">
        <f t="shared" si="0"/>
        <v>42</v>
      </c>
    </row>
    <row r="66" spans="1:7">
      <c r="A66">
        <v>6.5</v>
      </c>
      <c r="B66" s="11">
        <v>0.5</v>
      </c>
      <c r="D66">
        <f t="shared" ref="D66:D129" si="1">COUNTIF(B:B,B66)</f>
        <v>42</v>
      </c>
    </row>
    <row r="67" spans="1:7">
      <c r="A67">
        <v>6.6</v>
      </c>
      <c r="B67" s="11">
        <v>0.5</v>
      </c>
      <c r="D67">
        <f t="shared" si="1"/>
        <v>42</v>
      </c>
    </row>
    <row r="68" spans="1:7">
      <c r="A68">
        <v>6.7</v>
      </c>
      <c r="B68" s="11">
        <v>0.5</v>
      </c>
      <c r="D68">
        <f t="shared" si="1"/>
        <v>42</v>
      </c>
    </row>
    <row r="69" spans="1:7">
      <c r="A69">
        <v>6.8</v>
      </c>
      <c r="B69" s="11">
        <v>0.5</v>
      </c>
      <c r="D69">
        <f t="shared" si="1"/>
        <v>42</v>
      </c>
    </row>
    <row r="70" spans="1:7">
      <c r="A70">
        <v>6.9</v>
      </c>
      <c r="B70" s="11">
        <v>0.5</v>
      </c>
      <c r="D70">
        <f t="shared" si="1"/>
        <v>42</v>
      </c>
    </row>
    <row r="71" spans="1:7">
      <c r="A71">
        <v>7</v>
      </c>
      <c r="B71" s="11">
        <v>0.5</v>
      </c>
      <c r="D71">
        <f t="shared" si="1"/>
        <v>42</v>
      </c>
    </row>
    <row r="72" spans="1:7">
      <c r="A72">
        <v>7.1</v>
      </c>
      <c r="B72" s="11">
        <v>0.5</v>
      </c>
      <c r="D72">
        <f t="shared" si="1"/>
        <v>42</v>
      </c>
    </row>
    <row r="73" spans="1:7">
      <c r="A73">
        <v>7.2</v>
      </c>
      <c r="B73" s="11">
        <v>0.5</v>
      </c>
      <c r="D73">
        <f t="shared" si="1"/>
        <v>42</v>
      </c>
    </row>
    <row r="74" spans="1:7">
      <c r="A74" s="14">
        <v>7.3</v>
      </c>
      <c r="B74" s="15">
        <v>0.5</v>
      </c>
      <c r="C74" s="14"/>
      <c r="D74" s="14">
        <f t="shared" si="1"/>
        <v>42</v>
      </c>
      <c r="E74" s="14"/>
      <c r="F74" s="14" t="s">
        <v>862</v>
      </c>
      <c r="G74" s="14"/>
    </row>
    <row r="75" spans="1:7">
      <c r="A75">
        <v>7.4</v>
      </c>
      <c r="B75" s="11">
        <v>1</v>
      </c>
      <c r="D75">
        <f t="shared" si="1"/>
        <v>50</v>
      </c>
    </row>
    <row r="76" spans="1:7">
      <c r="A76">
        <v>7.5</v>
      </c>
      <c r="B76" s="11">
        <v>1</v>
      </c>
      <c r="D76">
        <f t="shared" si="1"/>
        <v>50</v>
      </c>
    </row>
    <row r="77" spans="1:7">
      <c r="A77">
        <v>7.6</v>
      </c>
      <c r="B77" s="11">
        <v>1</v>
      </c>
      <c r="D77">
        <f t="shared" si="1"/>
        <v>50</v>
      </c>
    </row>
    <row r="78" spans="1:7">
      <c r="A78">
        <v>7.7</v>
      </c>
      <c r="B78" s="11">
        <v>1</v>
      </c>
      <c r="D78">
        <f t="shared" si="1"/>
        <v>50</v>
      </c>
    </row>
    <row r="79" spans="1:7">
      <c r="A79">
        <v>7.8</v>
      </c>
      <c r="B79" s="11">
        <v>1</v>
      </c>
      <c r="D79">
        <f t="shared" si="1"/>
        <v>50</v>
      </c>
    </row>
    <row r="80" spans="1:7">
      <c r="A80">
        <v>7.9</v>
      </c>
      <c r="B80" s="11">
        <v>1</v>
      </c>
      <c r="D80">
        <f t="shared" si="1"/>
        <v>50</v>
      </c>
    </row>
    <row r="81" spans="1:4">
      <c r="A81">
        <v>8</v>
      </c>
      <c r="B81" s="11">
        <v>1</v>
      </c>
      <c r="D81">
        <f t="shared" si="1"/>
        <v>50</v>
      </c>
    </row>
    <row r="82" spans="1:4">
      <c r="A82">
        <v>8.1</v>
      </c>
      <c r="B82" s="11">
        <v>1</v>
      </c>
      <c r="D82">
        <f t="shared" si="1"/>
        <v>50</v>
      </c>
    </row>
    <row r="83" spans="1:4">
      <c r="A83">
        <v>8.1999999999999993</v>
      </c>
      <c r="B83" s="11">
        <v>1</v>
      </c>
      <c r="D83">
        <f t="shared" si="1"/>
        <v>50</v>
      </c>
    </row>
    <row r="84" spans="1:4">
      <c r="A84">
        <v>8.3000000000000007</v>
      </c>
      <c r="B84" s="11">
        <v>1</v>
      </c>
      <c r="D84">
        <f t="shared" si="1"/>
        <v>50</v>
      </c>
    </row>
    <row r="85" spans="1:4">
      <c r="A85">
        <v>8.4</v>
      </c>
      <c r="B85" s="11">
        <v>1</v>
      </c>
      <c r="D85">
        <f t="shared" si="1"/>
        <v>50</v>
      </c>
    </row>
    <row r="86" spans="1:4">
      <c r="A86">
        <v>8.5</v>
      </c>
      <c r="B86" s="11">
        <v>1</v>
      </c>
      <c r="D86">
        <f t="shared" si="1"/>
        <v>50</v>
      </c>
    </row>
    <row r="87" spans="1:4">
      <c r="A87">
        <v>8.6</v>
      </c>
      <c r="B87" s="11">
        <v>1</v>
      </c>
      <c r="D87">
        <f t="shared" si="1"/>
        <v>50</v>
      </c>
    </row>
    <row r="88" spans="1:4">
      <c r="A88">
        <v>8.6999999999999993</v>
      </c>
      <c r="B88" s="11">
        <v>1</v>
      </c>
      <c r="D88">
        <f t="shared" si="1"/>
        <v>50</v>
      </c>
    </row>
    <row r="89" spans="1:4">
      <c r="A89">
        <v>8.8000000000000007</v>
      </c>
      <c r="B89" s="11">
        <v>1</v>
      </c>
      <c r="D89">
        <f t="shared" si="1"/>
        <v>50</v>
      </c>
    </row>
    <row r="90" spans="1:4">
      <c r="A90">
        <v>8.9</v>
      </c>
      <c r="B90" s="11">
        <v>1</v>
      </c>
      <c r="D90">
        <f t="shared" si="1"/>
        <v>50</v>
      </c>
    </row>
    <row r="91" spans="1:4">
      <c r="A91">
        <v>9</v>
      </c>
      <c r="B91" s="11">
        <v>1</v>
      </c>
      <c r="D91">
        <f t="shared" si="1"/>
        <v>50</v>
      </c>
    </row>
    <row r="92" spans="1:4">
      <c r="A92">
        <v>9.1</v>
      </c>
      <c r="B92" s="11">
        <v>1</v>
      </c>
      <c r="D92">
        <f t="shared" si="1"/>
        <v>50</v>
      </c>
    </row>
    <row r="93" spans="1:4">
      <c r="A93">
        <v>9.1999999999999993</v>
      </c>
      <c r="B93" s="11">
        <v>1</v>
      </c>
      <c r="D93">
        <f t="shared" si="1"/>
        <v>50</v>
      </c>
    </row>
    <row r="94" spans="1:4">
      <c r="A94">
        <v>9.3000000000000007</v>
      </c>
      <c r="B94" s="11">
        <v>1</v>
      </c>
      <c r="D94">
        <f t="shared" si="1"/>
        <v>50</v>
      </c>
    </row>
    <row r="95" spans="1:4">
      <c r="A95">
        <v>9.4</v>
      </c>
      <c r="B95" s="11">
        <v>1</v>
      </c>
      <c r="D95">
        <f t="shared" si="1"/>
        <v>50</v>
      </c>
    </row>
    <row r="96" spans="1:4">
      <c r="A96">
        <v>9.5</v>
      </c>
      <c r="B96" s="11">
        <v>1</v>
      </c>
      <c r="D96">
        <f t="shared" si="1"/>
        <v>50</v>
      </c>
    </row>
    <row r="97" spans="1:4">
      <c r="A97">
        <v>9.6</v>
      </c>
      <c r="B97" s="11">
        <v>1</v>
      </c>
      <c r="D97">
        <f t="shared" si="1"/>
        <v>50</v>
      </c>
    </row>
    <row r="98" spans="1:4">
      <c r="A98">
        <v>9.6999999999999993</v>
      </c>
      <c r="B98" s="11">
        <v>1</v>
      </c>
      <c r="D98">
        <f t="shared" si="1"/>
        <v>50</v>
      </c>
    </row>
    <row r="99" spans="1:4">
      <c r="A99">
        <v>9.8000000000000007</v>
      </c>
      <c r="B99" s="11">
        <v>1</v>
      </c>
      <c r="D99">
        <f t="shared" si="1"/>
        <v>50</v>
      </c>
    </row>
    <row r="100" spans="1:4">
      <c r="A100">
        <v>9.9</v>
      </c>
      <c r="B100" s="11">
        <v>1</v>
      </c>
      <c r="D100">
        <f t="shared" si="1"/>
        <v>50</v>
      </c>
    </row>
    <row r="101" spans="1:4">
      <c r="A101">
        <v>10</v>
      </c>
      <c r="B101" s="11">
        <v>1</v>
      </c>
      <c r="D101">
        <f t="shared" si="1"/>
        <v>50</v>
      </c>
    </row>
    <row r="102" spans="1:4">
      <c r="A102">
        <v>10.1</v>
      </c>
      <c r="B102" s="11">
        <v>1</v>
      </c>
      <c r="D102">
        <f t="shared" si="1"/>
        <v>50</v>
      </c>
    </row>
    <row r="103" spans="1:4">
      <c r="A103">
        <v>10.199999999999999</v>
      </c>
      <c r="B103" s="11">
        <v>1</v>
      </c>
      <c r="D103">
        <f t="shared" si="1"/>
        <v>50</v>
      </c>
    </row>
    <row r="104" spans="1:4">
      <c r="A104">
        <v>10.3</v>
      </c>
      <c r="B104" s="11">
        <v>1</v>
      </c>
      <c r="D104">
        <f t="shared" si="1"/>
        <v>50</v>
      </c>
    </row>
    <row r="105" spans="1:4">
      <c r="A105">
        <v>10.4</v>
      </c>
      <c r="B105" s="11">
        <v>1</v>
      </c>
      <c r="D105">
        <f t="shared" si="1"/>
        <v>50</v>
      </c>
    </row>
    <row r="106" spans="1:4">
      <c r="A106">
        <v>10.5</v>
      </c>
      <c r="B106" s="11">
        <v>1</v>
      </c>
      <c r="D106">
        <f t="shared" si="1"/>
        <v>50</v>
      </c>
    </row>
    <row r="107" spans="1:4">
      <c r="A107">
        <v>10.6</v>
      </c>
      <c r="B107" s="11">
        <v>1</v>
      </c>
      <c r="D107">
        <f t="shared" si="1"/>
        <v>50</v>
      </c>
    </row>
    <row r="108" spans="1:4">
      <c r="A108">
        <v>10.7</v>
      </c>
      <c r="B108" s="11">
        <v>1</v>
      </c>
      <c r="D108">
        <f t="shared" si="1"/>
        <v>50</v>
      </c>
    </row>
    <row r="109" spans="1:4">
      <c r="A109">
        <v>10.8</v>
      </c>
      <c r="B109" s="11">
        <v>1</v>
      </c>
      <c r="D109">
        <f t="shared" si="1"/>
        <v>50</v>
      </c>
    </row>
    <row r="110" spans="1:4">
      <c r="A110">
        <v>10.9</v>
      </c>
      <c r="B110" s="11">
        <v>1</v>
      </c>
      <c r="D110">
        <f t="shared" si="1"/>
        <v>50</v>
      </c>
    </row>
    <row r="111" spans="1:4">
      <c r="A111">
        <v>11</v>
      </c>
      <c r="B111" s="11">
        <v>1</v>
      </c>
      <c r="D111">
        <f t="shared" si="1"/>
        <v>50</v>
      </c>
    </row>
    <row r="112" spans="1:4">
      <c r="A112">
        <v>11.1</v>
      </c>
      <c r="B112" s="11">
        <v>1</v>
      </c>
      <c r="D112">
        <f t="shared" si="1"/>
        <v>50</v>
      </c>
    </row>
    <row r="113" spans="1:6">
      <c r="A113">
        <v>11.2</v>
      </c>
      <c r="B113" s="11">
        <v>1</v>
      </c>
      <c r="D113">
        <f t="shared" si="1"/>
        <v>50</v>
      </c>
    </row>
    <row r="114" spans="1:6">
      <c r="A114">
        <v>11.3</v>
      </c>
      <c r="B114" s="11">
        <v>1</v>
      </c>
      <c r="D114">
        <f t="shared" si="1"/>
        <v>50</v>
      </c>
    </row>
    <row r="115" spans="1:6">
      <c r="A115">
        <v>11.4</v>
      </c>
      <c r="B115" s="11">
        <v>1</v>
      </c>
      <c r="D115">
        <f t="shared" si="1"/>
        <v>50</v>
      </c>
    </row>
    <row r="116" spans="1:6">
      <c r="A116">
        <v>11.5</v>
      </c>
      <c r="B116" s="11">
        <v>1</v>
      </c>
      <c r="D116">
        <f t="shared" si="1"/>
        <v>50</v>
      </c>
    </row>
    <row r="117" spans="1:6">
      <c r="A117">
        <v>11.6</v>
      </c>
      <c r="B117" s="11">
        <v>1</v>
      </c>
      <c r="D117">
        <f t="shared" si="1"/>
        <v>50</v>
      </c>
    </row>
    <row r="118" spans="1:6">
      <c r="A118">
        <v>11.7</v>
      </c>
      <c r="B118" s="11">
        <v>1</v>
      </c>
      <c r="D118">
        <f t="shared" si="1"/>
        <v>50</v>
      </c>
    </row>
    <row r="119" spans="1:6">
      <c r="A119">
        <v>11.8</v>
      </c>
      <c r="B119" s="11">
        <v>1</v>
      </c>
      <c r="D119">
        <f t="shared" si="1"/>
        <v>50</v>
      </c>
    </row>
    <row r="120" spans="1:6">
      <c r="A120">
        <v>11.9</v>
      </c>
      <c r="B120" s="11">
        <v>1</v>
      </c>
      <c r="D120">
        <f t="shared" si="1"/>
        <v>50</v>
      </c>
    </row>
    <row r="121" spans="1:6">
      <c r="A121">
        <v>12</v>
      </c>
      <c r="B121" s="11">
        <v>1</v>
      </c>
      <c r="D121">
        <f t="shared" si="1"/>
        <v>50</v>
      </c>
    </row>
    <row r="122" spans="1:6">
      <c r="A122">
        <v>12.1</v>
      </c>
      <c r="B122" s="11">
        <v>1</v>
      </c>
      <c r="D122">
        <f t="shared" si="1"/>
        <v>50</v>
      </c>
    </row>
    <row r="123" spans="1:6">
      <c r="A123">
        <v>12.2</v>
      </c>
      <c r="B123" s="11">
        <v>1</v>
      </c>
      <c r="D123">
        <f t="shared" si="1"/>
        <v>50</v>
      </c>
    </row>
    <row r="124" spans="1:6">
      <c r="A124" s="14">
        <v>12.3</v>
      </c>
      <c r="B124" s="15">
        <v>1</v>
      </c>
      <c r="C124" s="14"/>
      <c r="D124" s="14">
        <f t="shared" si="1"/>
        <v>50</v>
      </c>
      <c r="E124" s="14"/>
      <c r="F124" s="14"/>
    </row>
    <row r="125" spans="1:6">
      <c r="A125">
        <v>12.4</v>
      </c>
      <c r="B125" s="11">
        <v>1.5</v>
      </c>
      <c r="D125">
        <f t="shared" si="1"/>
        <v>50</v>
      </c>
    </row>
    <row r="126" spans="1:6">
      <c r="A126">
        <v>12.5</v>
      </c>
      <c r="B126" s="11">
        <v>1.5</v>
      </c>
      <c r="D126">
        <f t="shared" si="1"/>
        <v>50</v>
      </c>
    </row>
    <row r="127" spans="1:6">
      <c r="A127">
        <v>12.6</v>
      </c>
      <c r="B127" s="11">
        <v>1.5</v>
      </c>
      <c r="D127">
        <f t="shared" si="1"/>
        <v>50</v>
      </c>
    </row>
    <row r="128" spans="1:6">
      <c r="A128">
        <v>12.7</v>
      </c>
      <c r="B128" s="11">
        <v>1.5</v>
      </c>
      <c r="D128">
        <f t="shared" si="1"/>
        <v>50</v>
      </c>
    </row>
    <row r="129" spans="1:4">
      <c r="A129">
        <v>12.8</v>
      </c>
      <c r="B129" s="11">
        <v>1.5</v>
      </c>
      <c r="D129">
        <f t="shared" si="1"/>
        <v>50</v>
      </c>
    </row>
    <row r="130" spans="1:4">
      <c r="A130">
        <v>12.9</v>
      </c>
      <c r="B130" s="11">
        <v>1.5</v>
      </c>
      <c r="D130">
        <f t="shared" ref="D130:D193" si="2">COUNTIF(B:B,B130)</f>
        <v>50</v>
      </c>
    </row>
    <row r="131" spans="1:4">
      <c r="A131">
        <v>13</v>
      </c>
      <c r="B131" s="11">
        <v>1.5</v>
      </c>
      <c r="D131">
        <f t="shared" si="2"/>
        <v>50</v>
      </c>
    </row>
    <row r="132" spans="1:4">
      <c r="A132">
        <v>13.1</v>
      </c>
      <c r="B132" s="11">
        <v>1.5</v>
      </c>
      <c r="D132">
        <f t="shared" si="2"/>
        <v>50</v>
      </c>
    </row>
    <row r="133" spans="1:4">
      <c r="A133">
        <v>13.2</v>
      </c>
      <c r="B133" s="11">
        <v>1.5</v>
      </c>
      <c r="D133">
        <f t="shared" si="2"/>
        <v>50</v>
      </c>
    </row>
    <row r="134" spans="1:4">
      <c r="A134">
        <v>13.3</v>
      </c>
      <c r="B134" s="11">
        <v>1.5</v>
      </c>
      <c r="D134">
        <f t="shared" si="2"/>
        <v>50</v>
      </c>
    </row>
    <row r="135" spans="1:4">
      <c r="A135">
        <v>13.4</v>
      </c>
      <c r="B135" s="11">
        <v>1.5</v>
      </c>
      <c r="D135">
        <f t="shared" si="2"/>
        <v>50</v>
      </c>
    </row>
    <row r="136" spans="1:4">
      <c r="A136">
        <v>13.5</v>
      </c>
      <c r="B136" s="11">
        <v>1.5</v>
      </c>
      <c r="D136">
        <f t="shared" si="2"/>
        <v>50</v>
      </c>
    </row>
    <row r="137" spans="1:4">
      <c r="A137">
        <v>13.6</v>
      </c>
      <c r="B137" s="11">
        <v>1.5</v>
      </c>
      <c r="D137">
        <f t="shared" si="2"/>
        <v>50</v>
      </c>
    </row>
    <row r="138" spans="1:4">
      <c r="A138">
        <v>13.7</v>
      </c>
      <c r="B138" s="11">
        <v>1.5</v>
      </c>
      <c r="D138">
        <f t="shared" si="2"/>
        <v>50</v>
      </c>
    </row>
    <row r="139" spans="1:4">
      <c r="A139">
        <v>13.8</v>
      </c>
      <c r="B139" s="11">
        <v>1.5</v>
      </c>
      <c r="D139">
        <f t="shared" si="2"/>
        <v>50</v>
      </c>
    </row>
    <row r="140" spans="1:4">
      <c r="A140">
        <v>13.9</v>
      </c>
      <c r="B140" s="11">
        <v>1.5</v>
      </c>
      <c r="D140">
        <f t="shared" si="2"/>
        <v>50</v>
      </c>
    </row>
    <row r="141" spans="1:4">
      <c r="A141">
        <v>14</v>
      </c>
      <c r="B141" s="11">
        <v>1.5</v>
      </c>
      <c r="D141">
        <f t="shared" si="2"/>
        <v>50</v>
      </c>
    </row>
    <row r="142" spans="1:4">
      <c r="A142">
        <v>14.1</v>
      </c>
      <c r="B142" s="11">
        <v>1.5</v>
      </c>
      <c r="D142">
        <f t="shared" si="2"/>
        <v>50</v>
      </c>
    </row>
    <row r="143" spans="1:4">
      <c r="A143">
        <v>14.2</v>
      </c>
      <c r="B143" s="11">
        <v>1.5</v>
      </c>
      <c r="D143">
        <f t="shared" si="2"/>
        <v>50</v>
      </c>
    </row>
    <row r="144" spans="1:4">
      <c r="A144">
        <v>14.3</v>
      </c>
      <c r="B144" s="11">
        <v>1.5</v>
      </c>
      <c r="D144">
        <f t="shared" si="2"/>
        <v>50</v>
      </c>
    </row>
    <row r="145" spans="1:4">
      <c r="A145">
        <v>14.4</v>
      </c>
      <c r="B145" s="11">
        <v>1.5</v>
      </c>
      <c r="D145">
        <f t="shared" si="2"/>
        <v>50</v>
      </c>
    </row>
    <row r="146" spans="1:4">
      <c r="A146">
        <v>14.5</v>
      </c>
      <c r="B146" s="11">
        <v>1.5</v>
      </c>
      <c r="D146">
        <f t="shared" si="2"/>
        <v>50</v>
      </c>
    </row>
    <row r="147" spans="1:4">
      <c r="A147">
        <v>14.6</v>
      </c>
      <c r="B147" s="11">
        <v>1.5</v>
      </c>
      <c r="D147">
        <f t="shared" si="2"/>
        <v>50</v>
      </c>
    </row>
    <row r="148" spans="1:4">
      <c r="A148">
        <v>14.7</v>
      </c>
      <c r="B148" s="11">
        <v>1.5</v>
      </c>
      <c r="D148">
        <f t="shared" si="2"/>
        <v>50</v>
      </c>
    </row>
    <row r="149" spans="1:4">
      <c r="A149">
        <v>14.8</v>
      </c>
      <c r="B149" s="11">
        <v>1.5</v>
      </c>
      <c r="D149">
        <f t="shared" si="2"/>
        <v>50</v>
      </c>
    </row>
    <row r="150" spans="1:4">
      <c r="A150">
        <v>14.9</v>
      </c>
      <c r="B150" s="11">
        <v>1.5</v>
      </c>
      <c r="D150">
        <f t="shared" si="2"/>
        <v>50</v>
      </c>
    </row>
    <row r="151" spans="1:4">
      <c r="A151">
        <v>15</v>
      </c>
      <c r="B151" s="11">
        <v>1.5</v>
      </c>
      <c r="D151">
        <f t="shared" si="2"/>
        <v>50</v>
      </c>
    </row>
    <row r="152" spans="1:4">
      <c r="A152">
        <v>15.1</v>
      </c>
      <c r="B152" s="11">
        <v>1.5</v>
      </c>
      <c r="D152">
        <f t="shared" si="2"/>
        <v>50</v>
      </c>
    </row>
    <row r="153" spans="1:4">
      <c r="A153">
        <v>15.2</v>
      </c>
      <c r="B153" s="11">
        <v>1.5</v>
      </c>
      <c r="D153">
        <f t="shared" si="2"/>
        <v>50</v>
      </c>
    </row>
    <row r="154" spans="1:4">
      <c r="A154">
        <v>15.3</v>
      </c>
      <c r="B154" s="11">
        <v>1.5</v>
      </c>
      <c r="D154">
        <f t="shared" si="2"/>
        <v>50</v>
      </c>
    </row>
    <row r="155" spans="1:4">
      <c r="A155">
        <v>15.4</v>
      </c>
      <c r="B155" s="11">
        <v>1.5</v>
      </c>
      <c r="D155">
        <f t="shared" si="2"/>
        <v>50</v>
      </c>
    </row>
    <row r="156" spans="1:4">
      <c r="A156">
        <v>15.5</v>
      </c>
      <c r="B156" s="11">
        <v>1.5</v>
      </c>
      <c r="D156">
        <f t="shared" si="2"/>
        <v>50</v>
      </c>
    </row>
    <row r="157" spans="1:4">
      <c r="A157">
        <v>15.6</v>
      </c>
      <c r="B157" s="11">
        <v>1.5</v>
      </c>
      <c r="D157">
        <f t="shared" si="2"/>
        <v>50</v>
      </c>
    </row>
    <row r="158" spans="1:4">
      <c r="A158">
        <v>15.7</v>
      </c>
      <c r="B158" s="11">
        <v>1.5</v>
      </c>
      <c r="D158">
        <f t="shared" si="2"/>
        <v>50</v>
      </c>
    </row>
    <row r="159" spans="1:4">
      <c r="A159">
        <v>15.8</v>
      </c>
      <c r="B159" s="11">
        <v>1.5</v>
      </c>
      <c r="D159">
        <f t="shared" si="2"/>
        <v>50</v>
      </c>
    </row>
    <row r="160" spans="1:4">
      <c r="A160">
        <v>15.9</v>
      </c>
      <c r="B160" s="11">
        <v>1.5</v>
      </c>
      <c r="D160">
        <f t="shared" si="2"/>
        <v>50</v>
      </c>
    </row>
    <row r="161" spans="1:6">
      <c r="A161">
        <v>16</v>
      </c>
      <c r="B161" s="11">
        <v>1.5</v>
      </c>
      <c r="D161">
        <f t="shared" si="2"/>
        <v>50</v>
      </c>
    </row>
    <row r="162" spans="1:6">
      <c r="A162">
        <v>16.100000000000001</v>
      </c>
      <c r="B162" s="11">
        <v>1.5</v>
      </c>
      <c r="D162">
        <f t="shared" si="2"/>
        <v>50</v>
      </c>
    </row>
    <row r="163" spans="1:6">
      <c r="A163">
        <v>16.2</v>
      </c>
      <c r="B163" s="11">
        <v>1.5</v>
      </c>
      <c r="D163">
        <f t="shared" si="2"/>
        <v>50</v>
      </c>
    </row>
    <row r="164" spans="1:6">
      <c r="A164">
        <v>16.3</v>
      </c>
      <c r="B164" s="11">
        <v>1.5</v>
      </c>
      <c r="D164">
        <f t="shared" si="2"/>
        <v>50</v>
      </c>
    </row>
    <row r="165" spans="1:6">
      <c r="A165">
        <v>16.399999999999999</v>
      </c>
      <c r="B165" s="11">
        <v>1.5</v>
      </c>
      <c r="D165">
        <f t="shared" si="2"/>
        <v>50</v>
      </c>
    </row>
    <row r="166" spans="1:6">
      <c r="A166">
        <v>16.5</v>
      </c>
      <c r="B166" s="11">
        <v>1.5</v>
      </c>
      <c r="D166">
        <f t="shared" si="2"/>
        <v>50</v>
      </c>
    </row>
    <row r="167" spans="1:6">
      <c r="A167">
        <v>16.600000000000001</v>
      </c>
      <c r="B167" s="11">
        <v>1.5</v>
      </c>
      <c r="D167">
        <f t="shared" si="2"/>
        <v>50</v>
      </c>
    </row>
    <row r="168" spans="1:6">
      <c r="A168">
        <v>16.7</v>
      </c>
      <c r="B168" s="11">
        <v>1.5</v>
      </c>
      <c r="D168">
        <f t="shared" si="2"/>
        <v>50</v>
      </c>
    </row>
    <row r="169" spans="1:6">
      <c r="A169">
        <v>16.8</v>
      </c>
      <c r="B169" s="11">
        <v>1.5</v>
      </c>
      <c r="D169">
        <f t="shared" si="2"/>
        <v>50</v>
      </c>
    </row>
    <row r="170" spans="1:6">
      <c r="A170">
        <v>16.899999999999999</v>
      </c>
      <c r="B170" s="11">
        <v>1.5</v>
      </c>
      <c r="D170">
        <f t="shared" si="2"/>
        <v>50</v>
      </c>
    </row>
    <row r="171" spans="1:6">
      <c r="A171">
        <v>17</v>
      </c>
      <c r="B171" s="11">
        <v>1.5</v>
      </c>
      <c r="D171">
        <f t="shared" si="2"/>
        <v>50</v>
      </c>
    </row>
    <row r="172" spans="1:6">
      <c r="A172">
        <v>17.100000000000001</v>
      </c>
      <c r="B172" s="11">
        <v>1.5</v>
      </c>
      <c r="D172">
        <f t="shared" si="2"/>
        <v>50</v>
      </c>
    </row>
    <row r="173" spans="1:6">
      <c r="A173">
        <v>17.2</v>
      </c>
      <c r="B173" s="11">
        <v>1.5</v>
      </c>
      <c r="D173">
        <f t="shared" si="2"/>
        <v>50</v>
      </c>
    </row>
    <row r="174" spans="1:6">
      <c r="A174" s="14">
        <v>17.3</v>
      </c>
      <c r="B174" s="15">
        <v>1.5</v>
      </c>
      <c r="C174" s="14"/>
      <c r="D174" s="14">
        <f t="shared" si="2"/>
        <v>50</v>
      </c>
      <c r="E174" s="14"/>
      <c r="F174" s="14"/>
    </row>
    <row r="175" spans="1:6">
      <c r="A175">
        <v>17.399999999999999</v>
      </c>
      <c r="B175" s="11">
        <v>2</v>
      </c>
      <c r="D175">
        <f t="shared" si="2"/>
        <v>50</v>
      </c>
    </row>
    <row r="176" spans="1:6">
      <c r="A176">
        <v>17.5</v>
      </c>
      <c r="B176" s="11">
        <v>2</v>
      </c>
      <c r="D176">
        <f t="shared" si="2"/>
        <v>50</v>
      </c>
    </row>
    <row r="177" spans="1:4">
      <c r="A177">
        <v>17.600000000000001</v>
      </c>
      <c r="B177" s="11">
        <v>2</v>
      </c>
      <c r="D177">
        <f t="shared" si="2"/>
        <v>50</v>
      </c>
    </row>
    <row r="178" spans="1:4">
      <c r="A178">
        <v>17.7</v>
      </c>
      <c r="B178" s="11">
        <v>2</v>
      </c>
      <c r="D178">
        <f t="shared" si="2"/>
        <v>50</v>
      </c>
    </row>
    <row r="179" spans="1:4">
      <c r="A179">
        <v>17.8</v>
      </c>
      <c r="B179" s="11">
        <v>2</v>
      </c>
      <c r="D179">
        <f t="shared" si="2"/>
        <v>50</v>
      </c>
    </row>
    <row r="180" spans="1:4">
      <c r="A180">
        <v>17.899999999999999</v>
      </c>
      <c r="B180" s="11">
        <v>2</v>
      </c>
      <c r="D180">
        <f t="shared" si="2"/>
        <v>50</v>
      </c>
    </row>
    <row r="181" spans="1:4">
      <c r="A181">
        <v>18</v>
      </c>
      <c r="B181" s="11">
        <v>2</v>
      </c>
      <c r="D181">
        <f t="shared" si="2"/>
        <v>50</v>
      </c>
    </row>
    <row r="182" spans="1:4">
      <c r="A182">
        <v>18.100000000000001</v>
      </c>
      <c r="B182" s="11">
        <v>2</v>
      </c>
      <c r="D182">
        <f t="shared" si="2"/>
        <v>50</v>
      </c>
    </row>
    <row r="183" spans="1:4">
      <c r="A183">
        <v>18.2</v>
      </c>
      <c r="B183" s="11">
        <v>2</v>
      </c>
      <c r="D183">
        <f t="shared" si="2"/>
        <v>50</v>
      </c>
    </row>
    <row r="184" spans="1:4">
      <c r="A184">
        <v>18.3</v>
      </c>
      <c r="B184" s="11">
        <v>2</v>
      </c>
      <c r="D184">
        <f t="shared" si="2"/>
        <v>50</v>
      </c>
    </row>
    <row r="185" spans="1:4">
      <c r="A185">
        <v>18.399999999999999</v>
      </c>
      <c r="B185" s="11">
        <v>2</v>
      </c>
      <c r="D185">
        <f t="shared" si="2"/>
        <v>50</v>
      </c>
    </row>
    <row r="186" spans="1:4">
      <c r="A186">
        <v>18.5</v>
      </c>
      <c r="B186" s="11">
        <v>2</v>
      </c>
      <c r="D186">
        <f t="shared" si="2"/>
        <v>50</v>
      </c>
    </row>
    <row r="187" spans="1:4">
      <c r="A187">
        <v>18.600000000000001</v>
      </c>
      <c r="B187" s="11">
        <v>2</v>
      </c>
      <c r="D187">
        <f t="shared" si="2"/>
        <v>50</v>
      </c>
    </row>
    <row r="188" spans="1:4">
      <c r="A188">
        <v>18.7</v>
      </c>
      <c r="B188" s="11">
        <v>2</v>
      </c>
      <c r="D188">
        <f t="shared" si="2"/>
        <v>50</v>
      </c>
    </row>
    <row r="189" spans="1:4">
      <c r="A189">
        <v>18.8</v>
      </c>
      <c r="B189" s="11">
        <v>2</v>
      </c>
      <c r="D189">
        <f t="shared" si="2"/>
        <v>50</v>
      </c>
    </row>
    <row r="190" spans="1:4">
      <c r="A190">
        <v>18.899999999999999</v>
      </c>
      <c r="B190" s="11">
        <v>2</v>
      </c>
      <c r="D190">
        <f t="shared" si="2"/>
        <v>50</v>
      </c>
    </row>
    <row r="191" spans="1:4">
      <c r="A191">
        <v>19</v>
      </c>
      <c r="B191" s="11">
        <v>2</v>
      </c>
      <c r="D191">
        <f t="shared" si="2"/>
        <v>50</v>
      </c>
    </row>
    <row r="192" spans="1:4">
      <c r="A192">
        <v>19.100000000000001</v>
      </c>
      <c r="B192" s="11">
        <v>2</v>
      </c>
      <c r="D192">
        <f t="shared" si="2"/>
        <v>50</v>
      </c>
    </row>
    <row r="193" spans="1:4">
      <c r="A193">
        <v>19.2</v>
      </c>
      <c r="B193" s="11">
        <v>2</v>
      </c>
      <c r="D193">
        <f t="shared" si="2"/>
        <v>50</v>
      </c>
    </row>
    <row r="194" spans="1:4">
      <c r="A194">
        <v>19.3</v>
      </c>
      <c r="B194" s="11">
        <v>2</v>
      </c>
      <c r="D194">
        <f t="shared" ref="D194:D257" si="3">COUNTIF(B:B,B194)</f>
        <v>50</v>
      </c>
    </row>
    <row r="195" spans="1:4">
      <c r="A195">
        <v>19.399999999999999</v>
      </c>
      <c r="B195" s="11">
        <v>2</v>
      </c>
      <c r="D195">
        <f t="shared" si="3"/>
        <v>50</v>
      </c>
    </row>
    <row r="196" spans="1:4">
      <c r="A196">
        <v>19.5</v>
      </c>
      <c r="B196" s="11">
        <v>2</v>
      </c>
      <c r="D196">
        <f t="shared" si="3"/>
        <v>50</v>
      </c>
    </row>
    <row r="197" spans="1:4">
      <c r="A197">
        <v>19.600000000000001</v>
      </c>
      <c r="B197" s="11">
        <v>2</v>
      </c>
      <c r="D197">
        <f t="shared" si="3"/>
        <v>50</v>
      </c>
    </row>
    <row r="198" spans="1:4">
      <c r="A198">
        <v>19.7</v>
      </c>
      <c r="B198" s="11">
        <v>2</v>
      </c>
      <c r="D198">
        <f t="shared" si="3"/>
        <v>50</v>
      </c>
    </row>
    <row r="199" spans="1:4">
      <c r="A199">
        <v>19.8</v>
      </c>
      <c r="B199" s="11">
        <v>2</v>
      </c>
      <c r="D199">
        <f t="shared" si="3"/>
        <v>50</v>
      </c>
    </row>
    <row r="200" spans="1:4">
      <c r="A200">
        <v>19.899999999999999</v>
      </c>
      <c r="B200" s="11">
        <v>2</v>
      </c>
      <c r="D200">
        <f t="shared" si="3"/>
        <v>50</v>
      </c>
    </row>
    <row r="201" spans="1:4">
      <c r="A201">
        <v>20</v>
      </c>
      <c r="B201" s="11">
        <v>2</v>
      </c>
      <c r="D201">
        <f t="shared" si="3"/>
        <v>50</v>
      </c>
    </row>
    <row r="202" spans="1:4">
      <c r="A202">
        <v>20.100000000000001</v>
      </c>
      <c r="B202" s="11">
        <v>2</v>
      </c>
      <c r="D202">
        <f t="shared" si="3"/>
        <v>50</v>
      </c>
    </row>
    <row r="203" spans="1:4">
      <c r="A203">
        <v>20.2</v>
      </c>
      <c r="B203" s="11">
        <v>2</v>
      </c>
      <c r="D203">
        <f t="shared" si="3"/>
        <v>50</v>
      </c>
    </row>
    <row r="204" spans="1:4">
      <c r="A204">
        <v>20.3</v>
      </c>
      <c r="B204" s="11">
        <v>2</v>
      </c>
      <c r="D204">
        <f t="shared" si="3"/>
        <v>50</v>
      </c>
    </row>
    <row r="205" spans="1:4">
      <c r="A205">
        <v>20.399999999999999</v>
      </c>
      <c r="B205" s="11">
        <v>2</v>
      </c>
      <c r="D205">
        <f t="shared" si="3"/>
        <v>50</v>
      </c>
    </row>
    <row r="206" spans="1:4">
      <c r="A206">
        <v>20.5</v>
      </c>
      <c r="B206" s="11">
        <v>2</v>
      </c>
      <c r="D206">
        <f t="shared" si="3"/>
        <v>50</v>
      </c>
    </row>
    <row r="207" spans="1:4">
      <c r="A207">
        <v>20.6</v>
      </c>
      <c r="B207" s="11">
        <v>2</v>
      </c>
      <c r="D207">
        <f t="shared" si="3"/>
        <v>50</v>
      </c>
    </row>
    <row r="208" spans="1:4">
      <c r="A208">
        <v>20.7</v>
      </c>
      <c r="B208" s="11">
        <v>2</v>
      </c>
      <c r="D208">
        <f t="shared" si="3"/>
        <v>50</v>
      </c>
    </row>
    <row r="209" spans="1:6">
      <c r="A209">
        <v>20.8</v>
      </c>
      <c r="B209" s="11">
        <v>2</v>
      </c>
      <c r="D209">
        <f t="shared" si="3"/>
        <v>50</v>
      </c>
    </row>
    <row r="210" spans="1:6">
      <c r="A210">
        <v>20.9</v>
      </c>
      <c r="B210" s="11">
        <v>2</v>
      </c>
      <c r="D210">
        <f t="shared" si="3"/>
        <v>50</v>
      </c>
    </row>
    <row r="211" spans="1:6">
      <c r="A211">
        <v>21</v>
      </c>
      <c r="B211" s="11">
        <v>2</v>
      </c>
      <c r="D211">
        <f t="shared" si="3"/>
        <v>50</v>
      </c>
    </row>
    <row r="212" spans="1:6">
      <c r="A212">
        <v>21.1</v>
      </c>
      <c r="B212" s="11">
        <v>2</v>
      </c>
      <c r="D212">
        <f t="shared" si="3"/>
        <v>50</v>
      </c>
    </row>
    <row r="213" spans="1:6">
      <c r="A213">
        <v>21.2</v>
      </c>
      <c r="B213" s="11">
        <v>2</v>
      </c>
      <c r="D213">
        <f t="shared" si="3"/>
        <v>50</v>
      </c>
    </row>
    <row r="214" spans="1:6">
      <c r="A214">
        <v>21.3</v>
      </c>
      <c r="B214" s="11">
        <v>2</v>
      </c>
      <c r="D214">
        <f t="shared" si="3"/>
        <v>50</v>
      </c>
    </row>
    <row r="215" spans="1:6">
      <c r="A215">
        <v>21.4</v>
      </c>
      <c r="B215" s="11">
        <v>2</v>
      </c>
      <c r="D215">
        <f t="shared" si="3"/>
        <v>50</v>
      </c>
    </row>
    <row r="216" spans="1:6">
      <c r="A216">
        <v>21.5</v>
      </c>
      <c r="B216" s="11">
        <v>2</v>
      </c>
      <c r="D216">
        <f t="shared" si="3"/>
        <v>50</v>
      </c>
    </row>
    <row r="217" spans="1:6">
      <c r="A217">
        <v>21.6</v>
      </c>
      <c r="B217" s="11">
        <v>2</v>
      </c>
      <c r="D217">
        <f t="shared" si="3"/>
        <v>50</v>
      </c>
    </row>
    <row r="218" spans="1:6">
      <c r="A218">
        <v>21.7</v>
      </c>
      <c r="B218" s="11">
        <v>2</v>
      </c>
      <c r="D218">
        <f t="shared" si="3"/>
        <v>50</v>
      </c>
    </row>
    <row r="219" spans="1:6">
      <c r="A219">
        <v>21.8</v>
      </c>
      <c r="B219" s="11">
        <v>2</v>
      </c>
      <c r="D219">
        <f t="shared" si="3"/>
        <v>50</v>
      </c>
    </row>
    <row r="220" spans="1:6">
      <c r="A220">
        <v>21.9</v>
      </c>
      <c r="B220" s="11">
        <v>2</v>
      </c>
      <c r="D220">
        <f t="shared" si="3"/>
        <v>50</v>
      </c>
    </row>
    <row r="221" spans="1:6">
      <c r="A221">
        <v>22</v>
      </c>
      <c r="B221" s="11">
        <v>2</v>
      </c>
      <c r="D221">
        <f t="shared" si="3"/>
        <v>50</v>
      </c>
    </row>
    <row r="222" spans="1:6">
      <c r="A222">
        <v>22.1</v>
      </c>
      <c r="B222" s="11">
        <v>2</v>
      </c>
      <c r="D222">
        <f t="shared" si="3"/>
        <v>50</v>
      </c>
    </row>
    <row r="223" spans="1:6">
      <c r="A223">
        <v>22.2</v>
      </c>
      <c r="B223" s="11">
        <v>2</v>
      </c>
      <c r="D223">
        <f t="shared" si="3"/>
        <v>50</v>
      </c>
    </row>
    <row r="224" spans="1:6">
      <c r="A224" s="14">
        <v>22.3</v>
      </c>
      <c r="B224" s="15">
        <v>2</v>
      </c>
      <c r="C224" s="14"/>
      <c r="D224" s="14">
        <f t="shared" si="3"/>
        <v>50</v>
      </c>
      <c r="E224" s="14"/>
      <c r="F224" s="14"/>
    </row>
    <row r="225" spans="1:4">
      <c r="A225">
        <v>22.4</v>
      </c>
      <c r="B225" s="11">
        <v>2.5</v>
      </c>
      <c r="D225">
        <f t="shared" si="3"/>
        <v>50</v>
      </c>
    </row>
    <row r="226" spans="1:4">
      <c r="A226">
        <v>22.5</v>
      </c>
      <c r="B226" s="11">
        <v>2.5</v>
      </c>
      <c r="D226">
        <f t="shared" si="3"/>
        <v>50</v>
      </c>
    </row>
    <row r="227" spans="1:4">
      <c r="A227">
        <v>22.6</v>
      </c>
      <c r="B227" s="11">
        <v>2.5</v>
      </c>
      <c r="D227">
        <f t="shared" si="3"/>
        <v>50</v>
      </c>
    </row>
    <row r="228" spans="1:4">
      <c r="A228">
        <v>22.7</v>
      </c>
      <c r="B228" s="11">
        <v>2.5</v>
      </c>
      <c r="D228">
        <f t="shared" si="3"/>
        <v>50</v>
      </c>
    </row>
    <row r="229" spans="1:4">
      <c r="A229">
        <v>22.8</v>
      </c>
      <c r="B229" s="11">
        <v>2.5</v>
      </c>
      <c r="D229">
        <f t="shared" si="3"/>
        <v>50</v>
      </c>
    </row>
    <row r="230" spans="1:4">
      <c r="A230">
        <v>22.9</v>
      </c>
      <c r="B230" s="11">
        <v>2.5</v>
      </c>
      <c r="D230">
        <f t="shared" si="3"/>
        <v>50</v>
      </c>
    </row>
    <row r="231" spans="1:4">
      <c r="A231">
        <v>23</v>
      </c>
      <c r="B231" s="11">
        <v>2.5</v>
      </c>
      <c r="D231">
        <f t="shared" si="3"/>
        <v>50</v>
      </c>
    </row>
    <row r="232" spans="1:4">
      <c r="A232">
        <v>23.1</v>
      </c>
      <c r="B232" s="11">
        <v>2.5</v>
      </c>
      <c r="D232">
        <f t="shared" si="3"/>
        <v>50</v>
      </c>
    </row>
    <row r="233" spans="1:4">
      <c r="A233">
        <v>23.2</v>
      </c>
      <c r="B233" s="11">
        <v>2.5</v>
      </c>
      <c r="D233">
        <f t="shared" si="3"/>
        <v>50</v>
      </c>
    </row>
    <row r="234" spans="1:4">
      <c r="A234">
        <v>23.3</v>
      </c>
      <c r="B234" s="11">
        <v>2.5</v>
      </c>
      <c r="D234">
        <f t="shared" si="3"/>
        <v>50</v>
      </c>
    </row>
    <row r="235" spans="1:4">
      <c r="A235">
        <v>23.4</v>
      </c>
      <c r="B235" s="11">
        <v>2.5</v>
      </c>
      <c r="D235">
        <f t="shared" si="3"/>
        <v>50</v>
      </c>
    </row>
    <row r="236" spans="1:4">
      <c r="A236">
        <v>23.5</v>
      </c>
      <c r="B236" s="11">
        <v>2.5</v>
      </c>
      <c r="D236">
        <f t="shared" si="3"/>
        <v>50</v>
      </c>
    </row>
    <row r="237" spans="1:4">
      <c r="A237">
        <v>23.6</v>
      </c>
      <c r="B237" s="11">
        <v>2.5</v>
      </c>
      <c r="D237">
        <f t="shared" si="3"/>
        <v>50</v>
      </c>
    </row>
    <row r="238" spans="1:4">
      <c r="A238">
        <v>23.7</v>
      </c>
      <c r="B238" s="11">
        <v>2.5</v>
      </c>
      <c r="D238">
        <f t="shared" si="3"/>
        <v>50</v>
      </c>
    </row>
    <row r="239" spans="1:4">
      <c r="A239">
        <v>23.8</v>
      </c>
      <c r="B239" s="11">
        <v>2.5</v>
      </c>
      <c r="D239">
        <f t="shared" si="3"/>
        <v>50</v>
      </c>
    </row>
    <row r="240" spans="1:4">
      <c r="A240">
        <v>23.9</v>
      </c>
      <c r="B240" s="11">
        <v>2.5</v>
      </c>
      <c r="D240">
        <f t="shared" si="3"/>
        <v>50</v>
      </c>
    </row>
    <row r="241" spans="1:4">
      <c r="A241">
        <v>24</v>
      </c>
      <c r="B241" s="11">
        <v>2.5</v>
      </c>
      <c r="D241">
        <f t="shared" si="3"/>
        <v>50</v>
      </c>
    </row>
    <row r="242" spans="1:4">
      <c r="A242">
        <v>24.1</v>
      </c>
      <c r="B242" s="11">
        <v>2.5</v>
      </c>
      <c r="D242">
        <f t="shared" si="3"/>
        <v>50</v>
      </c>
    </row>
    <row r="243" spans="1:4">
      <c r="A243">
        <v>24.2</v>
      </c>
      <c r="B243" s="11">
        <v>2.5</v>
      </c>
      <c r="D243">
        <f t="shared" si="3"/>
        <v>50</v>
      </c>
    </row>
    <row r="244" spans="1:4">
      <c r="A244">
        <v>24.3</v>
      </c>
      <c r="B244" s="11">
        <v>2.5</v>
      </c>
      <c r="D244">
        <f t="shared" si="3"/>
        <v>50</v>
      </c>
    </row>
    <row r="245" spans="1:4">
      <c r="A245">
        <v>24.4</v>
      </c>
      <c r="B245" s="11">
        <v>2.5</v>
      </c>
      <c r="D245">
        <f t="shared" si="3"/>
        <v>50</v>
      </c>
    </row>
    <row r="246" spans="1:4">
      <c r="A246">
        <v>24.5</v>
      </c>
      <c r="B246" s="11">
        <v>2.5</v>
      </c>
      <c r="D246">
        <f t="shared" si="3"/>
        <v>50</v>
      </c>
    </row>
    <row r="247" spans="1:4">
      <c r="A247">
        <v>24.6</v>
      </c>
      <c r="B247" s="11">
        <v>2.5</v>
      </c>
      <c r="D247">
        <f t="shared" si="3"/>
        <v>50</v>
      </c>
    </row>
    <row r="248" spans="1:4">
      <c r="A248">
        <v>24.7</v>
      </c>
      <c r="B248" s="11">
        <v>2.5</v>
      </c>
      <c r="D248">
        <f t="shared" si="3"/>
        <v>50</v>
      </c>
    </row>
    <row r="249" spans="1:4">
      <c r="A249">
        <v>24.8</v>
      </c>
      <c r="B249" s="11">
        <v>2.5</v>
      </c>
      <c r="D249">
        <f t="shared" si="3"/>
        <v>50</v>
      </c>
    </row>
    <row r="250" spans="1:4">
      <c r="A250">
        <v>24.9</v>
      </c>
      <c r="B250" s="11">
        <v>2.5</v>
      </c>
      <c r="D250">
        <f t="shared" si="3"/>
        <v>50</v>
      </c>
    </row>
    <row r="251" spans="1:4">
      <c r="A251">
        <v>25</v>
      </c>
      <c r="B251" s="11">
        <v>2.5</v>
      </c>
      <c r="D251">
        <f t="shared" si="3"/>
        <v>50</v>
      </c>
    </row>
    <row r="252" spans="1:4">
      <c r="A252">
        <v>25.1</v>
      </c>
      <c r="B252" s="11">
        <v>2.5</v>
      </c>
      <c r="D252">
        <f t="shared" si="3"/>
        <v>50</v>
      </c>
    </row>
    <row r="253" spans="1:4">
      <c r="A253">
        <v>25.2</v>
      </c>
      <c r="B253" s="11">
        <v>2.5</v>
      </c>
      <c r="D253">
        <f t="shared" si="3"/>
        <v>50</v>
      </c>
    </row>
    <row r="254" spans="1:4">
      <c r="A254">
        <v>25.3</v>
      </c>
      <c r="B254" s="11">
        <v>2.5</v>
      </c>
      <c r="D254">
        <f t="shared" si="3"/>
        <v>50</v>
      </c>
    </row>
    <row r="255" spans="1:4">
      <c r="A255">
        <v>25.4</v>
      </c>
      <c r="B255" s="11">
        <v>2.5</v>
      </c>
      <c r="D255">
        <f t="shared" si="3"/>
        <v>50</v>
      </c>
    </row>
    <row r="256" spans="1:4">
      <c r="A256">
        <v>25.5</v>
      </c>
      <c r="B256" s="11">
        <v>2.5</v>
      </c>
      <c r="D256">
        <f t="shared" si="3"/>
        <v>50</v>
      </c>
    </row>
    <row r="257" spans="1:4">
      <c r="A257">
        <v>25.6</v>
      </c>
      <c r="B257" s="11">
        <v>2.5</v>
      </c>
      <c r="D257">
        <f t="shared" si="3"/>
        <v>50</v>
      </c>
    </row>
    <row r="258" spans="1:4">
      <c r="A258">
        <v>25.7</v>
      </c>
      <c r="B258" s="11">
        <v>2.5</v>
      </c>
      <c r="D258">
        <f t="shared" ref="D258:D321" si="4">COUNTIF(B:B,B258)</f>
        <v>50</v>
      </c>
    </row>
    <row r="259" spans="1:4">
      <c r="A259">
        <v>25.8</v>
      </c>
      <c r="B259" s="11">
        <v>2.5</v>
      </c>
      <c r="D259">
        <f t="shared" si="4"/>
        <v>50</v>
      </c>
    </row>
    <row r="260" spans="1:4">
      <c r="A260">
        <v>25.9</v>
      </c>
      <c r="B260" s="11">
        <v>2.5</v>
      </c>
      <c r="D260">
        <f t="shared" si="4"/>
        <v>50</v>
      </c>
    </row>
    <row r="261" spans="1:4">
      <c r="A261">
        <v>26</v>
      </c>
      <c r="B261" s="11">
        <v>2.5</v>
      </c>
      <c r="D261">
        <f t="shared" si="4"/>
        <v>50</v>
      </c>
    </row>
    <row r="262" spans="1:4">
      <c r="A262">
        <v>26.1</v>
      </c>
      <c r="B262" s="11">
        <v>2.5</v>
      </c>
      <c r="D262">
        <f t="shared" si="4"/>
        <v>50</v>
      </c>
    </row>
    <row r="263" spans="1:4">
      <c r="A263">
        <v>26.2</v>
      </c>
      <c r="B263" s="11">
        <v>2.5</v>
      </c>
      <c r="D263">
        <f t="shared" si="4"/>
        <v>50</v>
      </c>
    </row>
    <row r="264" spans="1:4">
      <c r="A264">
        <v>26.3</v>
      </c>
      <c r="B264" s="11">
        <v>2.5</v>
      </c>
      <c r="D264">
        <f t="shared" si="4"/>
        <v>50</v>
      </c>
    </row>
    <row r="265" spans="1:4">
      <c r="A265">
        <v>26.4</v>
      </c>
      <c r="B265" s="11">
        <v>2.5</v>
      </c>
      <c r="D265">
        <f t="shared" si="4"/>
        <v>50</v>
      </c>
    </row>
    <row r="266" spans="1:4">
      <c r="A266">
        <v>26.5</v>
      </c>
      <c r="B266" s="11">
        <v>2.5</v>
      </c>
      <c r="D266">
        <f t="shared" si="4"/>
        <v>50</v>
      </c>
    </row>
    <row r="267" spans="1:4">
      <c r="A267">
        <v>26.6</v>
      </c>
      <c r="B267" s="11">
        <v>2.5</v>
      </c>
      <c r="D267">
        <f t="shared" si="4"/>
        <v>50</v>
      </c>
    </row>
    <row r="268" spans="1:4">
      <c r="A268">
        <v>26.7</v>
      </c>
      <c r="B268" s="11">
        <v>2.5</v>
      </c>
      <c r="D268">
        <f t="shared" si="4"/>
        <v>50</v>
      </c>
    </row>
    <row r="269" spans="1:4">
      <c r="A269">
        <v>26.8</v>
      </c>
      <c r="B269" s="11">
        <v>2.5</v>
      </c>
      <c r="D269">
        <f t="shared" si="4"/>
        <v>50</v>
      </c>
    </row>
    <row r="270" spans="1:4">
      <c r="A270">
        <v>26.9</v>
      </c>
      <c r="B270" s="11">
        <v>2.5</v>
      </c>
      <c r="D270">
        <f t="shared" si="4"/>
        <v>50</v>
      </c>
    </row>
    <row r="271" spans="1:4">
      <c r="A271">
        <v>27</v>
      </c>
      <c r="B271" s="11">
        <v>2.5</v>
      </c>
      <c r="D271">
        <f t="shared" si="4"/>
        <v>50</v>
      </c>
    </row>
    <row r="272" spans="1:4">
      <c r="A272">
        <v>27.1</v>
      </c>
      <c r="B272" s="11">
        <v>2.5</v>
      </c>
      <c r="D272">
        <f t="shared" si="4"/>
        <v>50</v>
      </c>
    </row>
    <row r="273" spans="1:6">
      <c r="A273">
        <v>27.2</v>
      </c>
      <c r="B273" s="11">
        <v>2.5</v>
      </c>
      <c r="D273">
        <f t="shared" si="4"/>
        <v>50</v>
      </c>
    </row>
    <row r="274" spans="1:6">
      <c r="A274" s="14">
        <v>27.3</v>
      </c>
      <c r="B274" s="15">
        <v>2.5</v>
      </c>
      <c r="C274" s="14"/>
      <c r="D274" s="14">
        <f t="shared" si="4"/>
        <v>50</v>
      </c>
      <c r="E274" s="14"/>
      <c r="F274" s="14"/>
    </row>
    <row r="275" spans="1:6">
      <c r="A275">
        <v>27.4</v>
      </c>
      <c r="B275" s="11">
        <v>3</v>
      </c>
      <c r="D275">
        <f t="shared" si="4"/>
        <v>50</v>
      </c>
    </row>
    <row r="276" spans="1:6">
      <c r="A276">
        <v>27.5</v>
      </c>
      <c r="B276" s="11">
        <v>3</v>
      </c>
      <c r="D276">
        <f t="shared" si="4"/>
        <v>50</v>
      </c>
    </row>
    <row r="277" spans="1:6">
      <c r="A277">
        <v>27.6</v>
      </c>
      <c r="B277" s="11">
        <v>3</v>
      </c>
      <c r="D277">
        <f t="shared" si="4"/>
        <v>50</v>
      </c>
    </row>
    <row r="278" spans="1:6">
      <c r="A278">
        <v>27.7</v>
      </c>
      <c r="B278" s="11">
        <v>3</v>
      </c>
      <c r="D278">
        <f t="shared" si="4"/>
        <v>50</v>
      </c>
    </row>
    <row r="279" spans="1:6">
      <c r="A279">
        <v>27.8</v>
      </c>
      <c r="B279" s="11">
        <v>3</v>
      </c>
      <c r="D279">
        <f t="shared" si="4"/>
        <v>50</v>
      </c>
    </row>
    <row r="280" spans="1:6">
      <c r="A280">
        <v>27.9</v>
      </c>
      <c r="B280" s="11">
        <v>3</v>
      </c>
      <c r="D280">
        <f t="shared" si="4"/>
        <v>50</v>
      </c>
    </row>
    <row r="281" spans="1:6">
      <c r="A281">
        <v>28</v>
      </c>
      <c r="B281" s="11">
        <v>3</v>
      </c>
      <c r="D281">
        <f t="shared" si="4"/>
        <v>50</v>
      </c>
    </row>
    <row r="282" spans="1:6">
      <c r="A282">
        <v>28.1</v>
      </c>
      <c r="B282" s="11">
        <v>3</v>
      </c>
      <c r="D282">
        <f t="shared" si="4"/>
        <v>50</v>
      </c>
    </row>
    <row r="283" spans="1:6">
      <c r="A283">
        <v>28.2</v>
      </c>
      <c r="B283" s="11">
        <v>3</v>
      </c>
      <c r="D283">
        <f t="shared" si="4"/>
        <v>50</v>
      </c>
    </row>
    <row r="284" spans="1:6">
      <c r="A284">
        <v>28.3</v>
      </c>
      <c r="B284" s="11">
        <v>3</v>
      </c>
      <c r="D284">
        <f t="shared" si="4"/>
        <v>50</v>
      </c>
    </row>
    <row r="285" spans="1:6">
      <c r="A285">
        <v>28.4</v>
      </c>
      <c r="B285" s="11">
        <v>3</v>
      </c>
      <c r="D285">
        <f t="shared" si="4"/>
        <v>50</v>
      </c>
    </row>
    <row r="286" spans="1:6">
      <c r="A286">
        <v>28.5</v>
      </c>
      <c r="B286" s="11">
        <v>3</v>
      </c>
      <c r="D286">
        <f t="shared" si="4"/>
        <v>50</v>
      </c>
    </row>
    <row r="287" spans="1:6">
      <c r="A287">
        <v>28.6</v>
      </c>
      <c r="B287" s="11">
        <v>3</v>
      </c>
      <c r="D287">
        <f t="shared" si="4"/>
        <v>50</v>
      </c>
    </row>
    <row r="288" spans="1:6">
      <c r="A288">
        <v>28.7</v>
      </c>
      <c r="B288" s="11">
        <v>3</v>
      </c>
      <c r="D288">
        <f t="shared" si="4"/>
        <v>50</v>
      </c>
    </row>
    <row r="289" spans="1:4">
      <c r="A289">
        <v>28.8</v>
      </c>
      <c r="B289" s="11">
        <v>3</v>
      </c>
      <c r="D289">
        <f t="shared" si="4"/>
        <v>50</v>
      </c>
    </row>
    <row r="290" spans="1:4">
      <c r="A290">
        <v>28.9</v>
      </c>
      <c r="B290" s="11">
        <v>3</v>
      </c>
      <c r="D290">
        <f t="shared" si="4"/>
        <v>50</v>
      </c>
    </row>
    <row r="291" spans="1:4">
      <c r="A291">
        <v>29</v>
      </c>
      <c r="B291" s="11">
        <v>3</v>
      </c>
      <c r="D291">
        <f t="shared" si="4"/>
        <v>50</v>
      </c>
    </row>
    <row r="292" spans="1:4">
      <c r="A292">
        <v>29.1</v>
      </c>
      <c r="B292" s="11">
        <v>3</v>
      </c>
      <c r="D292">
        <f t="shared" si="4"/>
        <v>50</v>
      </c>
    </row>
    <row r="293" spans="1:4">
      <c r="A293">
        <v>29.2</v>
      </c>
      <c r="B293" s="11">
        <v>3</v>
      </c>
      <c r="D293">
        <f t="shared" si="4"/>
        <v>50</v>
      </c>
    </row>
    <row r="294" spans="1:4">
      <c r="A294">
        <v>29.3</v>
      </c>
      <c r="B294" s="11">
        <v>3</v>
      </c>
      <c r="D294">
        <f t="shared" si="4"/>
        <v>50</v>
      </c>
    </row>
    <row r="295" spans="1:4">
      <c r="A295">
        <v>29.4</v>
      </c>
      <c r="B295" s="11">
        <v>3</v>
      </c>
      <c r="D295">
        <f t="shared" si="4"/>
        <v>50</v>
      </c>
    </row>
    <row r="296" spans="1:4">
      <c r="A296">
        <v>29.5</v>
      </c>
      <c r="B296" s="11">
        <v>3</v>
      </c>
      <c r="D296">
        <f t="shared" si="4"/>
        <v>50</v>
      </c>
    </row>
    <row r="297" spans="1:4">
      <c r="A297">
        <v>29.6</v>
      </c>
      <c r="B297" s="11">
        <v>3</v>
      </c>
      <c r="D297">
        <f t="shared" si="4"/>
        <v>50</v>
      </c>
    </row>
    <row r="298" spans="1:4">
      <c r="A298">
        <v>29.7</v>
      </c>
      <c r="B298" s="11">
        <v>3</v>
      </c>
      <c r="D298">
        <f t="shared" si="4"/>
        <v>50</v>
      </c>
    </row>
    <row r="299" spans="1:4">
      <c r="A299">
        <v>29.8</v>
      </c>
      <c r="B299" s="11">
        <v>3</v>
      </c>
      <c r="D299">
        <f t="shared" si="4"/>
        <v>50</v>
      </c>
    </row>
    <row r="300" spans="1:4">
      <c r="A300">
        <v>29.9</v>
      </c>
      <c r="B300" s="11">
        <v>3</v>
      </c>
      <c r="D300">
        <f t="shared" si="4"/>
        <v>50</v>
      </c>
    </row>
    <row r="301" spans="1:4">
      <c r="A301">
        <v>30</v>
      </c>
      <c r="B301" s="11">
        <v>3</v>
      </c>
      <c r="D301">
        <f t="shared" si="4"/>
        <v>50</v>
      </c>
    </row>
    <row r="302" spans="1:4">
      <c r="A302">
        <v>30.1</v>
      </c>
      <c r="B302" s="11">
        <v>3</v>
      </c>
      <c r="D302">
        <f t="shared" si="4"/>
        <v>50</v>
      </c>
    </row>
    <row r="303" spans="1:4">
      <c r="A303">
        <v>30.2</v>
      </c>
      <c r="B303" s="11">
        <v>3</v>
      </c>
      <c r="D303">
        <f t="shared" si="4"/>
        <v>50</v>
      </c>
    </row>
    <row r="304" spans="1:4">
      <c r="A304">
        <v>30.3</v>
      </c>
      <c r="B304" s="11">
        <v>3</v>
      </c>
      <c r="D304">
        <f t="shared" si="4"/>
        <v>50</v>
      </c>
    </row>
    <row r="305" spans="1:4">
      <c r="A305">
        <v>30.4</v>
      </c>
      <c r="B305" s="11">
        <v>3</v>
      </c>
      <c r="D305">
        <f t="shared" si="4"/>
        <v>50</v>
      </c>
    </row>
    <row r="306" spans="1:4">
      <c r="A306">
        <v>30.5</v>
      </c>
      <c r="B306" s="11">
        <v>3</v>
      </c>
      <c r="D306">
        <f t="shared" si="4"/>
        <v>50</v>
      </c>
    </row>
    <row r="307" spans="1:4">
      <c r="A307">
        <v>30.6</v>
      </c>
      <c r="B307" s="11">
        <v>3</v>
      </c>
      <c r="D307">
        <f t="shared" si="4"/>
        <v>50</v>
      </c>
    </row>
    <row r="308" spans="1:4">
      <c r="A308">
        <v>30.7</v>
      </c>
      <c r="B308" s="11">
        <v>3</v>
      </c>
      <c r="D308">
        <f t="shared" si="4"/>
        <v>50</v>
      </c>
    </row>
    <row r="309" spans="1:4">
      <c r="A309">
        <v>30.8</v>
      </c>
      <c r="B309" s="11">
        <v>3</v>
      </c>
      <c r="D309">
        <f t="shared" si="4"/>
        <v>50</v>
      </c>
    </row>
    <row r="310" spans="1:4">
      <c r="A310">
        <v>30.9</v>
      </c>
      <c r="B310" s="11">
        <v>3</v>
      </c>
      <c r="D310">
        <f t="shared" si="4"/>
        <v>50</v>
      </c>
    </row>
    <row r="311" spans="1:4">
      <c r="A311">
        <v>31</v>
      </c>
      <c r="B311" s="11">
        <v>3</v>
      </c>
      <c r="D311">
        <f t="shared" si="4"/>
        <v>50</v>
      </c>
    </row>
    <row r="312" spans="1:4">
      <c r="A312">
        <v>31.1</v>
      </c>
      <c r="B312" s="11">
        <v>3</v>
      </c>
      <c r="D312">
        <f t="shared" si="4"/>
        <v>50</v>
      </c>
    </row>
    <row r="313" spans="1:4">
      <c r="A313">
        <v>31.2</v>
      </c>
      <c r="B313" s="11">
        <v>3</v>
      </c>
      <c r="D313">
        <f t="shared" si="4"/>
        <v>50</v>
      </c>
    </row>
    <row r="314" spans="1:4">
      <c r="A314">
        <v>31.3</v>
      </c>
      <c r="B314" s="11">
        <v>3</v>
      </c>
      <c r="D314">
        <f t="shared" si="4"/>
        <v>50</v>
      </c>
    </row>
    <row r="315" spans="1:4">
      <c r="A315">
        <v>31.4</v>
      </c>
      <c r="B315" s="11">
        <v>3</v>
      </c>
      <c r="D315">
        <f t="shared" si="4"/>
        <v>50</v>
      </c>
    </row>
    <row r="316" spans="1:4">
      <c r="A316">
        <v>31.5</v>
      </c>
      <c r="B316" s="11">
        <v>3</v>
      </c>
      <c r="D316">
        <f t="shared" si="4"/>
        <v>50</v>
      </c>
    </row>
    <row r="317" spans="1:4">
      <c r="A317">
        <v>31.6</v>
      </c>
      <c r="B317" s="11">
        <v>3</v>
      </c>
      <c r="D317">
        <f t="shared" si="4"/>
        <v>50</v>
      </c>
    </row>
    <row r="318" spans="1:4">
      <c r="A318">
        <v>31.7</v>
      </c>
      <c r="B318" s="11">
        <v>3</v>
      </c>
      <c r="D318">
        <f t="shared" si="4"/>
        <v>50</v>
      </c>
    </row>
    <row r="319" spans="1:4">
      <c r="A319">
        <v>31.8</v>
      </c>
      <c r="B319" s="11">
        <v>3</v>
      </c>
      <c r="D319">
        <f t="shared" si="4"/>
        <v>50</v>
      </c>
    </row>
    <row r="320" spans="1:4">
      <c r="A320">
        <v>31.9</v>
      </c>
      <c r="B320" s="11">
        <v>3</v>
      </c>
      <c r="D320">
        <f t="shared" si="4"/>
        <v>50</v>
      </c>
    </row>
    <row r="321" spans="1:6">
      <c r="A321">
        <v>32</v>
      </c>
      <c r="B321" s="11">
        <v>3</v>
      </c>
      <c r="D321">
        <f t="shared" si="4"/>
        <v>50</v>
      </c>
    </row>
    <row r="322" spans="1:6">
      <c r="A322">
        <v>32.1</v>
      </c>
      <c r="B322" s="11">
        <v>3</v>
      </c>
      <c r="D322">
        <f t="shared" ref="D322:D385" si="5">COUNTIF(B:B,B322)</f>
        <v>50</v>
      </c>
    </row>
    <row r="323" spans="1:6">
      <c r="A323">
        <v>32.200000000000003</v>
      </c>
      <c r="B323" s="11">
        <v>3</v>
      </c>
      <c r="D323">
        <f t="shared" si="5"/>
        <v>50</v>
      </c>
    </row>
    <row r="324" spans="1:6">
      <c r="A324" s="14">
        <v>32.299999999999997</v>
      </c>
      <c r="B324" s="15">
        <v>3</v>
      </c>
      <c r="C324" s="14"/>
      <c r="D324" s="14">
        <f t="shared" si="5"/>
        <v>50</v>
      </c>
      <c r="E324" s="14"/>
      <c r="F324" s="14"/>
    </row>
    <row r="325" spans="1:6">
      <c r="A325">
        <v>32.4</v>
      </c>
      <c r="B325" s="11">
        <v>3.5</v>
      </c>
      <c r="D325">
        <f t="shared" si="5"/>
        <v>50</v>
      </c>
    </row>
    <row r="326" spans="1:6">
      <c r="A326">
        <v>32.5</v>
      </c>
      <c r="B326" s="11">
        <v>3.5</v>
      </c>
      <c r="D326">
        <f t="shared" si="5"/>
        <v>50</v>
      </c>
    </row>
    <row r="327" spans="1:6">
      <c r="A327">
        <v>32.6</v>
      </c>
      <c r="B327" s="11">
        <v>3.5</v>
      </c>
      <c r="D327">
        <f t="shared" si="5"/>
        <v>50</v>
      </c>
    </row>
    <row r="328" spans="1:6">
      <c r="A328">
        <v>32.700000000000003</v>
      </c>
      <c r="B328" s="11">
        <v>3.5</v>
      </c>
      <c r="D328">
        <f t="shared" si="5"/>
        <v>50</v>
      </c>
    </row>
    <row r="329" spans="1:6">
      <c r="A329">
        <v>32.799999999999997</v>
      </c>
      <c r="B329" s="11">
        <v>3.5</v>
      </c>
      <c r="D329">
        <f t="shared" si="5"/>
        <v>50</v>
      </c>
    </row>
    <row r="330" spans="1:6">
      <c r="A330">
        <v>32.9</v>
      </c>
      <c r="B330" s="11">
        <v>3.5</v>
      </c>
      <c r="D330">
        <f t="shared" si="5"/>
        <v>50</v>
      </c>
    </row>
    <row r="331" spans="1:6">
      <c r="A331">
        <v>33</v>
      </c>
      <c r="B331" s="11">
        <v>3.5</v>
      </c>
      <c r="D331">
        <f t="shared" si="5"/>
        <v>50</v>
      </c>
    </row>
    <row r="332" spans="1:6">
      <c r="A332">
        <v>33.1</v>
      </c>
      <c r="B332" s="11">
        <v>3.5</v>
      </c>
      <c r="D332">
        <f t="shared" si="5"/>
        <v>50</v>
      </c>
    </row>
    <row r="333" spans="1:6">
      <c r="A333">
        <v>33.200000000000003</v>
      </c>
      <c r="B333" s="11">
        <v>3.5</v>
      </c>
      <c r="D333">
        <f t="shared" si="5"/>
        <v>50</v>
      </c>
    </row>
    <row r="334" spans="1:6">
      <c r="A334">
        <v>33.299999999999997</v>
      </c>
      <c r="B334" s="11">
        <v>3.5</v>
      </c>
      <c r="D334">
        <f t="shared" si="5"/>
        <v>50</v>
      </c>
    </row>
    <row r="335" spans="1:6">
      <c r="A335">
        <v>33.4</v>
      </c>
      <c r="B335" s="11">
        <v>3.5</v>
      </c>
      <c r="D335">
        <f t="shared" si="5"/>
        <v>50</v>
      </c>
    </row>
    <row r="336" spans="1:6">
      <c r="A336">
        <v>33.5</v>
      </c>
      <c r="B336" s="11">
        <v>3.5</v>
      </c>
      <c r="D336">
        <f t="shared" si="5"/>
        <v>50</v>
      </c>
    </row>
    <row r="337" spans="1:4">
      <c r="A337">
        <v>33.6</v>
      </c>
      <c r="B337" s="11">
        <v>3.5</v>
      </c>
      <c r="D337">
        <f t="shared" si="5"/>
        <v>50</v>
      </c>
    </row>
    <row r="338" spans="1:4">
      <c r="A338">
        <v>33.700000000000003</v>
      </c>
      <c r="B338" s="11">
        <v>3.5</v>
      </c>
      <c r="D338">
        <f t="shared" si="5"/>
        <v>50</v>
      </c>
    </row>
    <row r="339" spans="1:4">
      <c r="A339">
        <v>33.799999999999997</v>
      </c>
      <c r="B339" s="11">
        <v>3.5</v>
      </c>
      <c r="D339">
        <f t="shared" si="5"/>
        <v>50</v>
      </c>
    </row>
    <row r="340" spans="1:4">
      <c r="A340">
        <v>33.9</v>
      </c>
      <c r="B340" s="11">
        <v>3.5</v>
      </c>
      <c r="D340">
        <f t="shared" si="5"/>
        <v>50</v>
      </c>
    </row>
    <row r="341" spans="1:4">
      <c r="A341">
        <v>34</v>
      </c>
      <c r="B341" s="11">
        <v>3.5</v>
      </c>
      <c r="D341">
        <f t="shared" si="5"/>
        <v>50</v>
      </c>
    </row>
    <row r="342" spans="1:4">
      <c r="A342">
        <v>34.1</v>
      </c>
      <c r="B342" s="11">
        <v>3.5</v>
      </c>
      <c r="D342">
        <f t="shared" si="5"/>
        <v>50</v>
      </c>
    </row>
    <row r="343" spans="1:4">
      <c r="A343">
        <v>34.200000000000003</v>
      </c>
      <c r="B343" s="11">
        <v>3.5</v>
      </c>
      <c r="D343">
        <f t="shared" si="5"/>
        <v>50</v>
      </c>
    </row>
    <row r="344" spans="1:4">
      <c r="A344">
        <v>34.299999999999997</v>
      </c>
      <c r="B344" s="11">
        <v>3.5</v>
      </c>
      <c r="D344">
        <f t="shared" si="5"/>
        <v>50</v>
      </c>
    </row>
    <row r="345" spans="1:4">
      <c r="A345">
        <v>34.4</v>
      </c>
      <c r="B345" s="11">
        <v>3.5</v>
      </c>
      <c r="D345">
        <f t="shared" si="5"/>
        <v>50</v>
      </c>
    </row>
    <row r="346" spans="1:4">
      <c r="A346">
        <v>34.5</v>
      </c>
      <c r="B346" s="11">
        <v>3.5</v>
      </c>
      <c r="D346">
        <f t="shared" si="5"/>
        <v>50</v>
      </c>
    </row>
    <row r="347" spans="1:4">
      <c r="A347">
        <v>34.6</v>
      </c>
      <c r="B347" s="11">
        <v>3.5</v>
      </c>
      <c r="D347">
        <f t="shared" si="5"/>
        <v>50</v>
      </c>
    </row>
    <row r="348" spans="1:4">
      <c r="A348">
        <v>34.700000000000003</v>
      </c>
      <c r="B348" s="11">
        <v>3.5</v>
      </c>
      <c r="D348">
        <f t="shared" si="5"/>
        <v>50</v>
      </c>
    </row>
    <row r="349" spans="1:4">
      <c r="A349">
        <v>34.799999999999997</v>
      </c>
      <c r="B349" s="11">
        <v>3.5</v>
      </c>
      <c r="D349">
        <f t="shared" si="5"/>
        <v>50</v>
      </c>
    </row>
    <row r="350" spans="1:4">
      <c r="A350">
        <v>34.9</v>
      </c>
      <c r="B350" s="11">
        <v>3.5</v>
      </c>
      <c r="D350">
        <f t="shared" si="5"/>
        <v>50</v>
      </c>
    </row>
    <row r="351" spans="1:4">
      <c r="A351">
        <v>35</v>
      </c>
      <c r="B351" s="11">
        <v>3.5</v>
      </c>
      <c r="D351">
        <f t="shared" si="5"/>
        <v>50</v>
      </c>
    </row>
    <row r="352" spans="1:4">
      <c r="A352">
        <v>35.1</v>
      </c>
      <c r="B352" s="11">
        <v>3.5</v>
      </c>
      <c r="D352">
        <f t="shared" si="5"/>
        <v>50</v>
      </c>
    </row>
    <row r="353" spans="1:4">
      <c r="A353">
        <v>35.200000000000003</v>
      </c>
      <c r="B353" s="11">
        <v>3.5</v>
      </c>
      <c r="D353">
        <f t="shared" si="5"/>
        <v>50</v>
      </c>
    </row>
    <row r="354" spans="1:4">
      <c r="A354">
        <v>35.299999999999997</v>
      </c>
      <c r="B354" s="11">
        <v>3.5</v>
      </c>
      <c r="D354">
        <f t="shared" si="5"/>
        <v>50</v>
      </c>
    </row>
    <row r="355" spans="1:4">
      <c r="A355">
        <v>35.4</v>
      </c>
      <c r="B355" s="11">
        <v>3.5</v>
      </c>
      <c r="D355">
        <f t="shared" si="5"/>
        <v>50</v>
      </c>
    </row>
    <row r="356" spans="1:4">
      <c r="A356">
        <v>35.5</v>
      </c>
      <c r="B356" s="11">
        <v>3.5</v>
      </c>
      <c r="D356">
        <f t="shared" si="5"/>
        <v>50</v>
      </c>
    </row>
    <row r="357" spans="1:4">
      <c r="A357">
        <v>35.6</v>
      </c>
      <c r="B357" s="11">
        <v>3.5</v>
      </c>
      <c r="D357">
        <f t="shared" si="5"/>
        <v>50</v>
      </c>
    </row>
    <row r="358" spans="1:4">
      <c r="A358">
        <v>35.700000000000003</v>
      </c>
      <c r="B358" s="11">
        <v>3.5</v>
      </c>
      <c r="D358">
        <f t="shared" si="5"/>
        <v>50</v>
      </c>
    </row>
    <row r="359" spans="1:4">
      <c r="A359">
        <v>35.799999999999997</v>
      </c>
      <c r="B359" s="11">
        <v>3.5</v>
      </c>
      <c r="D359">
        <f t="shared" si="5"/>
        <v>50</v>
      </c>
    </row>
    <row r="360" spans="1:4">
      <c r="A360">
        <v>35.9</v>
      </c>
      <c r="B360" s="11">
        <v>3.5</v>
      </c>
      <c r="D360">
        <f t="shared" si="5"/>
        <v>50</v>
      </c>
    </row>
    <row r="361" spans="1:4" s="12" customFormat="1">
      <c r="A361" s="12">
        <v>36</v>
      </c>
      <c r="B361" s="11">
        <v>3.5</v>
      </c>
      <c r="D361" s="12">
        <f t="shared" si="5"/>
        <v>50</v>
      </c>
    </row>
    <row r="362" spans="1:4">
      <c r="A362">
        <v>36.1</v>
      </c>
      <c r="B362" s="11">
        <v>3.5</v>
      </c>
      <c r="D362">
        <f t="shared" si="5"/>
        <v>50</v>
      </c>
    </row>
    <row r="363" spans="1:4">
      <c r="A363">
        <v>36.200000000000003</v>
      </c>
      <c r="B363" s="11">
        <v>3.5</v>
      </c>
      <c r="D363">
        <f t="shared" si="5"/>
        <v>50</v>
      </c>
    </row>
    <row r="364" spans="1:4">
      <c r="A364">
        <v>36.299999999999997</v>
      </c>
      <c r="B364" s="11">
        <v>3.5</v>
      </c>
      <c r="D364">
        <f t="shared" si="5"/>
        <v>50</v>
      </c>
    </row>
    <row r="365" spans="1:4">
      <c r="A365">
        <v>36.4</v>
      </c>
      <c r="B365" s="11">
        <v>3.5</v>
      </c>
      <c r="D365">
        <f t="shared" si="5"/>
        <v>50</v>
      </c>
    </row>
    <row r="366" spans="1:4">
      <c r="A366">
        <v>36.5</v>
      </c>
      <c r="B366" s="11">
        <v>3.5</v>
      </c>
      <c r="D366">
        <f t="shared" si="5"/>
        <v>50</v>
      </c>
    </row>
    <row r="367" spans="1:4">
      <c r="A367">
        <v>36.6</v>
      </c>
      <c r="B367" s="11">
        <v>3.5</v>
      </c>
      <c r="D367">
        <f t="shared" si="5"/>
        <v>50</v>
      </c>
    </row>
    <row r="368" spans="1:4">
      <c r="A368">
        <v>36.700000000000003</v>
      </c>
      <c r="B368" s="11">
        <v>3.5</v>
      </c>
      <c r="D368">
        <f t="shared" si="5"/>
        <v>50</v>
      </c>
    </row>
    <row r="369" spans="1:4">
      <c r="A369">
        <v>36.799999999999997</v>
      </c>
      <c r="B369" s="11">
        <v>3.5</v>
      </c>
      <c r="D369">
        <f t="shared" si="5"/>
        <v>50</v>
      </c>
    </row>
    <row r="370" spans="1:4">
      <c r="A370">
        <v>36.9</v>
      </c>
      <c r="B370" s="11">
        <v>3.5</v>
      </c>
      <c r="D370">
        <f t="shared" si="5"/>
        <v>50</v>
      </c>
    </row>
    <row r="371" spans="1:4">
      <c r="A371">
        <v>37</v>
      </c>
      <c r="B371" s="11">
        <v>3.5</v>
      </c>
      <c r="D371">
        <f t="shared" si="5"/>
        <v>50</v>
      </c>
    </row>
    <row r="372" spans="1:4">
      <c r="A372">
        <v>37.1</v>
      </c>
      <c r="B372" s="11">
        <v>3.5</v>
      </c>
      <c r="D372">
        <f t="shared" si="5"/>
        <v>50</v>
      </c>
    </row>
    <row r="373" spans="1:4">
      <c r="A373">
        <v>37.200000000000003</v>
      </c>
      <c r="B373" s="11">
        <v>3.5</v>
      </c>
      <c r="D373">
        <f t="shared" si="5"/>
        <v>50</v>
      </c>
    </row>
    <row r="374" spans="1:4">
      <c r="A374">
        <v>37.299999999999997</v>
      </c>
      <c r="B374" s="11">
        <v>3.5</v>
      </c>
      <c r="D374">
        <f t="shared" si="5"/>
        <v>50</v>
      </c>
    </row>
    <row r="375" spans="1:4">
      <c r="A375">
        <v>37.4</v>
      </c>
      <c r="B375" s="11">
        <v>4</v>
      </c>
      <c r="D375">
        <f t="shared" si="5"/>
        <v>50</v>
      </c>
    </row>
    <row r="376" spans="1:4">
      <c r="A376">
        <v>37.5</v>
      </c>
      <c r="B376" s="11">
        <v>4</v>
      </c>
      <c r="D376">
        <f t="shared" si="5"/>
        <v>50</v>
      </c>
    </row>
    <row r="377" spans="1:4">
      <c r="A377">
        <v>37.6</v>
      </c>
      <c r="B377" s="11">
        <v>4</v>
      </c>
      <c r="D377">
        <f t="shared" si="5"/>
        <v>50</v>
      </c>
    </row>
    <row r="378" spans="1:4">
      <c r="A378">
        <v>37.700000000000003</v>
      </c>
      <c r="B378" s="11">
        <v>4</v>
      </c>
      <c r="D378">
        <f>COUNTIF(B:B,B378)</f>
        <v>50</v>
      </c>
    </row>
    <row r="379" spans="1:4">
      <c r="A379">
        <v>37.799999999999997</v>
      </c>
      <c r="B379" s="11">
        <v>4</v>
      </c>
      <c r="D379">
        <f>COUNTIF(B:B,B379)</f>
        <v>50</v>
      </c>
    </row>
    <row r="380" spans="1:4">
      <c r="A380">
        <v>37.9</v>
      </c>
      <c r="B380" s="11">
        <v>4</v>
      </c>
      <c r="D380">
        <f>COUNTIF(B:B,B380)</f>
        <v>50</v>
      </c>
    </row>
    <row r="381" spans="1:4">
      <c r="A381">
        <v>38</v>
      </c>
      <c r="B381" s="11">
        <v>4</v>
      </c>
      <c r="D381">
        <f>COUNTIF(B:B,B381)</f>
        <v>50</v>
      </c>
    </row>
    <row r="382" spans="1:4">
      <c r="A382">
        <v>38.1</v>
      </c>
      <c r="B382" s="11">
        <v>4</v>
      </c>
      <c r="D382">
        <f t="shared" si="5"/>
        <v>50</v>
      </c>
    </row>
    <row r="383" spans="1:4">
      <c r="A383">
        <v>38.200000000000003</v>
      </c>
      <c r="B383" s="11">
        <v>4</v>
      </c>
      <c r="D383">
        <f t="shared" si="5"/>
        <v>50</v>
      </c>
    </row>
    <row r="384" spans="1:4">
      <c r="A384">
        <v>38.299999999999997</v>
      </c>
      <c r="B384" s="11">
        <v>4</v>
      </c>
      <c r="D384">
        <f t="shared" si="5"/>
        <v>50</v>
      </c>
    </row>
    <row r="385" spans="1:4">
      <c r="A385">
        <v>38.4</v>
      </c>
      <c r="B385" s="11">
        <v>4</v>
      </c>
      <c r="D385">
        <f t="shared" si="5"/>
        <v>50</v>
      </c>
    </row>
    <row r="386" spans="1:4">
      <c r="A386">
        <v>38.5</v>
      </c>
      <c r="B386" s="11">
        <v>4</v>
      </c>
      <c r="D386">
        <f t="shared" ref="D386:D449" si="6">COUNTIF(B:B,B386)</f>
        <v>50</v>
      </c>
    </row>
    <row r="387" spans="1:4">
      <c r="A387">
        <v>38.6</v>
      </c>
      <c r="B387" s="11">
        <v>4</v>
      </c>
      <c r="D387">
        <f t="shared" si="6"/>
        <v>50</v>
      </c>
    </row>
    <row r="388" spans="1:4">
      <c r="A388">
        <v>38.700000000000003</v>
      </c>
      <c r="B388" s="11">
        <v>4</v>
      </c>
      <c r="D388">
        <f t="shared" si="6"/>
        <v>50</v>
      </c>
    </row>
    <row r="389" spans="1:4">
      <c r="A389">
        <v>38.799999999999997</v>
      </c>
      <c r="B389" s="11">
        <v>4</v>
      </c>
      <c r="D389">
        <f t="shared" si="6"/>
        <v>50</v>
      </c>
    </row>
    <row r="390" spans="1:4">
      <c r="A390">
        <v>38.9</v>
      </c>
      <c r="B390" s="11">
        <v>4</v>
      </c>
      <c r="D390">
        <f t="shared" si="6"/>
        <v>50</v>
      </c>
    </row>
    <row r="391" spans="1:4">
      <c r="A391">
        <v>39</v>
      </c>
      <c r="B391" s="11">
        <v>4</v>
      </c>
      <c r="D391">
        <f t="shared" si="6"/>
        <v>50</v>
      </c>
    </row>
    <row r="392" spans="1:4">
      <c r="A392">
        <v>39.1</v>
      </c>
      <c r="B392" s="11">
        <v>4</v>
      </c>
      <c r="D392">
        <f t="shared" si="6"/>
        <v>50</v>
      </c>
    </row>
    <row r="393" spans="1:4">
      <c r="A393">
        <v>39.200000000000003</v>
      </c>
      <c r="B393" s="11">
        <v>4</v>
      </c>
      <c r="D393">
        <f t="shared" si="6"/>
        <v>50</v>
      </c>
    </row>
    <row r="394" spans="1:4">
      <c r="A394">
        <v>39.299999999999997</v>
      </c>
      <c r="B394" s="11">
        <v>4</v>
      </c>
      <c r="D394">
        <f t="shared" si="6"/>
        <v>50</v>
      </c>
    </row>
    <row r="395" spans="1:4">
      <c r="A395">
        <v>39.4</v>
      </c>
      <c r="B395" s="11">
        <v>4</v>
      </c>
      <c r="D395">
        <f t="shared" si="6"/>
        <v>50</v>
      </c>
    </row>
    <row r="396" spans="1:4">
      <c r="A396">
        <v>39.5</v>
      </c>
      <c r="B396" s="11">
        <v>4</v>
      </c>
      <c r="D396">
        <f t="shared" si="6"/>
        <v>50</v>
      </c>
    </row>
    <row r="397" spans="1:4">
      <c r="A397">
        <v>39.6</v>
      </c>
      <c r="B397" s="11">
        <v>4</v>
      </c>
      <c r="D397">
        <f t="shared" si="6"/>
        <v>50</v>
      </c>
    </row>
    <row r="398" spans="1:4">
      <c r="A398">
        <v>39.700000000000003</v>
      </c>
      <c r="B398" s="11">
        <v>4</v>
      </c>
      <c r="D398">
        <f t="shared" si="6"/>
        <v>50</v>
      </c>
    </row>
    <row r="399" spans="1:4">
      <c r="A399">
        <v>39.799999999999997</v>
      </c>
      <c r="B399" s="11">
        <v>4</v>
      </c>
      <c r="D399">
        <f t="shared" si="6"/>
        <v>50</v>
      </c>
    </row>
    <row r="400" spans="1:4">
      <c r="A400">
        <v>39.9</v>
      </c>
      <c r="B400" s="11">
        <v>4</v>
      </c>
      <c r="D400">
        <f t="shared" si="6"/>
        <v>50</v>
      </c>
    </row>
    <row r="401" spans="1:4" s="12" customFormat="1">
      <c r="A401" s="12">
        <v>40</v>
      </c>
      <c r="B401" s="13">
        <v>4</v>
      </c>
      <c r="D401" s="12">
        <f t="shared" si="6"/>
        <v>50</v>
      </c>
    </row>
    <row r="402" spans="1:4">
      <c r="A402">
        <v>40.1</v>
      </c>
      <c r="B402" s="11">
        <v>4</v>
      </c>
      <c r="D402">
        <f t="shared" si="6"/>
        <v>50</v>
      </c>
    </row>
    <row r="403" spans="1:4">
      <c r="A403">
        <v>40.200000000000003</v>
      </c>
      <c r="B403" s="11">
        <v>4</v>
      </c>
      <c r="D403">
        <f t="shared" si="6"/>
        <v>50</v>
      </c>
    </row>
    <row r="404" spans="1:4">
      <c r="A404">
        <v>40.299999999999997</v>
      </c>
      <c r="B404" s="13">
        <v>4</v>
      </c>
      <c r="D404">
        <f t="shared" si="6"/>
        <v>50</v>
      </c>
    </row>
    <row r="405" spans="1:4">
      <c r="A405">
        <v>40.4</v>
      </c>
      <c r="B405" s="11">
        <v>4</v>
      </c>
      <c r="D405">
        <f t="shared" si="6"/>
        <v>50</v>
      </c>
    </row>
    <row r="406" spans="1:4">
      <c r="A406">
        <v>40.5</v>
      </c>
      <c r="B406" s="11">
        <v>4</v>
      </c>
      <c r="D406">
        <f t="shared" si="6"/>
        <v>50</v>
      </c>
    </row>
    <row r="407" spans="1:4">
      <c r="A407">
        <v>40.6</v>
      </c>
      <c r="B407" s="13">
        <v>4</v>
      </c>
      <c r="D407">
        <f t="shared" si="6"/>
        <v>50</v>
      </c>
    </row>
    <row r="408" spans="1:4">
      <c r="A408">
        <v>40.700000000000003</v>
      </c>
      <c r="B408" s="11">
        <v>4</v>
      </c>
      <c r="D408">
        <f t="shared" si="6"/>
        <v>50</v>
      </c>
    </row>
    <row r="409" spans="1:4">
      <c r="A409">
        <v>40.799999999999997</v>
      </c>
      <c r="B409" s="11">
        <v>4</v>
      </c>
      <c r="D409">
        <f t="shared" si="6"/>
        <v>50</v>
      </c>
    </row>
    <row r="410" spans="1:4">
      <c r="A410">
        <v>40.9</v>
      </c>
      <c r="B410" s="13">
        <v>4</v>
      </c>
      <c r="D410">
        <f t="shared" si="6"/>
        <v>50</v>
      </c>
    </row>
    <row r="411" spans="1:4">
      <c r="A411">
        <v>41</v>
      </c>
      <c r="B411" s="11">
        <v>4</v>
      </c>
      <c r="D411">
        <f t="shared" si="6"/>
        <v>50</v>
      </c>
    </row>
    <row r="412" spans="1:4">
      <c r="A412">
        <v>41.1</v>
      </c>
      <c r="B412" s="11">
        <v>4</v>
      </c>
      <c r="D412">
        <f t="shared" si="6"/>
        <v>50</v>
      </c>
    </row>
    <row r="413" spans="1:4">
      <c r="A413">
        <v>41.2</v>
      </c>
      <c r="B413" s="13">
        <v>4</v>
      </c>
      <c r="D413">
        <f t="shared" si="6"/>
        <v>50</v>
      </c>
    </row>
    <row r="414" spans="1:4">
      <c r="A414">
        <v>41.3</v>
      </c>
      <c r="B414" s="11">
        <v>4</v>
      </c>
      <c r="D414">
        <f t="shared" si="6"/>
        <v>50</v>
      </c>
    </row>
    <row r="415" spans="1:4">
      <c r="A415">
        <v>41.4</v>
      </c>
      <c r="B415" s="11">
        <v>4</v>
      </c>
      <c r="D415">
        <f t="shared" si="6"/>
        <v>50</v>
      </c>
    </row>
    <row r="416" spans="1:4">
      <c r="A416">
        <v>41.5</v>
      </c>
      <c r="B416" s="13">
        <v>4</v>
      </c>
      <c r="D416">
        <f t="shared" si="6"/>
        <v>50</v>
      </c>
    </row>
    <row r="417" spans="1:6">
      <c r="A417">
        <v>41.6</v>
      </c>
      <c r="B417" s="11">
        <v>4</v>
      </c>
      <c r="D417">
        <f t="shared" si="6"/>
        <v>50</v>
      </c>
    </row>
    <row r="418" spans="1:6">
      <c r="A418">
        <v>41.7</v>
      </c>
      <c r="B418" s="11">
        <v>4</v>
      </c>
      <c r="D418">
        <f t="shared" si="6"/>
        <v>50</v>
      </c>
    </row>
    <row r="419" spans="1:6">
      <c r="A419">
        <v>41.8</v>
      </c>
      <c r="B419" s="13">
        <v>4</v>
      </c>
      <c r="D419">
        <f t="shared" si="6"/>
        <v>50</v>
      </c>
    </row>
    <row r="420" spans="1:6">
      <c r="A420">
        <v>41.9</v>
      </c>
      <c r="B420" s="11">
        <v>4</v>
      </c>
      <c r="D420">
        <f t="shared" si="6"/>
        <v>50</v>
      </c>
    </row>
    <row r="421" spans="1:6">
      <c r="A421">
        <v>42</v>
      </c>
      <c r="B421" s="11">
        <v>4</v>
      </c>
      <c r="D421">
        <f t="shared" si="6"/>
        <v>50</v>
      </c>
    </row>
    <row r="422" spans="1:6">
      <c r="A422">
        <v>42.1</v>
      </c>
      <c r="B422" s="13">
        <v>4</v>
      </c>
      <c r="D422">
        <f t="shared" si="6"/>
        <v>50</v>
      </c>
    </row>
    <row r="423" spans="1:6">
      <c r="A423">
        <v>42.2</v>
      </c>
      <c r="B423" s="11">
        <v>4</v>
      </c>
      <c r="D423">
        <f t="shared" si="6"/>
        <v>50</v>
      </c>
    </row>
    <row r="424" spans="1:6">
      <c r="A424" s="14">
        <v>42.3</v>
      </c>
      <c r="B424" s="15">
        <v>4</v>
      </c>
      <c r="C424" s="14"/>
      <c r="D424" s="14">
        <f t="shared" si="6"/>
        <v>50</v>
      </c>
      <c r="E424" s="14"/>
      <c r="F424" s="14"/>
    </row>
    <row r="425" spans="1:6">
      <c r="A425">
        <v>42.4</v>
      </c>
      <c r="B425" s="11">
        <v>4.5</v>
      </c>
      <c r="D425">
        <f t="shared" si="6"/>
        <v>50</v>
      </c>
    </row>
    <row r="426" spans="1:6">
      <c r="A426">
        <v>42.5</v>
      </c>
      <c r="B426" s="11">
        <v>4.5</v>
      </c>
      <c r="D426">
        <f t="shared" si="6"/>
        <v>50</v>
      </c>
    </row>
    <row r="427" spans="1:6">
      <c r="A427">
        <v>42.6</v>
      </c>
      <c r="B427" s="11">
        <v>4.5</v>
      </c>
      <c r="D427">
        <f t="shared" si="6"/>
        <v>50</v>
      </c>
    </row>
    <row r="428" spans="1:6">
      <c r="A428">
        <v>42.7</v>
      </c>
      <c r="B428" s="11">
        <v>4.5</v>
      </c>
      <c r="D428">
        <f t="shared" si="6"/>
        <v>50</v>
      </c>
    </row>
    <row r="429" spans="1:6">
      <c r="A429">
        <v>42.8</v>
      </c>
      <c r="B429" s="11">
        <v>4.5</v>
      </c>
      <c r="D429">
        <f t="shared" si="6"/>
        <v>50</v>
      </c>
    </row>
    <row r="430" spans="1:6">
      <c r="A430">
        <v>42.9</v>
      </c>
      <c r="B430" s="11">
        <v>4.5</v>
      </c>
      <c r="D430">
        <f t="shared" si="6"/>
        <v>50</v>
      </c>
    </row>
    <row r="431" spans="1:6">
      <c r="A431">
        <v>43</v>
      </c>
      <c r="B431" s="11">
        <v>4.5</v>
      </c>
      <c r="D431">
        <f t="shared" si="6"/>
        <v>50</v>
      </c>
    </row>
    <row r="432" spans="1:6">
      <c r="A432">
        <v>43.1</v>
      </c>
      <c r="B432" s="11">
        <v>4.5</v>
      </c>
      <c r="D432">
        <f t="shared" si="6"/>
        <v>50</v>
      </c>
    </row>
    <row r="433" spans="1:4">
      <c r="A433">
        <v>43.2</v>
      </c>
      <c r="B433" s="11">
        <v>4.5</v>
      </c>
      <c r="D433">
        <f t="shared" si="6"/>
        <v>50</v>
      </c>
    </row>
    <row r="434" spans="1:4">
      <c r="A434">
        <v>43.3</v>
      </c>
      <c r="B434" s="11">
        <v>4.5</v>
      </c>
      <c r="D434">
        <f t="shared" si="6"/>
        <v>50</v>
      </c>
    </row>
    <row r="435" spans="1:4">
      <c r="A435">
        <v>43.4</v>
      </c>
      <c r="B435" s="11">
        <v>4.5</v>
      </c>
      <c r="D435">
        <f t="shared" si="6"/>
        <v>50</v>
      </c>
    </row>
    <row r="436" spans="1:4">
      <c r="A436">
        <v>43.5</v>
      </c>
      <c r="B436" s="11">
        <v>4.5</v>
      </c>
      <c r="D436">
        <f t="shared" si="6"/>
        <v>50</v>
      </c>
    </row>
    <row r="437" spans="1:4">
      <c r="A437">
        <v>43.6</v>
      </c>
      <c r="B437" s="11">
        <v>4.5</v>
      </c>
      <c r="D437">
        <f t="shared" si="6"/>
        <v>50</v>
      </c>
    </row>
    <row r="438" spans="1:4">
      <c r="A438">
        <v>43.7</v>
      </c>
      <c r="B438" s="11">
        <v>4.5</v>
      </c>
      <c r="D438">
        <f t="shared" si="6"/>
        <v>50</v>
      </c>
    </row>
    <row r="439" spans="1:4">
      <c r="A439">
        <v>43.8</v>
      </c>
      <c r="B439" s="11">
        <v>4.5</v>
      </c>
      <c r="D439">
        <f t="shared" si="6"/>
        <v>50</v>
      </c>
    </row>
    <row r="440" spans="1:4">
      <c r="A440">
        <v>43.9</v>
      </c>
      <c r="B440" s="11">
        <v>4.5</v>
      </c>
      <c r="D440">
        <f t="shared" si="6"/>
        <v>50</v>
      </c>
    </row>
    <row r="441" spans="1:4">
      <c r="A441">
        <v>44</v>
      </c>
      <c r="B441" s="11">
        <v>4.5</v>
      </c>
      <c r="D441">
        <f t="shared" si="6"/>
        <v>50</v>
      </c>
    </row>
    <row r="442" spans="1:4">
      <c r="A442">
        <v>44.1</v>
      </c>
      <c r="B442" s="11">
        <v>4.5</v>
      </c>
      <c r="D442">
        <f t="shared" si="6"/>
        <v>50</v>
      </c>
    </row>
    <row r="443" spans="1:4">
      <c r="A443">
        <v>44.2</v>
      </c>
      <c r="B443" s="11">
        <v>4.5</v>
      </c>
      <c r="D443">
        <f t="shared" si="6"/>
        <v>50</v>
      </c>
    </row>
    <row r="444" spans="1:4">
      <c r="A444">
        <v>44.3</v>
      </c>
      <c r="B444" s="11">
        <v>4.5</v>
      </c>
      <c r="D444">
        <f t="shared" si="6"/>
        <v>50</v>
      </c>
    </row>
    <row r="445" spans="1:4">
      <c r="A445">
        <v>44.4</v>
      </c>
      <c r="B445" s="11">
        <v>4.5</v>
      </c>
      <c r="D445">
        <f t="shared" si="6"/>
        <v>50</v>
      </c>
    </row>
    <row r="446" spans="1:4">
      <c r="A446">
        <v>44.5</v>
      </c>
      <c r="B446" s="11">
        <v>4.5</v>
      </c>
      <c r="D446">
        <f t="shared" si="6"/>
        <v>50</v>
      </c>
    </row>
    <row r="447" spans="1:4">
      <c r="A447">
        <v>44.6</v>
      </c>
      <c r="B447" s="11">
        <v>4.5</v>
      </c>
      <c r="D447">
        <f t="shared" si="6"/>
        <v>50</v>
      </c>
    </row>
    <row r="448" spans="1:4">
      <c r="A448">
        <v>44.7</v>
      </c>
      <c r="B448" s="11">
        <v>4.5</v>
      </c>
      <c r="D448">
        <f t="shared" si="6"/>
        <v>50</v>
      </c>
    </row>
    <row r="449" spans="1:4">
      <c r="A449">
        <v>44.8</v>
      </c>
      <c r="B449" s="11">
        <v>4.5</v>
      </c>
      <c r="D449">
        <f t="shared" si="6"/>
        <v>50</v>
      </c>
    </row>
    <row r="450" spans="1:4">
      <c r="A450">
        <v>44.9</v>
      </c>
      <c r="B450" s="11">
        <v>4.5</v>
      </c>
      <c r="D450">
        <f t="shared" ref="D450:D513" si="7">COUNTIF(B:B,B450)</f>
        <v>50</v>
      </c>
    </row>
    <row r="451" spans="1:4" s="12" customFormat="1">
      <c r="A451" s="12">
        <v>45</v>
      </c>
      <c r="B451" s="13">
        <v>4.5</v>
      </c>
      <c r="D451" s="12">
        <f t="shared" si="7"/>
        <v>50</v>
      </c>
    </row>
    <row r="452" spans="1:4">
      <c r="A452">
        <v>45.1</v>
      </c>
      <c r="B452" s="11">
        <v>4.5</v>
      </c>
      <c r="D452">
        <f t="shared" si="7"/>
        <v>50</v>
      </c>
    </row>
    <row r="453" spans="1:4">
      <c r="A453">
        <v>45.2</v>
      </c>
      <c r="B453" s="11">
        <v>4.5</v>
      </c>
      <c r="D453">
        <f t="shared" si="7"/>
        <v>50</v>
      </c>
    </row>
    <row r="454" spans="1:4">
      <c r="A454">
        <v>45.3</v>
      </c>
      <c r="B454" s="13">
        <v>4.5</v>
      </c>
      <c r="D454">
        <f t="shared" si="7"/>
        <v>50</v>
      </c>
    </row>
    <row r="455" spans="1:4">
      <c r="A455">
        <v>45.4</v>
      </c>
      <c r="B455" s="11">
        <v>4.5</v>
      </c>
      <c r="D455">
        <f t="shared" si="7"/>
        <v>50</v>
      </c>
    </row>
    <row r="456" spans="1:4">
      <c r="A456">
        <v>45.5</v>
      </c>
      <c r="B456" s="11">
        <v>4.5</v>
      </c>
      <c r="D456">
        <f t="shared" si="7"/>
        <v>50</v>
      </c>
    </row>
    <row r="457" spans="1:4">
      <c r="A457">
        <v>45.6</v>
      </c>
      <c r="B457" s="13">
        <v>4.5</v>
      </c>
      <c r="D457">
        <f t="shared" si="7"/>
        <v>50</v>
      </c>
    </row>
    <row r="458" spans="1:4">
      <c r="A458">
        <v>45.7</v>
      </c>
      <c r="B458" s="11">
        <v>4.5</v>
      </c>
      <c r="D458">
        <f t="shared" si="7"/>
        <v>50</v>
      </c>
    </row>
    <row r="459" spans="1:4">
      <c r="A459">
        <v>45.8</v>
      </c>
      <c r="B459" s="11">
        <v>4.5</v>
      </c>
      <c r="D459">
        <f t="shared" si="7"/>
        <v>50</v>
      </c>
    </row>
    <row r="460" spans="1:4">
      <c r="A460">
        <v>45.9</v>
      </c>
      <c r="B460" s="13">
        <v>4.5</v>
      </c>
      <c r="D460">
        <f t="shared" si="7"/>
        <v>50</v>
      </c>
    </row>
    <row r="461" spans="1:4">
      <c r="A461">
        <v>46</v>
      </c>
      <c r="B461" s="11">
        <v>4.5</v>
      </c>
      <c r="D461">
        <f t="shared" si="7"/>
        <v>50</v>
      </c>
    </row>
    <row r="462" spans="1:4">
      <c r="A462">
        <v>46.1</v>
      </c>
      <c r="B462" s="11">
        <v>4.5</v>
      </c>
      <c r="D462">
        <f t="shared" si="7"/>
        <v>50</v>
      </c>
    </row>
    <row r="463" spans="1:4">
      <c r="A463">
        <v>46.2</v>
      </c>
      <c r="B463" s="13">
        <v>4.5</v>
      </c>
      <c r="D463">
        <f t="shared" si="7"/>
        <v>50</v>
      </c>
    </row>
    <row r="464" spans="1:4">
      <c r="A464">
        <v>46.3</v>
      </c>
      <c r="B464" s="11">
        <v>4.5</v>
      </c>
      <c r="D464">
        <f t="shared" si="7"/>
        <v>50</v>
      </c>
    </row>
    <row r="465" spans="1:6">
      <c r="A465">
        <v>46.4</v>
      </c>
      <c r="B465" s="11">
        <v>4.5</v>
      </c>
      <c r="D465">
        <f t="shared" si="7"/>
        <v>50</v>
      </c>
    </row>
    <row r="466" spans="1:6">
      <c r="A466">
        <v>46.5</v>
      </c>
      <c r="B466" s="13">
        <v>4.5</v>
      </c>
      <c r="D466">
        <f t="shared" si="7"/>
        <v>50</v>
      </c>
    </row>
    <row r="467" spans="1:6">
      <c r="A467">
        <v>46.6</v>
      </c>
      <c r="B467" s="11">
        <v>4.5</v>
      </c>
      <c r="D467">
        <f t="shared" si="7"/>
        <v>50</v>
      </c>
    </row>
    <row r="468" spans="1:6">
      <c r="A468">
        <v>46.7</v>
      </c>
      <c r="B468" s="11">
        <v>4.5</v>
      </c>
      <c r="D468">
        <f t="shared" si="7"/>
        <v>50</v>
      </c>
    </row>
    <row r="469" spans="1:6">
      <c r="A469">
        <v>46.8</v>
      </c>
      <c r="B469" s="13">
        <v>4.5</v>
      </c>
      <c r="D469">
        <f t="shared" si="7"/>
        <v>50</v>
      </c>
    </row>
    <row r="470" spans="1:6">
      <c r="A470">
        <v>46.9</v>
      </c>
      <c r="B470" s="11">
        <v>4.5</v>
      </c>
      <c r="D470">
        <f t="shared" si="7"/>
        <v>50</v>
      </c>
    </row>
    <row r="471" spans="1:6">
      <c r="A471">
        <v>47</v>
      </c>
      <c r="B471" s="11">
        <v>4.5</v>
      </c>
      <c r="D471">
        <f t="shared" si="7"/>
        <v>50</v>
      </c>
    </row>
    <row r="472" spans="1:6">
      <c r="A472">
        <v>47.1</v>
      </c>
      <c r="B472" s="13">
        <v>4.5</v>
      </c>
      <c r="D472">
        <f t="shared" si="7"/>
        <v>50</v>
      </c>
    </row>
    <row r="473" spans="1:6">
      <c r="A473">
        <v>47.2</v>
      </c>
      <c r="B473" s="11">
        <v>4.5</v>
      </c>
      <c r="D473">
        <f t="shared" si="7"/>
        <v>50</v>
      </c>
    </row>
    <row r="474" spans="1:6">
      <c r="A474" s="14">
        <v>47.3</v>
      </c>
      <c r="B474" s="15">
        <v>4.5</v>
      </c>
      <c r="C474" s="14"/>
      <c r="D474" s="14">
        <f t="shared" si="7"/>
        <v>50</v>
      </c>
      <c r="E474" s="14"/>
      <c r="F474" s="14"/>
    </row>
    <row r="475" spans="1:6">
      <c r="A475">
        <v>47.4</v>
      </c>
      <c r="B475" s="11">
        <v>5</v>
      </c>
      <c r="D475">
        <f t="shared" si="7"/>
        <v>50</v>
      </c>
    </row>
    <row r="476" spans="1:6">
      <c r="A476">
        <v>47.5</v>
      </c>
      <c r="B476" s="11">
        <v>5</v>
      </c>
      <c r="D476">
        <f t="shared" si="7"/>
        <v>50</v>
      </c>
    </row>
    <row r="477" spans="1:6">
      <c r="A477">
        <v>47.6</v>
      </c>
      <c r="B477" s="11">
        <v>5</v>
      </c>
      <c r="D477">
        <f t="shared" si="7"/>
        <v>50</v>
      </c>
    </row>
    <row r="478" spans="1:6">
      <c r="A478">
        <v>47.7</v>
      </c>
      <c r="B478" s="11">
        <v>5</v>
      </c>
      <c r="D478">
        <f t="shared" si="7"/>
        <v>50</v>
      </c>
    </row>
    <row r="479" spans="1:6">
      <c r="A479">
        <v>47.8</v>
      </c>
      <c r="B479" s="11">
        <v>5</v>
      </c>
      <c r="D479">
        <f t="shared" si="7"/>
        <v>50</v>
      </c>
    </row>
    <row r="480" spans="1:6">
      <c r="A480">
        <v>47.9</v>
      </c>
      <c r="B480" s="11">
        <v>5</v>
      </c>
      <c r="D480">
        <f t="shared" si="7"/>
        <v>50</v>
      </c>
    </row>
    <row r="481" spans="1:4">
      <c r="A481">
        <v>48</v>
      </c>
      <c r="B481" s="11">
        <v>5</v>
      </c>
      <c r="D481">
        <f t="shared" si="7"/>
        <v>50</v>
      </c>
    </row>
    <row r="482" spans="1:4">
      <c r="A482">
        <v>48.1</v>
      </c>
      <c r="B482" s="11">
        <v>5</v>
      </c>
      <c r="D482">
        <f t="shared" si="7"/>
        <v>50</v>
      </c>
    </row>
    <row r="483" spans="1:4">
      <c r="A483">
        <v>48.2</v>
      </c>
      <c r="B483" s="11">
        <v>5</v>
      </c>
      <c r="D483">
        <f t="shared" si="7"/>
        <v>50</v>
      </c>
    </row>
    <row r="484" spans="1:4">
      <c r="A484">
        <v>48.3</v>
      </c>
      <c r="B484" s="11">
        <v>5</v>
      </c>
      <c r="D484">
        <f t="shared" si="7"/>
        <v>50</v>
      </c>
    </row>
    <row r="485" spans="1:4">
      <c r="A485">
        <v>48.4</v>
      </c>
      <c r="B485" s="11">
        <v>5</v>
      </c>
      <c r="D485">
        <f t="shared" si="7"/>
        <v>50</v>
      </c>
    </row>
    <row r="486" spans="1:4">
      <c r="A486">
        <v>48.5</v>
      </c>
      <c r="B486" s="11">
        <v>5</v>
      </c>
      <c r="D486">
        <f t="shared" si="7"/>
        <v>50</v>
      </c>
    </row>
    <row r="487" spans="1:4">
      <c r="A487">
        <v>48.6</v>
      </c>
      <c r="B487" s="11">
        <v>5</v>
      </c>
      <c r="D487">
        <f t="shared" si="7"/>
        <v>50</v>
      </c>
    </row>
    <row r="488" spans="1:4">
      <c r="A488">
        <v>48.7</v>
      </c>
      <c r="B488" s="11">
        <v>5</v>
      </c>
      <c r="D488">
        <f t="shared" si="7"/>
        <v>50</v>
      </c>
    </row>
    <row r="489" spans="1:4">
      <c r="A489">
        <v>48.8</v>
      </c>
      <c r="B489" s="11">
        <v>5</v>
      </c>
      <c r="D489">
        <f t="shared" si="7"/>
        <v>50</v>
      </c>
    </row>
    <row r="490" spans="1:4">
      <c r="A490">
        <v>48.9</v>
      </c>
      <c r="B490" s="11">
        <v>5</v>
      </c>
      <c r="D490">
        <f t="shared" si="7"/>
        <v>50</v>
      </c>
    </row>
    <row r="491" spans="1:4">
      <c r="A491">
        <v>49</v>
      </c>
      <c r="B491" s="11">
        <v>5</v>
      </c>
      <c r="D491">
        <f t="shared" si="7"/>
        <v>50</v>
      </c>
    </row>
    <row r="492" spans="1:4">
      <c r="A492">
        <v>49.1</v>
      </c>
      <c r="B492" s="11">
        <v>5</v>
      </c>
      <c r="D492">
        <f t="shared" si="7"/>
        <v>50</v>
      </c>
    </row>
    <row r="493" spans="1:4">
      <c r="A493">
        <v>49.2</v>
      </c>
      <c r="B493" s="11">
        <v>5</v>
      </c>
      <c r="D493">
        <f t="shared" si="7"/>
        <v>50</v>
      </c>
    </row>
    <row r="494" spans="1:4">
      <c r="A494">
        <v>49.3</v>
      </c>
      <c r="B494" s="11">
        <v>5</v>
      </c>
      <c r="D494">
        <f t="shared" si="7"/>
        <v>50</v>
      </c>
    </row>
    <row r="495" spans="1:4">
      <c r="A495">
        <v>49.4</v>
      </c>
      <c r="B495" s="11">
        <v>5</v>
      </c>
      <c r="D495">
        <f t="shared" si="7"/>
        <v>50</v>
      </c>
    </row>
    <row r="496" spans="1:4">
      <c r="A496">
        <v>49.5</v>
      </c>
      <c r="B496" s="11">
        <v>5</v>
      </c>
      <c r="D496">
        <f t="shared" si="7"/>
        <v>50</v>
      </c>
    </row>
    <row r="497" spans="1:4">
      <c r="A497">
        <v>49.6</v>
      </c>
      <c r="B497" s="11">
        <v>5</v>
      </c>
      <c r="D497">
        <f t="shared" si="7"/>
        <v>50</v>
      </c>
    </row>
    <row r="498" spans="1:4">
      <c r="A498">
        <v>49.7</v>
      </c>
      <c r="B498" s="11">
        <v>5</v>
      </c>
      <c r="D498">
        <f t="shared" si="7"/>
        <v>50</v>
      </c>
    </row>
    <row r="499" spans="1:4">
      <c r="A499">
        <v>49.8</v>
      </c>
      <c r="B499" s="11">
        <v>5</v>
      </c>
      <c r="D499">
        <f t="shared" si="7"/>
        <v>50</v>
      </c>
    </row>
    <row r="500" spans="1:4">
      <c r="A500">
        <v>49.9</v>
      </c>
      <c r="B500" s="11">
        <v>5</v>
      </c>
      <c r="D500">
        <f t="shared" si="7"/>
        <v>50</v>
      </c>
    </row>
    <row r="501" spans="1:4" s="12" customFormat="1">
      <c r="A501" s="12">
        <v>50</v>
      </c>
      <c r="B501" s="13">
        <v>5</v>
      </c>
      <c r="D501" s="12">
        <f t="shared" si="7"/>
        <v>50</v>
      </c>
    </row>
    <row r="502" spans="1:4">
      <c r="A502">
        <v>50.1</v>
      </c>
      <c r="B502" s="11">
        <v>5</v>
      </c>
      <c r="D502">
        <f t="shared" si="7"/>
        <v>50</v>
      </c>
    </row>
    <row r="503" spans="1:4">
      <c r="A503">
        <v>50.2</v>
      </c>
      <c r="B503" s="13">
        <v>5</v>
      </c>
      <c r="D503">
        <f t="shared" si="7"/>
        <v>50</v>
      </c>
    </row>
    <row r="504" spans="1:4">
      <c r="A504">
        <v>50.3</v>
      </c>
      <c r="B504" s="11">
        <v>5</v>
      </c>
      <c r="D504">
        <f t="shared" si="7"/>
        <v>50</v>
      </c>
    </row>
    <row r="505" spans="1:4">
      <c r="A505">
        <v>50.4</v>
      </c>
      <c r="B505" s="13">
        <v>5</v>
      </c>
      <c r="D505">
        <f t="shared" si="7"/>
        <v>50</v>
      </c>
    </row>
    <row r="506" spans="1:4">
      <c r="A506">
        <v>50.5</v>
      </c>
      <c r="B506" s="11">
        <v>5</v>
      </c>
      <c r="D506">
        <f t="shared" si="7"/>
        <v>50</v>
      </c>
    </row>
    <row r="507" spans="1:4">
      <c r="A507">
        <v>50.6</v>
      </c>
      <c r="B507" s="13">
        <v>5</v>
      </c>
      <c r="D507">
        <f t="shared" si="7"/>
        <v>50</v>
      </c>
    </row>
    <row r="508" spans="1:4">
      <c r="A508">
        <v>50.7</v>
      </c>
      <c r="B508" s="11">
        <v>5</v>
      </c>
      <c r="D508">
        <f t="shared" si="7"/>
        <v>50</v>
      </c>
    </row>
    <row r="509" spans="1:4">
      <c r="A509">
        <v>50.8</v>
      </c>
      <c r="B509" s="13">
        <v>5</v>
      </c>
      <c r="D509">
        <f t="shared" si="7"/>
        <v>50</v>
      </c>
    </row>
    <row r="510" spans="1:4">
      <c r="A510">
        <v>50.9</v>
      </c>
      <c r="B510" s="11">
        <v>5</v>
      </c>
      <c r="D510">
        <f t="shared" si="7"/>
        <v>50</v>
      </c>
    </row>
    <row r="511" spans="1:4">
      <c r="A511">
        <v>51</v>
      </c>
      <c r="B511" s="13">
        <v>5</v>
      </c>
      <c r="D511">
        <f t="shared" si="7"/>
        <v>50</v>
      </c>
    </row>
    <row r="512" spans="1:4">
      <c r="A512">
        <v>51.1</v>
      </c>
      <c r="B512" s="11">
        <v>5</v>
      </c>
      <c r="D512">
        <f t="shared" si="7"/>
        <v>50</v>
      </c>
    </row>
    <row r="513" spans="1:6">
      <c r="A513">
        <v>51.2</v>
      </c>
      <c r="B513" s="13">
        <v>5</v>
      </c>
      <c r="D513">
        <f t="shared" si="7"/>
        <v>50</v>
      </c>
    </row>
    <row r="514" spans="1:6">
      <c r="A514">
        <v>51.3</v>
      </c>
      <c r="B514" s="11">
        <v>5</v>
      </c>
      <c r="D514">
        <f t="shared" ref="D514:D577" si="8">COUNTIF(B:B,B514)</f>
        <v>50</v>
      </c>
    </row>
    <row r="515" spans="1:6">
      <c r="A515">
        <v>51.4</v>
      </c>
      <c r="B515" s="13">
        <v>5</v>
      </c>
      <c r="D515">
        <f t="shared" si="8"/>
        <v>50</v>
      </c>
    </row>
    <row r="516" spans="1:6">
      <c r="A516">
        <v>51.5</v>
      </c>
      <c r="B516" s="11">
        <v>5</v>
      </c>
      <c r="D516">
        <f t="shared" si="8"/>
        <v>50</v>
      </c>
    </row>
    <row r="517" spans="1:6">
      <c r="A517">
        <v>51.6</v>
      </c>
      <c r="B517" s="13">
        <v>5</v>
      </c>
      <c r="D517">
        <f t="shared" si="8"/>
        <v>50</v>
      </c>
    </row>
    <row r="518" spans="1:6">
      <c r="A518">
        <v>51.7</v>
      </c>
      <c r="B518" s="11">
        <v>5</v>
      </c>
      <c r="D518">
        <f t="shared" si="8"/>
        <v>50</v>
      </c>
    </row>
    <row r="519" spans="1:6">
      <c r="A519">
        <v>51.8</v>
      </c>
      <c r="B519" s="13">
        <v>5</v>
      </c>
      <c r="D519">
        <f t="shared" si="8"/>
        <v>50</v>
      </c>
    </row>
    <row r="520" spans="1:6">
      <c r="A520">
        <v>51.9</v>
      </c>
      <c r="B520" s="11">
        <v>5</v>
      </c>
      <c r="D520">
        <f t="shared" si="8"/>
        <v>50</v>
      </c>
    </row>
    <row r="521" spans="1:6">
      <c r="A521">
        <v>52</v>
      </c>
      <c r="B521" s="13">
        <v>5</v>
      </c>
      <c r="D521">
        <f t="shared" si="8"/>
        <v>50</v>
      </c>
    </row>
    <row r="522" spans="1:6">
      <c r="A522">
        <v>52.1</v>
      </c>
      <c r="B522" s="11">
        <v>5</v>
      </c>
      <c r="D522">
        <f t="shared" si="8"/>
        <v>50</v>
      </c>
    </row>
    <row r="523" spans="1:6">
      <c r="A523">
        <v>52.2</v>
      </c>
      <c r="B523" s="11">
        <v>5</v>
      </c>
      <c r="D523">
        <f t="shared" si="8"/>
        <v>50</v>
      </c>
    </row>
    <row r="524" spans="1:6">
      <c r="A524" s="14">
        <v>52.3</v>
      </c>
      <c r="B524" s="16">
        <v>5</v>
      </c>
      <c r="C524" s="14"/>
      <c r="D524" s="14">
        <f t="shared" si="8"/>
        <v>50</v>
      </c>
      <c r="E524" s="14"/>
      <c r="F524" s="14"/>
    </row>
    <row r="525" spans="1:6">
      <c r="A525">
        <v>52.4</v>
      </c>
      <c r="B525" s="11">
        <v>5.5</v>
      </c>
      <c r="D525">
        <f t="shared" si="8"/>
        <v>50</v>
      </c>
    </row>
    <row r="526" spans="1:6">
      <c r="A526">
        <v>52.5</v>
      </c>
      <c r="B526" s="11">
        <v>5.5</v>
      </c>
      <c r="D526">
        <f t="shared" si="8"/>
        <v>50</v>
      </c>
    </row>
    <row r="527" spans="1:6">
      <c r="A527">
        <v>52.6</v>
      </c>
      <c r="B527" s="11">
        <v>5.5</v>
      </c>
      <c r="D527">
        <f t="shared" si="8"/>
        <v>50</v>
      </c>
    </row>
    <row r="528" spans="1:6">
      <c r="A528">
        <v>52.7</v>
      </c>
      <c r="B528" s="11">
        <v>5.5</v>
      </c>
      <c r="D528">
        <f t="shared" si="8"/>
        <v>50</v>
      </c>
    </row>
    <row r="529" spans="1:4">
      <c r="A529">
        <v>52.8</v>
      </c>
      <c r="B529" s="11">
        <v>5.5</v>
      </c>
      <c r="D529">
        <f t="shared" si="8"/>
        <v>50</v>
      </c>
    </row>
    <row r="530" spans="1:4">
      <c r="A530">
        <v>52.9</v>
      </c>
      <c r="B530" s="11">
        <v>5.5</v>
      </c>
      <c r="D530">
        <f t="shared" si="8"/>
        <v>50</v>
      </c>
    </row>
    <row r="531" spans="1:4">
      <c r="A531">
        <v>53</v>
      </c>
      <c r="B531" s="11">
        <v>5.5</v>
      </c>
      <c r="D531">
        <f t="shared" si="8"/>
        <v>50</v>
      </c>
    </row>
    <row r="532" spans="1:4">
      <c r="A532">
        <v>53.1</v>
      </c>
      <c r="B532" s="11">
        <v>5.5</v>
      </c>
      <c r="D532">
        <f t="shared" si="8"/>
        <v>50</v>
      </c>
    </row>
    <row r="533" spans="1:4">
      <c r="A533">
        <v>53.2</v>
      </c>
      <c r="B533" s="11">
        <v>5.5</v>
      </c>
      <c r="D533">
        <f t="shared" si="8"/>
        <v>50</v>
      </c>
    </row>
    <row r="534" spans="1:4">
      <c r="A534">
        <v>53.3</v>
      </c>
      <c r="B534" s="11">
        <v>5.5</v>
      </c>
      <c r="D534">
        <f t="shared" si="8"/>
        <v>50</v>
      </c>
    </row>
    <row r="535" spans="1:4">
      <c r="A535">
        <v>53.4</v>
      </c>
      <c r="B535" s="11">
        <v>5.5</v>
      </c>
      <c r="D535">
        <f t="shared" si="8"/>
        <v>50</v>
      </c>
    </row>
    <row r="536" spans="1:4">
      <c r="A536">
        <v>53.5</v>
      </c>
      <c r="B536" s="11">
        <v>5.5</v>
      </c>
      <c r="D536">
        <f t="shared" si="8"/>
        <v>50</v>
      </c>
    </row>
    <row r="537" spans="1:4">
      <c r="A537">
        <v>53.6</v>
      </c>
      <c r="B537" s="11">
        <v>5.5</v>
      </c>
      <c r="D537">
        <f t="shared" si="8"/>
        <v>50</v>
      </c>
    </row>
    <row r="538" spans="1:4">
      <c r="A538">
        <v>53.7</v>
      </c>
      <c r="B538" s="11">
        <v>5.5</v>
      </c>
      <c r="D538">
        <f t="shared" si="8"/>
        <v>50</v>
      </c>
    </row>
    <row r="539" spans="1:4">
      <c r="A539">
        <v>53.8</v>
      </c>
      <c r="B539" s="11">
        <v>5.5</v>
      </c>
      <c r="D539">
        <f t="shared" si="8"/>
        <v>50</v>
      </c>
    </row>
    <row r="540" spans="1:4">
      <c r="A540">
        <v>53.9</v>
      </c>
      <c r="B540" s="11">
        <v>5.5</v>
      </c>
      <c r="D540">
        <f t="shared" si="8"/>
        <v>50</v>
      </c>
    </row>
    <row r="541" spans="1:4">
      <c r="A541">
        <v>54</v>
      </c>
      <c r="B541" s="11">
        <v>5.5</v>
      </c>
      <c r="D541">
        <f t="shared" si="8"/>
        <v>50</v>
      </c>
    </row>
    <row r="542" spans="1:4">
      <c r="A542">
        <v>54.1</v>
      </c>
      <c r="B542" s="11">
        <v>5.5</v>
      </c>
      <c r="D542">
        <f t="shared" si="8"/>
        <v>50</v>
      </c>
    </row>
    <row r="543" spans="1:4">
      <c r="A543">
        <v>54.2</v>
      </c>
      <c r="B543" s="11">
        <v>5.5</v>
      </c>
      <c r="D543">
        <f t="shared" si="8"/>
        <v>50</v>
      </c>
    </row>
    <row r="544" spans="1:4">
      <c r="A544">
        <v>54.3</v>
      </c>
      <c r="B544" s="11">
        <v>5.5</v>
      </c>
      <c r="D544">
        <f t="shared" si="8"/>
        <v>50</v>
      </c>
    </row>
    <row r="545" spans="1:4">
      <c r="A545">
        <v>54.4</v>
      </c>
      <c r="B545" s="11">
        <v>5.5</v>
      </c>
      <c r="D545">
        <f t="shared" si="8"/>
        <v>50</v>
      </c>
    </row>
    <row r="546" spans="1:4">
      <c r="A546">
        <v>54.5</v>
      </c>
      <c r="B546" s="11">
        <v>5.5</v>
      </c>
      <c r="D546">
        <f t="shared" si="8"/>
        <v>50</v>
      </c>
    </row>
    <row r="547" spans="1:4">
      <c r="A547">
        <v>54.6</v>
      </c>
      <c r="B547" s="11">
        <v>5.5</v>
      </c>
      <c r="D547">
        <f t="shared" si="8"/>
        <v>50</v>
      </c>
    </row>
    <row r="548" spans="1:4">
      <c r="A548">
        <v>54.7</v>
      </c>
      <c r="B548" s="11">
        <v>5.5</v>
      </c>
      <c r="D548">
        <f t="shared" si="8"/>
        <v>50</v>
      </c>
    </row>
    <row r="549" spans="1:4">
      <c r="A549">
        <v>54.8</v>
      </c>
      <c r="B549" s="11">
        <v>5.5</v>
      </c>
      <c r="D549">
        <f t="shared" si="8"/>
        <v>50</v>
      </c>
    </row>
    <row r="550" spans="1:4">
      <c r="A550">
        <v>54.9</v>
      </c>
      <c r="B550" s="11">
        <v>5.5</v>
      </c>
      <c r="D550">
        <f t="shared" si="8"/>
        <v>50</v>
      </c>
    </row>
    <row r="551" spans="1:4" s="12" customFormat="1">
      <c r="A551" s="12">
        <v>55</v>
      </c>
      <c r="B551" s="13">
        <v>5.5</v>
      </c>
      <c r="D551" s="12">
        <f t="shared" si="8"/>
        <v>50</v>
      </c>
    </row>
    <row r="552" spans="1:4">
      <c r="A552">
        <v>55.1</v>
      </c>
      <c r="B552" s="11">
        <v>5.5</v>
      </c>
      <c r="D552">
        <f t="shared" si="8"/>
        <v>50</v>
      </c>
    </row>
    <row r="553" spans="1:4">
      <c r="A553">
        <v>55.2</v>
      </c>
      <c r="B553" s="11">
        <v>5.5</v>
      </c>
      <c r="D553">
        <f t="shared" si="8"/>
        <v>50</v>
      </c>
    </row>
    <row r="554" spans="1:4">
      <c r="A554">
        <v>55.3</v>
      </c>
      <c r="B554" s="13">
        <v>5.5</v>
      </c>
      <c r="D554">
        <f t="shared" si="8"/>
        <v>50</v>
      </c>
    </row>
    <row r="555" spans="1:4">
      <c r="A555">
        <v>55.4</v>
      </c>
      <c r="B555" s="11">
        <v>5.5</v>
      </c>
      <c r="D555">
        <f t="shared" si="8"/>
        <v>50</v>
      </c>
    </row>
    <row r="556" spans="1:4">
      <c r="A556">
        <v>55.5</v>
      </c>
      <c r="B556" s="11">
        <v>5.5</v>
      </c>
      <c r="D556">
        <f t="shared" si="8"/>
        <v>50</v>
      </c>
    </row>
    <row r="557" spans="1:4">
      <c r="A557">
        <v>55.6</v>
      </c>
      <c r="B557" s="13">
        <v>5.5</v>
      </c>
      <c r="D557">
        <f t="shared" si="8"/>
        <v>50</v>
      </c>
    </row>
    <row r="558" spans="1:4">
      <c r="A558">
        <v>55.7</v>
      </c>
      <c r="B558" s="11">
        <v>5.5</v>
      </c>
      <c r="D558">
        <f t="shared" si="8"/>
        <v>50</v>
      </c>
    </row>
    <row r="559" spans="1:4">
      <c r="A559">
        <v>55.8</v>
      </c>
      <c r="B559" s="11">
        <v>5.5</v>
      </c>
      <c r="D559">
        <f t="shared" si="8"/>
        <v>50</v>
      </c>
    </row>
    <row r="560" spans="1:4">
      <c r="A560">
        <v>55.9</v>
      </c>
      <c r="B560" s="13">
        <v>5.5</v>
      </c>
      <c r="D560">
        <f t="shared" si="8"/>
        <v>50</v>
      </c>
    </row>
    <row r="561" spans="1:6">
      <c r="A561">
        <v>56</v>
      </c>
      <c r="B561" s="11">
        <v>5.5</v>
      </c>
      <c r="D561">
        <f t="shared" si="8"/>
        <v>50</v>
      </c>
    </row>
    <row r="562" spans="1:6">
      <c r="A562">
        <v>56.1</v>
      </c>
      <c r="B562" s="11">
        <v>5.5</v>
      </c>
      <c r="D562">
        <f t="shared" si="8"/>
        <v>50</v>
      </c>
    </row>
    <row r="563" spans="1:6">
      <c r="A563">
        <v>56.2</v>
      </c>
      <c r="B563" s="13">
        <v>5.5</v>
      </c>
      <c r="D563">
        <f t="shared" si="8"/>
        <v>50</v>
      </c>
    </row>
    <row r="564" spans="1:6">
      <c r="A564">
        <v>56.3</v>
      </c>
      <c r="B564" s="11">
        <v>5.5</v>
      </c>
      <c r="D564">
        <f t="shared" si="8"/>
        <v>50</v>
      </c>
    </row>
    <row r="565" spans="1:6">
      <c r="A565">
        <v>56.4</v>
      </c>
      <c r="B565" s="11">
        <v>5.5</v>
      </c>
      <c r="D565">
        <f t="shared" si="8"/>
        <v>50</v>
      </c>
    </row>
    <row r="566" spans="1:6">
      <c r="A566">
        <v>56.5</v>
      </c>
      <c r="B566" s="13">
        <v>5.5</v>
      </c>
      <c r="D566">
        <f t="shared" si="8"/>
        <v>50</v>
      </c>
    </row>
    <row r="567" spans="1:6">
      <c r="A567">
        <v>56.6</v>
      </c>
      <c r="B567" s="11">
        <v>5.5</v>
      </c>
      <c r="D567">
        <f t="shared" si="8"/>
        <v>50</v>
      </c>
    </row>
    <row r="568" spans="1:6">
      <c r="A568">
        <v>56.7</v>
      </c>
      <c r="B568" s="11">
        <v>5.5</v>
      </c>
      <c r="D568">
        <f t="shared" si="8"/>
        <v>50</v>
      </c>
    </row>
    <row r="569" spans="1:6">
      <c r="A569">
        <v>56.8</v>
      </c>
      <c r="B569" s="11">
        <v>5.5</v>
      </c>
      <c r="D569">
        <f t="shared" si="8"/>
        <v>50</v>
      </c>
    </row>
    <row r="570" spans="1:6">
      <c r="A570">
        <v>56.9</v>
      </c>
      <c r="B570" s="13">
        <v>5.5</v>
      </c>
      <c r="D570">
        <f t="shared" si="8"/>
        <v>50</v>
      </c>
    </row>
    <row r="571" spans="1:6">
      <c r="A571">
        <v>57</v>
      </c>
      <c r="B571" s="11">
        <v>5.5</v>
      </c>
      <c r="D571">
        <f t="shared" si="8"/>
        <v>50</v>
      </c>
    </row>
    <row r="572" spans="1:6">
      <c r="A572">
        <v>57.1</v>
      </c>
      <c r="B572" s="11">
        <v>5.5</v>
      </c>
      <c r="D572">
        <f t="shared" si="8"/>
        <v>50</v>
      </c>
    </row>
    <row r="573" spans="1:6">
      <c r="A573">
        <v>57.2</v>
      </c>
      <c r="B573" s="13">
        <v>5.5</v>
      </c>
      <c r="D573">
        <f t="shared" si="8"/>
        <v>50</v>
      </c>
    </row>
    <row r="574" spans="1:6">
      <c r="A574" s="14">
        <v>57.3</v>
      </c>
      <c r="B574" s="15">
        <v>5.5</v>
      </c>
      <c r="C574" s="14"/>
      <c r="D574" s="14">
        <f t="shared" si="8"/>
        <v>50</v>
      </c>
      <c r="E574" s="14"/>
      <c r="F574" s="14"/>
    </row>
    <row r="575" spans="1:6">
      <c r="A575">
        <v>57.4</v>
      </c>
      <c r="B575" s="11">
        <v>6</v>
      </c>
      <c r="D575">
        <f t="shared" si="8"/>
        <v>50</v>
      </c>
    </row>
    <row r="576" spans="1:6">
      <c r="A576">
        <v>57.5</v>
      </c>
      <c r="B576" s="11">
        <v>6</v>
      </c>
      <c r="D576">
        <f t="shared" si="8"/>
        <v>50</v>
      </c>
    </row>
    <row r="577" spans="1:4">
      <c r="A577">
        <v>57.6</v>
      </c>
      <c r="B577" s="11">
        <v>6</v>
      </c>
      <c r="D577">
        <f t="shared" si="8"/>
        <v>50</v>
      </c>
    </row>
    <row r="578" spans="1:4">
      <c r="A578">
        <v>57.7</v>
      </c>
      <c r="B578" s="11">
        <v>6</v>
      </c>
      <c r="D578">
        <f t="shared" ref="D578:D641" si="9">COUNTIF(B:B,B578)</f>
        <v>50</v>
      </c>
    </row>
    <row r="579" spans="1:4">
      <c r="A579">
        <v>57.8</v>
      </c>
      <c r="B579" s="11">
        <v>6</v>
      </c>
      <c r="D579">
        <f t="shared" si="9"/>
        <v>50</v>
      </c>
    </row>
    <row r="580" spans="1:4">
      <c r="A580">
        <v>57.9</v>
      </c>
      <c r="B580" s="11">
        <v>6</v>
      </c>
      <c r="D580">
        <f t="shared" si="9"/>
        <v>50</v>
      </c>
    </row>
    <row r="581" spans="1:4">
      <c r="A581">
        <v>58</v>
      </c>
      <c r="B581" s="11">
        <v>6</v>
      </c>
      <c r="D581">
        <f t="shared" si="9"/>
        <v>50</v>
      </c>
    </row>
    <row r="582" spans="1:4">
      <c r="A582">
        <v>58.1</v>
      </c>
      <c r="B582" s="11">
        <v>6</v>
      </c>
      <c r="D582">
        <f t="shared" si="9"/>
        <v>50</v>
      </c>
    </row>
    <row r="583" spans="1:4">
      <c r="A583">
        <v>58.2</v>
      </c>
      <c r="B583" s="11">
        <v>6</v>
      </c>
      <c r="D583">
        <f t="shared" si="9"/>
        <v>50</v>
      </c>
    </row>
    <row r="584" spans="1:4">
      <c r="A584">
        <v>58.3</v>
      </c>
      <c r="B584" s="11">
        <v>6</v>
      </c>
      <c r="D584">
        <f t="shared" si="9"/>
        <v>50</v>
      </c>
    </row>
    <row r="585" spans="1:4">
      <c r="A585">
        <v>58.4</v>
      </c>
      <c r="B585" s="11">
        <v>6</v>
      </c>
      <c r="D585">
        <f t="shared" si="9"/>
        <v>50</v>
      </c>
    </row>
    <row r="586" spans="1:4">
      <c r="A586">
        <v>58.5</v>
      </c>
      <c r="B586" s="11">
        <v>6</v>
      </c>
      <c r="D586">
        <f t="shared" si="9"/>
        <v>50</v>
      </c>
    </row>
    <row r="587" spans="1:4">
      <c r="A587">
        <v>58.6</v>
      </c>
      <c r="B587" s="11">
        <v>6</v>
      </c>
      <c r="D587">
        <f t="shared" si="9"/>
        <v>50</v>
      </c>
    </row>
    <row r="588" spans="1:4">
      <c r="A588">
        <v>58.7</v>
      </c>
      <c r="B588" s="11">
        <v>6</v>
      </c>
      <c r="D588">
        <f t="shared" si="9"/>
        <v>50</v>
      </c>
    </row>
    <row r="589" spans="1:4">
      <c r="A589">
        <v>58.8</v>
      </c>
      <c r="B589" s="11">
        <v>6</v>
      </c>
      <c r="D589">
        <f t="shared" si="9"/>
        <v>50</v>
      </c>
    </row>
    <row r="590" spans="1:4">
      <c r="A590">
        <v>58.9</v>
      </c>
      <c r="B590" s="11">
        <v>6</v>
      </c>
      <c r="D590">
        <f t="shared" si="9"/>
        <v>50</v>
      </c>
    </row>
    <row r="591" spans="1:4">
      <c r="A591">
        <v>59</v>
      </c>
      <c r="B591" s="11">
        <v>6</v>
      </c>
      <c r="D591">
        <f t="shared" si="9"/>
        <v>50</v>
      </c>
    </row>
    <row r="592" spans="1:4">
      <c r="A592">
        <v>59.1</v>
      </c>
      <c r="B592" s="11">
        <v>6</v>
      </c>
      <c r="D592">
        <f t="shared" si="9"/>
        <v>50</v>
      </c>
    </row>
    <row r="593" spans="1:4">
      <c r="A593">
        <v>59.2</v>
      </c>
      <c r="B593" s="11">
        <v>6</v>
      </c>
      <c r="D593">
        <f t="shared" si="9"/>
        <v>50</v>
      </c>
    </row>
    <row r="594" spans="1:4">
      <c r="A594">
        <v>59.3</v>
      </c>
      <c r="B594" s="11">
        <v>6</v>
      </c>
      <c r="D594">
        <f t="shared" si="9"/>
        <v>50</v>
      </c>
    </row>
    <row r="595" spans="1:4">
      <c r="A595">
        <v>59.4</v>
      </c>
      <c r="B595" s="11">
        <v>6</v>
      </c>
      <c r="D595">
        <f t="shared" si="9"/>
        <v>50</v>
      </c>
    </row>
    <row r="596" spans="1:4">
      <c r="A596">
        <v>59.5</v>
      </c>
      <c r="B596" s="11">
        <v>6</v>
      </c>
      <c r="D596">
        <f t="shared" si="9"/>
        <v>50</v>
      </c>
    </row>
    <row r="597" spans="1:4">
      <c r="A597">
        <v>59.6</v>
      </c>
      <c r="B597" s="11">
        <v>6</v>
      </c>
      <c r="D597">
        <f t="shared" si="9"/>
        <v>50</v>
      </c>
    </row>
    <row r="598" spans="1:4">
      <c r="A598">
        <v>59.7</v>
      </c>
      <c r="B598" s="11">
        <v>6</v>
      </c>
      <c r="D598">
        <f t="shared" si="9"/>
        <v>50</v>
      </c>
    </row>
    <row r="599" spans="1:4">
      <c r="A599">
        <v>59.8</v>
      </c>
      <c r="B599" s="11">
        <v>6</v>
      </c>
      <c r="D599">
        <f t="shared" si="9"/>
        <v>50</v>
      </c>
    </row>
    <row r="600" spans="1:4">
      <c r="A600">
        <v>59.9</v>
      </c>
      <c r="B600" s="11">
        <v>6</v>
      </c>
      <c r="D600">
        <f t="shared" si="9"/>
        <v>50</v>
      </c>
    </row>
    <row r="601" spans="1:4" s="12" customFormat="1">
      <c r="A601" s="12">
        <v>60</v>
      </c>
      <c r="B601" s="13">
        <v>6</v>
      </c>
      <c r="D601" s="12">
        <f t="shared" si="9"/>
        <v>50</v>
      </c>
    </row>
    <row r="602" spans="1:4">
      <c r="A602">
        <v>60.1</v>
      </c>
      <c r="B602" s="11">
        <v>6</v>
      </c>
      <c r="D602">
        <f t="shared" si="9"/>
        <v>50</v>
      </c>
    </row>
    <row r="603" spans="1:4">
      <c r="A603">
        <v>60.2</v>
      </c>
      <c r="B603" s="11">
        <v>6</v>
      </c>
      <c r="D603">
        <f t="shared" si="9"/>
        <v>50</v>
      </c>
    </row>
    <row r="604" spans="1:4">
      <c r="A604">
        <v>60.3</v>
      </c>
      <c r="B604" s="13">
        <v>6</v>
      </c>
      <c r="D604">
        <f t="shared" si="9"/>
        <v>50</v>
      </c>
    </row>
    <row r="605" spans="1:4">
      <c r="A605">
        <v>60.4</v>
      </c>
      <c r="B605" s="11">
        <v>6</v>
      </c>
      <c r="D605">
        <f t="shared" si="9"/>
        <v>50</v>
      </c>
    </row>
    <row r="606" spans="1:4">
      <c r="A606">
        <v>60.5</v>
      </c>
      <c r="B606" s="11">
        <v>6</v>
      </c>
      <c r="D606">
        <f t="shared" si="9"/>
        <v>50</v>
      </c>
    </row>
    <row r="607" spans="1:4">
      <c r="A607">
        <v>60.6</v>
      </c>
      <c r="B607" s="13">
        <v>6</v>
      </c>
      <c r="D607">
        <f t="shared" si="9"/>
        <v>50</v>
      </c>
    </row>
    <row r="608" spans="1:4">
      <c r="A608">
        <v>60.7</v>
      </c>
      <c r="B608" s="11">
        <v>6</v>
      </c>
      <c r="D608">
        <f t="shared" si="9"/>
        <v>50</v>
      </c>
    </row>
    <row r="609" spans="1:6">
      <c r="A609">
        <v>60.8</v>
      </c>
      <c r="B609" s="11">
        <v>6</v>
      </c>
      <c r="D609">
        <f t="shared" si="9"/>
        <v>50</v>
      </c>
    </row>
    <row r="610" spans="1:6">
      <c r="A610">
        <v>60.9</v>
      </c>
      <c r="B610" s="13">
        <v>6</v>
      </c>
      <c r="D610">
        <f t="shared" si="9"/>
        <v>50</v>
      </c>
    </row>
    <row r="611" spans="1:6">
      <c r="A611">
        <v>61</v>
      </c>
      <c r="B611" s="11">
        <v>6</v>
      </c>
      <c r="D611">
        <f t="shared" si="9"/>
        <v>50</v>
      </c>
    </row>
    <row r="612" spans="1:6">
      <c r="A612">
        <v>61.1</v>
      </c>
      <c r="B612" s="11">
        <v>6</v>
      </c>
      <c r="D612">
        <f t="shared" si="9"/>
        <v>50</v>
      </c>
    </row>
    <row r="613" spans="1:6">
      <c r="A613">
        <v>61.2</v>
      </c>
      <c r="B613" s="13">
        <v>6</v>
      </c>
      <c r="D613">
        <f t="shared" si="9"/>
        <v>50</v>
      </c>
    </row>
    <row r="614" spans="1:6">
      <c r="A614">
        <v>61.3</v>
      </c>
      <c r="B614" s="11">
        <v>6</v>
      </c>
      <c r="D614">
        <f t="shared" si="9"/>
        <v>50</v>
      </c>
    </row>
    <row r="615" spans="1:6">
      <c r="A615">
        <v>61.4</v>
      </c>
      <c r="B615" s="11">
        <v>6</v>
      </c>
      <c r="D615">
        <f t="shared" si="9"/>
        <v>50</v>
      </c>
    </row>
    <row r="616" spans="1:6">
      <c r="A616">
        <v>61.5</v>
      </c>
      <c r="B616" s="13">
        <v>6</v>
      </c>
      <c r="D616">
        <f t="shared" si="9"/>
        <v>50</v>
      </c>
    </row>
    <row r="617" spans="1:6">
      <c r="A617">
        <v>61.6</v>
      </c>
      <c r="B617" s="11">
        <v>6</v>
      </c>
      <c r="D617">
        <f t="shared" si="9"/>
        <v>50</v>
      </c>
    </row>
    <row r="618" spans="1:6">
      <c r="A618">
        <v>61.7</v>
      </c>
      <c r="B618" s="11">
        <v>6</v>
      </c>
      <c r="D618">
        <f t="shared" si="9"/>
        <v>50</v>
      </c>
    </row>
    <row r="619" spans="1:6">
      <c r="A619">
        <v>61.8</v>
      </c>
      <c r="B619" s="11">
        <v>6</v>
      </c>
      <c r="D619">
        <f t="shared" si="9"/>
        <v>50</v>
      </c>
    </row>
    <row r="620" spans="1:6">
      <c r="A620">
        <v>61.9</v>
      </c>
      <c r="B620" s="13">
        <v>6</v>
      </c>
      <c r="D620">
        <f t="shared" si="9"/>
        <v>50</v>
      </c>
    </row>
    <row r="621" spans="1:6">
      <c r="A621">
        <v>62</v>
      </c>
      <c r="B621" s="11">
        <v>6</v>
      </c>
      <c r="D621">
        <f t="shared" si="9"/>
        <v>50</v>
      </c>
    </row>
    <row r="622" spans="1:6">
      <c r="A622">
        <v>62.1</v>
      </c>
      <c r="B622" s="11">
        <v>6</v>
      </c>
      <c r="D622">
        <f t="shared" si="9"/>
        <v>50</v>
      </c>
    </row>
    <row r="623" spans="1:6">
      <c r="A623">
        <v>62.2</v>
      </c>
      <c r="B623" s="13">
        <v>6</v>
      </c>
      <c r="D623">
        <f t="shared" si="9"/>
        <v>50</v>
      </c>
    </row>
    <row r="624" spans="1:6">
      <c r="A624" s="14">
        <v>62.3</v>
      </c>
      <c r="B624" s="15">
        <v>6</v>
      </c>
      <c r="C624" s="14"/>
      <c r="D624" s="14">
        <f t="shared" si="9"/>
        <v>50</v>
      </c>
      <c r="E624" s="14"/>
      <c r="F624" s="14"/>
    </row>
    <row r="625" spans="1:4">
      <c r="A625">
        <v>62.4</v>
      </c>
      <c r="B625" s="11">
        <v>6.5</v>
      </c>
      <c r="D625">
        <f t="shared" si="9"/>
        <v>50</v>
      </c>
    </row>
    <row r="626" spans="1:4">
      <c r="A626">
        <v>62.5</v>
      </c>
      <c r="B626" s="11">
        <v>6.5</v>
      </c>
      <c r="D626">
        <f t="shared" si="9"/>
        <v>50</v>
      </c>
    </row>
    <row r="627" spans="1:4">
      <c r="A627">
        <v>62.6</v>
      </c>
      <c r="B627" s="11">
        <v>6.5</v>
      </c>
      <c r="D627">
        <f t="shared" si="9"/>
        <v>50</v>
      </c>
    </row>
    <row r="628" spans="1:4">
      <c r="A628">
        <v>62.7</v>
      </c>
      <c r="B628" s="11">
        <v>6.5</v>
      </c>
      <c r="D628">
        <f t="shared" si="9"/>
        <v>50</v>
      </c>
    </row>
    <row r="629" spans="1:4">
      <c r="A629">
        <v>62.8</v>
      </c>
      <c r="B629" s="11">
        <v>6.5</v>
      </c>
      <c r="D629">
        <f t="shared" si="9"/>
        <v>50</v>
      </c>
    </row>
    <row r="630" spans="1:4">
      <c r="A630">
        <v>62.9</v>
      </c>
      <c r="B630" s="11">
        <v>6.5</v>
      </c>
      <c r="D630">
        <f t="shared" si="9"/>
        <v>50</v>
      </c>
    </row>
    <row r="631" spans="1:4">
      <c r="A631">
        <v>63</v>
      </c>
      <c r="B631" s="11">
        <v>6.5</v>
      </c>
      <c r="D631">
        <f t="shared" si="9"/>
        <v>50</v>
      </c>
    </row>
    <row r="632" spans="1:4">
      <c r="A632">
        <v>63.1</v>
      </c>
      <c r="B632" s="11">
        <v>6.5</v>
      </c>
      <c r="D632">
        <f t="shared" si="9"/>
        <v>50</v>
      </c>
    </row>
    <row r="633" spans="1:4">
      <c r="A633">
        <v>63.2</v>
      </c>
      <c r="B633" s="11">
        <v>6.5</v>
      </c>
      <c r="D633">
        <f t="shared" si="9"/>
        <v>50</v>
      </c>
    </row>
    <row r="634" spans="1:4">
      <c r="A634">
        <v>63.3</v>
      </c>
      <c r="B634" s="11">
        <v>6.5</v>
      </c>
      <c r="D634">
        <f t="shared" si="9"/>
        <v>50</v>
      </c>
    </row>
    <row r="635" spans="1:4">
      <c r="A635">
        <v>63.4</v>
      </c>
      <c r="B635" s="11">
        <v>6.5</v>
      </c>
      <c r="D635">
        <f t="shared" si="9"/>
        <v>50</v>
      </c>
    </row>
    <row r="636" spans="1:4">
      <c r="A636">
        <v>63.5</v>
      </c>
      <c r="B636" s="11">
        <v>6.5</v>
      </c>
      <c r="D636">
        <f t="shared" si="9"/>
        <v>50</v>
      </c>
    </row>
    <row r="637" spans="1:4">
      <c r="A637">
        <v>63.6</v>
      </c>
      <c r="B637" s="11">
        <v>6.5</v>
      </c>
      <c r="D637">
        <f t="shared" si="9"/>
        <v>50</v>
      </c>
    </row>
    <row r="638" spans="1:4">
      <c r="A638">
        <v>63.7</v>
      </c>
      <c r="B638" s="11">
        <v>6.5</v>
      </c>
      <c r="D638">
        <f t="shared" si="9"/>
        <v>50</v>
      </c>
    </row>
    <row r="639" spans="1:4">
      <c r="A639">
        <v>63.8</v>
      </c>
      <c r="B639" s="11">
        <v>6.5</v>
      </c>
      <c r="D639">
        <f t="shared" si="9"/>
        <v>50</v>
      </c>
    </row>
    <row r="640" spans="1:4">
      <c r="A640">
        <v>63.9</v>
      </c>
      <c r="B640" s="11">
        <v>6.5</v>
      </c>
      <c r="D640">
        <f t="shared" si="9"/>
        <v>50</v>
      </c>
    </row>
    <row r="641" spans="1:4">
      <c r="A641">
        <v>64</v>
      </c>
      <c r="B641" s="11">
        <v>6.5</v>
      </c>
      <c r="D641">
        <f t="shared" si="9"/>
        <v>50</v>
      </c>
    </row>
    <row r="642" spans="1:4">
      <c r="A642">
        <v>64.099999999999994</v>
      </c>
      <c r="B642" s="11">
        <v>6.5</v>
      </c>
      <c r="D642">
        <f t="shared" ref="D642:D705" si="10">COUNTIF(B:B,B642)</f>
        <v>50</v>
      </c>
    </row>
    <row r="643" spans="1:4">
      <c r="A643">
        <v>64.2</v>
      </c>
      <c r="B643" s="11">
        <v>6.5</v>
      </c>
      <c r="D643">
        <f t="shared" si="10"/>
        <v>50</v>
      </c>
    </row>
    <row r="644" spans="1:4">
      <c r="A644">
        <v>64.3</v>
      </c>
      <c r="B644" s="11">
        <v>6.5</v>
      </c>
      <c r="D644">
        <f t="shared" si="10"/>
        <v>50</v>
      </c>
    </row>
    <row r="645" spans="1:4">
      <c r="A645">
        <v>64.400000000000006</v>
      </c>
      <c r="B645" s="11">
        <v>6.5</v>
      </c>
      <c r="D645">
        <f t="shared" si="10"/>
        <v>50</v>
      </c>
    </row>
    <row r="646" spans="1:4">
      <c r="A646">
        <v>64.5</v>
      </c>
      <c r="B646" s="11">
        <v>6.5</v>
      </c>
      <c r="D646">
        <f t="shared" si="10"/>
        <v>50</v>
      </c>
    </row>
    <row r="647" spans="1:4">
      <c r="A647">
        <v>64.599999999999994</v>
      </c>
      <c r="B647" s="11">
        <v>6.5</v>
      </c>
      <c r="D647">
        <f t="shared" si="10"/>
        <v>50</v>
      </c>
    </row>
    <row r="648" spans="1:4">
      <c r="A648">
        <v>64.7</v>
      </c>
      <c r="B648" s="11">
        <v>6.5</v>
      </c>
      <c r="D648">
        <f t="shared" si="10"/>
        <v>50</v>
      </c>
    </row>
    <row r="649" spans="1:4">
      <c r="A649">
        <v>64.8</v>
      </c>
      <c r="B649" s="11">
        <v>6.5</v>
      </c>
      <c r="D649">
        <f t="shared" si="10"/>
        <v>50</v>
      </c>
    </row>
    <row r="650" spans="1:4">
      <c r="A650">
        <v>64.900000000000006</v>
      </c>
      <c r="B650" s="11">
        <v>6.5</v>
      </c>
      <c r="D650">
        <f t="shared" si="10"/>
        <v>50</v>
      </c>
    </row>
    <row r="651" spans="1:4" s="12" customFormat="1">
      <c r="A651" s="12">
        <v>65</v>
      </c>
      <c r="B651" s="13">
        <v>6.5</v>
      </c>
      <c r="D651" s="12">
        <f t="shared" si="10"/>
        <v>50</v>
      </c>
    </row>
    <row r="652" spans="1:4">
      <c r="A652">
        <v>65.099999999999994</v>
      </c>
      <c r="B652" s="11">
        <v>6.5</v>
      </c>
      <c r="D652">
        <f t="shared" si="10"/>
        <v>50</v>
      </c>
    </row>
    <row r="653" spans="1:4">
      <c r="A653">
        <v>65.2</v>
      </c>
      <c r="B653" s="11">
        <v>6.5</v>
      </c>
      <c r="D653">
        <f t="shared" si="10"/>
        <v>50</v>
      </c>
    </row>
    <row r="654" spans="1:4">
      <c r="A654">
        <v>65.3</v>
      </c>
      <c r="B654" s="13">
        <v>6.5</v>
      </c>
      <c r="D654">
        <f t="shared" si="10"/>
        <v>50</v>
      </c>
    </row>
    <row r="655" spans="1:4">
      <c r="A655">
        <v>65.400000000000006</v>
      </c>
      <c r="B655" s="11">
        <v>6.5</v>
      </c>
      <c r="D655">
        <f t="shared" si="10"/>
        <v>50</v>
      </c>
    </row>
    <row r="656" spans="1:4">
      <c r="A656">
        <v>65.5</v>
      </c>
      <c r="B656" s="11">
        <v>6.5</v>
      </c>
      <c r="D656">
        <f t="shared" si="10"/>
        <v>50</v>
      </c>
    </row>
    <row r="657" spans="1:4">
      <c r="A657">
        <v>65.599999999999994</v>
      </c>
      <c r="B657" s="13">
        <v>6.5</v>
      </c>
      <c r="D657">
        <f t="shared" si="10"/>
        <v>50</v>
      </c>
    </row>
    <row r="658" spans="1:4">
      <c r="A658">
        <v>65.7</v>
      </c>
      <c r="B658" s="11">
        <v>6.5</v>
      </c>
      <c r="D658">
        <f t="shared" si="10"/>
        <v>50</v>
      </c>
    </row>
    <row r="659" spans="1:4">
      <c r="A659">
        <v>65.8</v>
      </c>
      <c r="B659" s="11">
        <v>6.5</v>
      </c>
      <c r="D659">
        <f t="shared" si="10"/>
        <v>50</v>
      </c>
    </row>
    <row r="660" spans="1:4">
      <c r="A660">
        <v>65.900000000000006</v>
      </c>
      <c r="B660" s="13">
        <v>6.5</v>
      </c>
      <c r="D660">
        <f t="shared" si="10"/>
        <v>50</v>
      </c>
    </row>
    <row r="661" spans="1:4">
      <c r="A661">
        <v>66</v>
      </c>
      <c r="B661" s="11">
        <v>6.5</v>
      </c>
      <c r="D661">
        <f t="shared" si="10"/>
        <v>50</v>
      </c>
    </row>
    <row r="662" spans="1:4">
      <c r="A662">
        <v>66.099999999999994</v>
      </c>
      <c r="B662" s="11">
        <v>6.5</v>
      </c>
      <c r="D662">
        <f t="shared" si="10"/>
        <v>50</v>
      </c>
    </row>
    <row r="663" spans="1:4">
      <c r="A663">
        <v>66.2</v>
      </c>
      <c r="B663" s="13">
        <v>6.5</v>
      </c>
      <c r="D663">
        <f t="shared" si="10"/>
        <v>50</v>
      </c>
    </row>
    <row r="664" spans="1:4">
      <c r="A664">
        <v>66.3</v>
      </c>
      <c r="B664" s="11">
        <v>6.5</v>
      </c>
      <c r="D664">
        <f t="shared" si="10"/>
        <v>50</v>
      </c>
    </row>
    <row r="665" spans="1:4">
      <c r="A665">
        <v>66.400000000000006</v>
      </c>
      <c r="B665" s="11">
        <v>6.5</v>
      </c>
      <c r="D665">
        <f t="shared" si="10"/>
        <v>50</v>
      </c>
    </row>
    <row r="666" spans="1:4">
      <c r="A666">
        <v>66.5</v>
      </c>
      <c r="B666" s="13">
        <v>6.5</v>
      </c>
      <c r="D666">
        <f t="shared" si="10"/>
        <v>50</v>
      </c>
    </row>
    <row r="667" spans="1:4">
      <c r="A667">
        <v>66.599999999999994</v>
      </c>
      <c r="B667" s="11">
        <v>6.5</v>
      </c>
      <c r="D667">
        <f t="shared" si="10"/>
        <v>50</v>
      </c>
    </row>
    <row r="668" spans="1:4">
      <c r="A668">
        <v>66.7</v>
      </c>
      <c r="B668" s="11">
        <v>6.5</v>
      </c>
      <c r="D668">
        <f t="shared" si="10"/>
        <v>50</v>
      </c>
    </row>
    <row r="669" spans="1:4">
      <c r="A669">
        <v>66.8</v>
      </c>
      <c r="B669" s="11">
        <v>6.5</v>
      </c>
      <c r="D669">
        <f t="shared" si="10"/>
        <v>50</v>
      </c>
    </row>
    <row r="670" spans="1:4">
      <c r="A670">
        <v>66.900000000000006</v>
      </c>
      <c r="B670" s="13">
        <v>6.5</v>
      </c>
      <c r="D670">
        <f t="shared" si="10"/>
        <v>50</v>
      </c>
    </row>
    <row r="671" spans="1:4">
      <c r="A671">
        <v>67</v>
      </c>
      <c r="B671" s="11">
        <v>6.5</v>
      </c>
      <c r="D671">
        <f t="shared" si="10"/>
        <v>50</v>
      </c>
    </row>
    <row r="672" spans="1:4">
      <c r="A672">
        <v>67.099999999999994</v>
      </c>
      <c r="B672" s="11">
        <v>6.5</v>
      </c>
      <c r="D672">
        <f t="shared" si="10"/>
        <v>50</v>
      </c>
    </row>
    <row r="673" spans="1:6">
      <c r="A673">
        <v>67.2</v>
      </c>
      <c r="B673" s="13">
        <v>6.5</v>
      </c>
      <c r="D673">
        <f t="shared" si="10"/>
        <v>50</v>
      </c>
    </row>
    <row r="674" spans="1:6">
      <c r="A674" s="14">
        <v>67.3</v>
      </c>
      <c r="B674" s="15">
        <v>6.5</v>
      </c>
      <c r="C674" s="14"/>
      <c r="D674" s="14">
        <f t="shared" si="10"/>
        <v>50</v>
      </c>
      <c r="E674" s="14"/>
      <c r="F674" s="14"/>
    </row>
    <row r="675" spans="1:6">
      <c r="A675">
        <v>67.400000000000006</v>
      </c>
      <c r="B675" s="11">
        <v>7</v>
      </c>
      <c r="D675">
        <f t="shared" si="10"/>
        <v>50</v>
      </c>
    </row>
    <row r="676" spans="1:6">
      <c r="A676">
        <v>67.5</v>
      </c>
      <c r="B676" s="11">
        <v>7</v>
      </c>
      <c r="D676">
        <f t="shared" si="10"/>
        <v>50</v>
      </c>
    </row>
    <row r="677" spans="1:6">
      <c r="A677">
        <v>67.599999999999994</v>
      </c>
      <c r="B677" s="11">
        <v>7</v>
      </c>
      <c r="D677">
        <f t="shared" si="10"/>
        <v>50</v>
      </c>
    </row>
    <row r="678" spans="1:6">
      <c r="A678">
        <v>67.7</v>
      </c>
      <c r="B678" s="11">
        <v>7</v>
      </c>
      <c r="D678">
        <f t="shared" si="10"/>
        <v>50</v>
      </c>
    </row>
    <row r="679" spans="1:6">
      <c r="A679">
        <v>67</v>
      </c>
      <c r="B679" s="11">
        <v>7</v>
      </c>
      <c r="D679">
        <f t="shared" si="10"/>
        <v>50</v>
      </c>
    </row>
    <row r="680" spans="1:6">
      <c r="A680">
        <v>67.900000000000006</v>
      </c>
      <c r="B680" s="11">
        <v>7</v>
      </c>
      <c r="D680">
        <f t="shared" si="10"/>
        <v>50</v>
      </c>
    </row>
    <row r="681" spans="1:6">
      <c r="A681">
        <v>68</v>
      </c>
      <c r="B681" s="11">
        <v>7</v>
      </c>
      <c r="D681">
        <f t="shared" si="10"/>
        <v>50</v>
      </c>
    </row>
    <row r="682" spans="1:6">
      <c r="A682">
        <v>68.099999999999994</v>
      </c>
      <c r="B682" s="11">
        <v>7</v>
      </c>
      <c r="D682">
        <f t="shared" si="10"/>
        <v>50</v>
      </c>
    </row>
    <row r="683" spans="1:6">
      <c r="A683">
        <v>68.2</v>
      </c>
      <c r="B683" s="11">
        <v>7</v>
      </c>
      <c r="D683">
        <f t="shared" si="10"/>
        <v>50</v>
      </c>
    </row>
    <row r="684" spans="1:6">
      <c r="A684">
        <v>68.3</v>
      </c>
      <c r="B684" s="11">
        <v>7</v>
      </c>
      <c r="D684">
        <f t="shared" si="10"/>
        <v>50</v>
      </c>
    </row>
    <row r="685" spans="1:6">
      <c r="A685">
        <v>68.400000000000006</v>
      </c>
      <c r="B685" s="11">
        <v>7</v>
      </c>
      <c r="D685">
        <f t="shared" si="10"/>
        <v>50</v>
      </c>
    </row>
    <row r="686" spans="1:6">
      <c r="A686">
        <v>68.5</v>
      </c>
      <c r="B686" s="11">
        <v>7</v>
      </c>
      <c r="D686">
        <f t="shared" si="10"/>
        <v>50</v>
      </c>
    </row>
    <row r="687" spans="1:6">
      <c r="A687">
        <v>68.599999999999994</v>
      </c>
      <c r="B687" s="11">
        <v>7</v>
      </c>
      <c r="D687">
        <f t="shared" si="10"/>
        <v>50</v>
      </c>
    </row>
    <row r="688" spans="1:6">
      <c r="A688">
        <v>68.7</v>
      </c>
      <c r="B688" s="11">
        <v>7</v>
      </c>
      <c r="D688">
        <f t="shared" si="10"/>
        <v>50</v>
      </c>
    </row>
    <row r="689" spans="1:4">
      <c r="A689">
        <v>68.8</v>
      </c>
      <c r="B689" s="11">
        <v>7</v>
      </c>
      <c r="D689">
        <f t="shared" si="10"/>
        <v>50</v>
      </c>
    </row>
    <row r="690" spans="1:4">
      <c r="A690">
        <v>68.900000000000006</v>
      </c>
      <c r="B690" s="11">
        <v>7</v>
      </c>
      <c r="D690">
        <f t="shared" si="10"/>
        <v>50</v>
      </c>
    </row>
    <row r="691" spans="1:4">
      <c r="A691">
        <v>69</v>
      </c>
      <c r="B691" s="11">
        <v>7</v>
      </c>
      <c r="D691">
        <f t="shared" si="10"/>
        <v>50</v>
      </c>
    </row>
    <row r="692" spans="1:4">
      <c r="A692">
        <v>69.099999999999994</v>
      </c>
      <c r="B692" s="11">
        <v>7</v>
      </c>
      <c r="D692">
        <f t="shared" si="10"/>
        <v>50</v>
      </c>
    </row>
    <row r="693" spans="1:4">
      <c r="A693">
        <v>69.2</v>
      </c>
      <c r="B693" s="11">
        <v>7</v>
      </c>
      <c r="D693">
        <f t="shared" si="10"/>
        <v>50</v>
      </c>
    </row>
    <row r="694" spans="1:4">
      <c r="A694">
        <v>69.3</v>
      </c>
      <c r="B694" s="11">
        <v>7</v>
      </c>
      <c r="D694">
        <f t="shared" si="10"/>
        <v>50</v>
      </c>
    </row>
    <row r="695" spans="1:4">
      <c r="A695">
        <v>69.400000000000006</v>
      </c>
      <c r="B695" s="11">
        <v>7</v>
      </c>
      <c r="D695">
        <f t="shared" si="10"/>
        <v>50</v>
      </c>
    </row>
    <row r="696" spans="1:4">
      <c r="A696">
        <v>69.5</v>
      </c>
      <c r="B696" s="11">
        <v>7</v>
      </c>
      <c r="D696">
        <f t="shared" si="10"/>
        <v>50</v>
      </c>
    </row>
    <row r="697" spans="1:4">
      <c r="A697">
        <v>69.599999999999994</v>
      </c>
      <c r="B697" s="11">
        <v>7</v>
      </c>
      <c r="D697">
        <f t="shared" si="10"/>
        <v>50</v>
      </c>
    </row>
    <row r="698" spans="1:4">
      <c r="A698">
        <v>69.7</v>
      </c>
      <c r="B698" s="11">
        <v>7</v>
      </c>
      <c r="D698">
        <f t="shared" si="10"/>
        <v>50</v>
      </c>
    </row>
    <row r="699" spans="1:4">
      <c r="A699">
        <v>69.8</v>
      </c>
      <c r="B699" s="11">
        <v>7</v>
      </c>
      <c r="D699">
        <f t="shared" si="10"/>
        <v>50</v>
      </c>
    </row>
    <row r="700" spans="1:4">
      <c r="A700">
        <v>69.900000000000006</v>
      </c>
      <c r="B700" s="11">
        <v>7</v>
      </c>
      <c r="D700">
        <f t="shared" si="10"/>
        <v>50</v>
      </c>
    </row>
    <row r="701" spans="1:4">
      <c r="A701">
        <v>70</v>
      </c>
      <c r="B701" s="11">
        <v>7</v>
      </c>
      <c r="D701">
        <f t="shared" si="10"/>
        <v>50</v>
      </c>
    </row>
    <row r="702" spans="1:4">
      <c r="A702">
        <v>70.099999999999994</v>
      </c>
      <c r="B702" s="11">
        <v>7</v>
      </c>
      <c r="D702">
        <f t="shared" si="10"/>
        <v>50</v>
      </c>
    </row>
    <row r="703" spans="1:4">
      <c r="A703">
        <v>70.2</v>
      </c>
      <c r="B703" s="11">
        <v>7</v>
      </c>
      <c r="D703">
        <f t="shared" si="10"/>
        <v>50</v>
      </c>
    </row>
    <row r="704" spans="1:4">
      <c r="A704">
        <v>70.3</v>
      </c>
      <c r="B704" s="11">
        <v>7</v>
      </c>
      <c r="D704">
        <f t="shared" si="10"/>
        <v>50</v>
      </c>
    </row>
    <row r="705" spans="1:4">
      <c r="A705">
        <v>70.400000000000006</v>
      </c>
      <c r="B705" s="11">
        <v>7</v>
      </c>
      <c r="D705">
        <f t="shared" si="10"/>
        <v>50</v>
      </c>
    </row>
    <row r="706" spans="1:4">
      <c r="A706">
        <v>70.5</v>
      </c>
      <c r="B706" s="11">
        <v>7</v>
      </c>
      <c r="D706">
        <f t="shared" ref="D706:D769" si="11">COUNTIF(B:B,B706)</f>
        <v>50</v>
      </c>
    </row>
    <row r="707" spans="1:4">
      <c r="A707">
        <v>70.599999999999994</v>
      </c>
      <c r="B707" s="11">
        <v>7</v>
      </c>
      <c r="D707">
        <f t="shared" si="11"/>
        <v>50</v>
      </c>
    </row>
    <row r="708" spans="1:4">
      <c r="A708">
        <v>70.7</v>
      </c>
      <c r="B708" s="11">
        <v>7</v>
      </c>
      <c r="D708">
        <f t="shared" si="11"/>
        <v>50</v>
      </c>
    </row>
    <row r="709" spans="1:4">
      <c r="A709">
        <v>70.8</v>
      </c>
      <c r="B709" s="11">
        <v>7</v>
      </c>
      <c r="D709">
        <f t="shared" si="11"/>
        <v>50</v>
      </c>
    </row>
    <row r="710" spans="1:4">
      <c r="A710">
        <v>70.900000000000006</v>
      </c>
      <c r="B710" s="11">
        <v>7</v>
      </c>
      <c r="D710">
        <f t="shared" si="11"/>
        <v>50</v>
      </c>
    </row>
    <row r="711" spans="1:4">
      <c r="A711">
        <v>71</v>
      </c>
      <c r="B711" s="11">
        <v>7</v>
      </c>
      <c r="D711">
        <f t="shared" si="11"/>
        <v>50</v>
      </c>
    </row>
    <row r="712" spans="1:4">
      <c r="A712">
        <v>71.099999999999994</v>
      </c>
      <c r="B712" s="11">
        <v>7</v>
      </c>
      <c r="D712">
        <f t="shared" si="11"/>
        <v>50</v>
      </c>
    </row>
    <row r="713" spans="1:4">
      <c r="A713">
        <v>71.2</v>
      </c>
      <c r="B713" s="11">
        <v>7</v>
      </c>
      <c r="D713">
        <f t="shared" si="11"/>
        <v>50</v>
      </c>
    </row>
    <row r="714" spans="1:4">
      <c r="A714">
        <v>71.3</v>
      </c>
      <c r="B714" s="11">
        <v>7</v>
      </c>
      <c r="D714">
        <f t="shared" si="11"/>
        <v>50</v>
      </c>
    </row>
    <row r="715" spans="1:4">
      <c r="A715">
        <v>71.400000000000006</v>
      </c>
      <c r="B715" s="11">
        <v>7</v>
      </c>
      <c r="D715">
        <f t="shared" si="11"/>
        <v>50</v>
      </c>
    </row>
    <row r="716" spans="1:4">
      <c r="A716">
        <v>71.5</v>
      </c>
      <c r="B716" s="11">
        <v>7</v>
      </c>
      <c r="D716">
        <f t="shared" si="11"/>
        <v>50</v>
      </c>
    </row>
    <row r="717" spans="1:4">
      <c r="A717">
        <v>71.599999999999994</v>
      </c>
      <c r="B717" s="11">
        <v>7</v>
      </c>
      <c r="D717">
        <f t="shared" si="11"/>
        <v>50</v>
      </c>
    </row>
    <row r="718" spans="1:4">
      <c r="A718">
        <v>71.7</v>
      </c>
      <c r="B718" s="11">
        <v>7</v>
      </c>
      <c r="D718">
        <f t="shared" si="11"/>
        <v>50</v>
      </c>
    </row>
    <row r="719" spans="1:4">
      <c r="A719">
        <v>71.8</v>
      </c>
      <c r="B719" s="11">
        <v>7</v>
      </c>
      <c r="D719">
        <f t="shared" si="11"/>
        <v>50</v>
      </c>
    </row>
    <row r="720" spans="1:4">
      <c r="A720">
        <v>71.900000000000006</v>
      </c>
      <c r="B720" s="11">
        <v>7</v>
      </c>
      <c r="D720">
        <f t="shared" si="11"/>
        <v>50</v>
      </c>
    </row>
    <row r="721" spans="1:6">
      <c r="A721">
        <v>72</v>
      </c>
      <c r="B721" s="11">
        <v>7</v>
      </c>
      <c r="D721">
        <f t="shared" si="11"/>
        <v>50</v>
      </c>
    </row>
    <row r="722" spans="1:6">
      <c r="A722">
        <v>72.099999999999994</v>
      </c>
      <c r="B722" s="11">
        <v>7</v>
      </c>
      <c r="D722">
        <f t="shared" si="11"/>
        <v>50</v>
      </c>
    </row>
    <row r="723" spans="1:6">
      <c r="A723">
        <v>72.2</v>
      </c>
      <c r="B723" s="11">
        <v>7</v>
      </c>
      <c r="D723">
        <f t="shared" si="11"/>
        <v>50</v>
      </c>
    </row>
    <row r="724" spans="1:6">
      <c r="A724" s="14">
        <v>72.3</v>
      </c>
      <c r="B724" s="15">
        <v>7</v>
      </c>
      <c r="C724" s="14"/>
      <c r="D724" s="14">
        <f t="shared" si="11"/>
        <v>50</v>
      </c>
      <c r="E724" s="14"/>
      <c r="F724" s="14"/>
    </row>
    <row r="725" spans="1:6">
      <c r="A725">
        <v>72.400000000000006</v>
      </c>
      <c r="B725" s="11">
        <v>7.5</v>
      </c>
      <c r="D725">
        <f t="shared" si="11"/>
        <v>50</v>
      </c>
    </row>
    <row r="726" spans="1:6">
      <c r="A726">
        <v>72.5</v>
      </c>
      <c r="B726" s="11">
        <v>7.5</v>
      </c>
      <c r="D726">
        <f t="shared" si="11"/>
        <v>50</v>
      </c>
    </row>
    <row r="727" spans="1:6">
      <c r="A727">
        <v>72.599999999999994</v>
      </c>
      <c r="B727" s="11">
        <v>7.5</v>
      </c>
      <c r="D727">
        <f t="shared" si="11"/>
        <v>50</v>
      </c>
    </row>
    <row r="728" spans="1:6">
      <c r="A728">
        <v>72.7</v>
      </c>
      <c r="B728" s="11">
        <v>7.5</v>
      </c>
      <c r="D728">
        <f t="shared" si="11"/>
        <v>50</v>
      </c>
    </row>
    <row r="729" spans="1:6">
      <c r="A729">
        <v>72.8</v>
      </c>
      <c r="B729" s="11">
        <v>7.5</v>
      </c>
      <c r="D729">
        <f t="shared" si="11"/>
        <v>50</v>
      </c>
    </row>
    <row r="730" spans="1:6">
      <c r="A730">
        <v>72.900000000000006</v>
      </c>
      <c r="B730" s="11">
        <v>7.5</v>
      </c>
      <c r="D730">
        <f t="shared" si="11"/>
        <v>50</v>
      </c>
    </row>
    <row r="731" spans="1:6">
      <c r="A731">
        <v>73</v>
      </c>
      <c r="B731" s="11">
        <v>7.5</v>
      </c>
      <c r="D731">
        <f t="shared" si="11"/>
        <v>50</v>
      </c>
    </row>
    <row r="732" spans="1:6">
      <c r="A732">
        <v>73.099999999999994</v>
      </c>
      <c r="B732" s="11">
        <v>7.5</v>
      </c>
      <c r="D732">
        <f t="shared" si="11"/>
        <v>50</v>
      </c>
    </row>
    <row r="733" spans="1:6">
      <c r="A733">
        <v>73.2</v>
      </c>
      <c r="B733" s="11">
        <v>7.5</v>
      </c>
      <c r="D733">
        <f t="shared" si="11"/>
        <v>50</v>
      </c>
    </row>
    <row r="734" spans="1:6">
      <c r="A734">
        <v>73.3</v>
      </c>
      <c r="B734" s="11">
        <v>7.5</v>
      </c>
      <c r="D734">
        <f t="shared" si="11"/>
        <v>50</v>
      </c>
    </row>
    <row r="735" spans="1:6">
      <c r="A735">
        <v>73.400000000000006</v>
      </c>
      <c r="B735" s="11">
        <v>7.5</v>
      </c>
      <c r="D735">
        <f t="shared" si="11"/>
        <v>50</v>
      </c>
    </row>
    <row r="736" spans="1:6">
      <c r="A736">
        <v>73.5</v>
      </c>
      <c r="B736" s="11">
        <v>7.5</v>
      </c>
      <c r="D736">
        <f t="shared" si="11"/>
        <v>50</v>
      </c>
    </row>
    <row r="737" spans="1:4">
      <c r="A737">
        <v>73.599999999999994</v>
      </c>
      <c r="B737" s="11">
        <v>7.5</v>
      </c>
      <c r="D737">
        <f t="shared" si="11"/>
        <v>50</v>
      </c>
    </row>
    <row r="738" spans="1:4">
      <c r="A738">
        <v>73.7</v>
      </c>
      <c r="B738" s="11">
        <v>7.5</v>
      </c>
      <c r="D738">
        <f t="shared" si="11"/>
        <v>50</v>
      </c>
    </row>
    <row r="739" spans="1:4">
      <c r="A739">
        <v>73.8</v>
      </c>
      <c r="B739" s="11">
        <v>7.5</v>
      </c>
      <c r="D739">
        <f t="shared" si="11"/>
        <v>50</v>
      </c>
    </row>
    <row r="740" spans="1:4">
      <c r="A740">
        <v>73.900000000000006</v>
      </c>
      <c r="B740" s="11">
        <v>7.5</v>
      </c>
      <c r="D740">
        <f t="shared" si="11"/>
        <v>50</v>
      </c>
    </row>
    <row r="741" spans="1:4">
      <c r="A741">
        <v>74</v>
      </c>
      <c r="B741" s="11">
        <v>7.5</v>
      </c>
      <c r="D741">
        <f t="shared" si="11"/>
        <v>50</v>
      </c>
    </row>
    <row r="742" spans="1:4">
      <c r="A742">
        <v>74.099999999999994</v>
      </c>
      <c r="B742" s="11">
        <v>7.5</v>
      </c>
      <c r="D742">
        <f t="shared" si="11"/>
        <v>50</v>
      </c>
    </row>
    <row r="743" spans="1:4">
      <c r="A743">
        <v>74.2</v>
      </c>
      <c r="B743" s="11">
        <v>7.5</v>
      </c>
      <c r="D743">
        <f t="shared" si="11"/>
        <v>50</v>
      </c>
    </row>
    <row r="744" spans="1:4">
      <c r="A744">
        <v>74.3</v>
      </c>
      <c r="B744" s="11">
        <v>7.5</v>
      </c>
      <c r="D744">
        <f t="shared" si="11"/>
        <v>50</v>
      </c>
    </row>
    <row r="745" spans="1:4">
      <c r="A745">
        <v>74.400000000000006</v>
      </c>
      <c r="B745" s="11">
        <v>7.5</v>
      </c>
      <c r="D745">
        <f t="shared" si="11"/>
        <v>50</v>
      </c>
    </row>
    <row r="746" spans="1:4">
      <c r="A746">
        <v>74.5</v>
      </c>
      <c r="B746" s="11">
        <v>7.5</v>
      </c>
      <c r="D746">
        <f t="shared" si="11"/>
        <v>50</v>
      </c>
    </row>
    <row r="747" spans="1:4">
      <c r="A747">
        <v>74.599999999999994</v>
      </c>
      <c r="B747" s="11">
        <v>7.5</v>
      </c>
      <c r="D747">
        <f t="shared" si="11"/>
        <v>50</v>
      </c>
    </row>
    <row r="748" spans="1:4">
      <c r="A748">
        <v>74.7</v>
      </c>
      <c r="B748" s="11">
        <v>7.5</v>
      </c>
      <c r="D748">
        <f t="shared" si="11"/>
        <v>50</v>
      </c>
    </row>
    <row r="749" spans="1:4">
      <c r="A749">
        <v>74.8</v>
      </c>
      <c r="B749" s="11">
        <v>7.5</v>
      </c>
      <c r="D749">
        <f t="shared" si="11"/>
        <v>50</v>
      </c>
    </row>
    <row r="750" spans="1:4">
      <c r="A750">
        <v>74.900000000000006</v>
      </c>
      <c r="B750" s="11">
        <v>7.5</v>
      </c>
      <c r="D750">
        <f t="shared" si="11"/>
        <v>50</v>
      </c>
    </row>
    <row r="751" spans="1:4" s="12" customFormat="1">
      <c r="A751" s="12">
        <v>75</v>
      </c>
      <c r="B751" s="13">
        <v>7.5</v>
      </c>
      <c r="D751" s="12">
        <f t="shared" si="11"/>
        <v>50</v>
      </c>
    </row>
    <row r="752" spans="1:4">
      <c r="A752">
        <v>75.099999999999994</v>
      </c>
      <c r="B752" s="11">
        <v>7.5</v>
      </c>
      <c r="D752">
        <f t="shared" si="11"/>
        <v>50</v>
      </c>
    </row>
    <row r="753" spans="1:4">
      <c r="A753">
        <v>75.2</v>
      </c>
      <c r="B753" s="11">
        <v>7.5</v>
      </c>
      <c r="D753">
        <f t="shared" si="11"/>
        <v>50</v>
      </c>
    </row>
    <row r="754" spans="1:4">
      <c r="A754">
        <v>75.3</v>
      </c>
      <c r="B754" s="13">
        <v>7.5</v>
      </c>
      <c r="D754">
        <f t="shared" si="11"/>
        <v>50</v>
      </c>
    </row>
    <row r="755" spans="1:4">
      <c r="A755">
        <v>75.400000000000006</v>
      </c>
      <c r="B755" s="11">
        <v>7.5</v>
      </c>
      <c r="D755">
        <f t="shared" si="11"/>
        <v>50</v>
      </c>
    </row>
    <row r="756" spans="1:4">
      <c r="A756">
        <v>75.5</v>
      </c>
      <c r="B756" s="11">
        <v>7.5</v>
      </c>
      <c r="D756">
        <f t="shared" si="11"/>
        <v>50</v>
      </c>
    </row>
    <row r="757" spans="1:4">
      <c r="A757">
        <v>75.599999999999994</v>
      </c>
      <c r="B757" s="13">
        <v>7.5</v>
      </c>
      <c r="D757">
        <f t="shared" si="11"/>
        <v>50</v>
      </c>
    </row>
    <row r="758" spans="1:4">
      <c r="A758">
        <v>75.7</v>
      </c>
      <c r="B758" s="11">
        <v>7.5</v>
      </c>
      <c r="D758">
        <f t="shared" si="11"/>
        <v>50</v>
      </c>
    </row>
    <row r="759" spans="1:4">
      <c r="A759">
        <v>75.8</v>
      </c>
      <c r="B759" s="11">
        <v>7.5</v>
      </c>
      <c r="D759">
        <f t="shared" si="11"/>
        <v>50</v>
      </c>
    </row>
    <row r="760" spans="1:4">
      <c r="A760">
        <v>75.900000000000006</v>
      </c>
      <c r="B760" s="13">
        <v>7.5</v>
      </c>
      <c r="D760">
        <f t="shared" si="11"/>
        <v>50</v>
      </c>
    </row>
    <row r="761" spans="1:4">
      <c r="A761">
        <v>76</v>
      </c>
      <c r="B761" s="11">
        <v>7.5</v>
      </c>
      <c r="D761">
        <f t="shared" si="11"/>
        <v>50</v>
      </c>
    </row>
    <row r="762" spans="1:4">
      <c r="A762">
        <v>76.099999999999994</v>
      </c>
      <c r="B762" s="11">
        <v>7.5</v>
      </c>
      <c r="D762">
        <f t="shared" si="11"/>
        <v>50</v>
      </c>
    </row>
    <row r="763" spans="1:4">
      <c r="A763">
        <v>76.2</v>
      </c>
      <c r="B763" s="13">
        <v>7.5</v>
      </c>
      <c r="D763">
        <f t="shared" si="11"/>
        <v>50</v>
      </c>
    </row>
    <row r="764" spans="1:4">
      <c r="A764">
        <v>76.3</v>
      </c>
      <c r="B764" s="11">
        <v>7.5</v>
      </c>
      <c r="D764">
        <f t="shared" si="11"/>
        <v>50</v>
      </c>
    </row>
    <row r="765" spans="1:4">
      <c r="A765">
        <v>76.400000000000006</v>
      </c>
      <c r="B765" s="11">
        <v>7.5</v>
      </c>
      <c r="D765">
        <f t="shared" si="11"/>
        <v>50</v>
      </c>
    </row>
    <row r="766" spans="1:4">
      <c r="A766">
        <v>76.5</v>
      </c>
      <c r="B766" s="13">
        <v>7.5</v>
      </c>
      <c r="D766">
        <f t="shared" si="11"/>
        <v>50</v>
      </c>
    </row>
    <row r="767" spans="1:4">
      <c r="A767">
        <v>76.599999999999994</v>
      </c>
      <c r="B767" s="11">
        <v>7.5</v>
      </c>
      <c r="D767">
        <f t="shared" si="11"/>
        <v>50</v>
      </c>
    </row>
    <row r="768" spans="1:4">
      <c r="A768">
        <v>76.7</v>
      </c>
      <c r="B768" s="11">
        <v>7.5</v>
      </c>
      <c r="D768">
        <f t="shared" si="11"/>
        <v>50</v>
      </c>
    </row>
    <row r="769" spans="1:6">
      <c r="A769">
        <v>76.8</v>
      </c>
      <c r="B769" s="13">
        <v>7.5</v>
      </c>
      <c r="D769">
        <f t="shared" si="11"/>
        <v>50</v>
      </c>
    </row>
    <row r="770" spans="1:6">
      <c r="A770">
        <v>76.900000000000006</v>
      </c>
      <c r="B770" s="11">
        <v>7.5</v>
      </c>
      <c r="D770">
        <f t="shared" ref="D770:D833" si="12">COUNTIF(B:B,B770)</f>
        <v>50</v>
      </c>
    </row>
    <row r="771" spans="1:6">
      <c r="A771">
        <v>77</v>
      </c>
      <c r="B771" s="11">
        <v>7.5</v>
      </c>
      <c r="D771">
        <f t="shared" si="12"/>
        <v>50</v>
      </c>
    </row>
    <row r="772" spans="1:6">
      <c r="A772">
        <v>77.099999999999994</v>
      </c>
      <c r="B772" s="13">
        <v>7.5</v>
      </c>
      <c r="D772">
        <f t="shared" si="12"/>
        <v>50</v>
      </c>
    </row>
    <row r="773" spans="1:6">
      <c r="A773" s="17">
        <v>77.2</v>
      </c>
      <c r="B773" s="18">
        <v>7.5</v>
      </c>
      <c r="C773" s="17"/>
      <c r="D773" s="17">
        <f t="shared" si="12"/>
        <v>50</v>
      </c>
      <c r="E773" s="17"/>
      <c r="F773" s="17"/>
    </row>
    <row r="774" spans="1:6">
      <c r="A774" s="14">
        <v>77.3</v>
      </c>
      <c r="B774" s="15">
        <v>7.5</v>
      </c>
      <c r="C774" s="14"/>
      <c r="D774" s="14">
        <f t="shared" si="12"/>
        <v>50</v>
      </c>
      <c r="E774" s="14"/>
      <c r="F774" s="14"/>
    </row>
    <row r="775" spans="1:6">
      <c r="A775">
        <v>77.400000000000006</v>
      </c>
      <c r="B775" s="11">
        <v>8</v>
      </c>
      <c r="D775">
        <f t="shared" si="12"/>
        <v>50</v>
      </c>
    </row>
    <row r="776" spans="1:6">
      <c r="A776">
        <v>77.5</v>
      </c>
      <c r="B776" s="11">
        <v>8</v>
      </c>
      <c r="D776">
        <f t="shared" si="12"/>
        <v>50</v>
      </c>
    </row>
    <row r="777" spans="1:6">
      <c r="A777">
        <v>77.599999999999994</v>
      </c>
      <c r="B777" s="11">
        <v>8</v>
      </c>
      <c r="D777">
        <f t="shared" si="12"/>
        <v>50</v>
      </c>
    </row>
    <row r="778" spans="1:6">
      <c r="A778">
        <v>77.7</v>
      </c>
      <c r="B778" s="11">
        <v>8</v>
      </c>
      <c r="D778">
        <f t="shared" si="12"/>
        <v>50</v>
      </c>
    </row>
    <row r="779" spans="1:6">
      <c r="A779">
        <v>77.8</v>
      </c>
      <c r="B779" s="11">
        <v>8</v>
      </c>
      <c r="D779">
        <f t="shared" si="12"/>
        <v>50</v>
      </c>
    </row>
    <row r="780" spans="1:6">
      <c r="A780">
        <v>77.900000000000006</v>
      </c>
      <c r="B780" s="11">
        <v>8</v>
      </c>
      <c r="D780">
        <f t="shared" si="12"/>
        <v>50</v>
      </c>
    </row>
    <row r="781" spans="1:6">
      <c r="A781">
        <v>78</v>
      </c>
      <c r="B781" s="11">
        <v>8</v>
      </c>
      <c r="D781">
        <f t="shared" si="12"/>
        <v>50</v>
      </c>
    </row>
    <row r="782" spans="1:6">
      <c r="A782">
        <v>78.099999999999994</v>
      </c>
      <c r="B782" s="11">
        <v>8</v>
      </c>
      <c r="D782">
        <f t="shared" si="12"/>
        <v>50</v>
      </c>
    </row>
    <row r="783" spans="1:6">
      <c r="A783">
        <v>78.2</v>
      </c>
      <c r="B783" s="11">
        <v>8</v>
      </c>
      <c r="D783">
        <f t="shared" si="12"/>
        <v>50</v>
      </c>
    </row>
    <row r="784" spans="1:6">
      <c r="A784">
        <v>78.3</v>
      </c>
      <c r="B784" s="11">
        <v>8</v>
      </c>
      <c r="D784">
        <f t="shared" si="12"/>
        <v>50</v>
      </c>
    </row>
    <row r="785" spans="1:4">
      <c r="A785">
        <v>78.400000000000006</v>
      </c>
      <c r="B785" s="11">
        <v>8</v>
      </c>
      <c r="D785">
        <f t="shared" si="12"/>
        <v>50</v>
      </c>
    </row>
    <row r="786" spans="1:4">
      <c r="A786">
        <v>78.5</v>
      </c>
      <c r="B786" s="11">
        <v>8</v>
      </c>
      <c r="D786">
        <f t="shared" si="12"/>
        <v>50</v>
      </c>
    </row>
    <row r="787" spans="1:4">
      <c r="A787">
        <v>78.599999999999994</v>
      </c>
      <c r="B787" s="11">
        <v>8</v>
      </c>
      <c r="D787">
        <f t="shared" si="12"/>
        <v>50</v>
      </c>
    </row>
    <row r="788" spans="1:4">
      <c r="A788">
        <v>78.7</v>
      </c>
      <c r="B788" s="11">
        <v>8</v>
      </c>
      <c r="D788">
        <f t="shared" si="12"/>
        <v>50</v>
      </c>
    </row>
    <row r="789" spans="1:4">
      <c r="A789">
        <v>78.8</v>
      </c>
      <c r="B789" s="11">
        <v>8</v>
      </c>
      <c r="D789">
        <f t="shared" si="12"/>
        <v>50</v>
      </c>
    </row>
    <row r="790" spans="1:4">
      <c r="A790">
        <v>78.900000000000006</v>
      </c>
      <c r="B790" s="11">
        <v>8</v>
      </c>
      <c r="D790">
        <f t="shared" si="12"/>
        <v>50</v>
      </c>
    </row>
    <row r="791" spans="1:4">
      <c r="A791">
        <v>79</v>
      </c>
      <c r="B791" s="11">
        <v>8</v>
      </c>
      <c r="D791">
        <f t="shared" si="12"/>
        <v>50</v>
      </c>
    </row>
    <row r="792" spans="1:4">
      <c r="A792">
        <v>79.099999999999994</v>
      </c>
      <c r="B792" s="11">
        <v>8</v>
      </c>
      <c r="D792">
        <f t="shared" si="12"/>
        <v>50</v>
      </c>
    </row>
    <row r="793" spans="1:4">
      <c r="A793">
        <v>79.2</v>
      </c>
      <c r="B793" s="11">
        <v>8</v>
      </c>
      <c r="D793">
        <f t="shared" si="12"/>
        <v>50</v>
      </c>
    </row>
    <row r="794" spans="1:4">
      <c r="A794">
        <v>79.3</v>
      </c>
      <c r="B794" s="11">
        <v>8</v>
      </c>
      <c r="D794">
        <f t="shared" si="12"/>
        <v>50</v>
      </c>
    </row>
    <row r="795" spans="1:4">
      <c r="A795">
        <v>79.400000000000006</v>
      </c>
      <c r="B795" s="11">
        <v>8</v>
      </c>
      <c r="D795">
        <f t="shared" si="12"/>
        <v>50</v>
      </c>
    </row>
    <row r="796" spans="1:4">
      <c r="A796">
        <v>79.5</v>
      </c>
      <c r="B796" s="11">
        <v>8</v>
      </c>
      <c r="D796">
        <f t="shared" si="12"/>
        <v>50</v>
      </c>
    </row>
    <row r="797" spans="1:4">
      <c r="A797">
        <v>79.599999999999994</v>
      </c>
      <c r="B797" s="11">
        <v>8</v>
      </c>
      <c r="D797">
        <f t="shared" si="12"/>
        <v>50</v>
      </c>
    </row>
    <row r="798" spans="1:4">
      <c r="A798">
        <v>79.7</v>
      </c>
      <c r="B798" s="11">
        <v>8</v>
      </c>
      <c r="D798">
        <f t="shared" si="12"/>
        <v>50</v>
      </c>
    </row>
    <row r="799" spans="1:4">
      <c r="A799">
        <v>79.8</v>
      </c>
      <c r="B799" s="11">
        <v>8</v>
      </c>
      <c r="D799">
        <f t="shared" si="12"/>
        <v>50</v>
      </c>
    </row>
    <row r="800" spans="1:4">
      <c r="A800">
        <v>79.900000000000006</v>
      </c>
      <c r="B800" s="11">
        <v>8</v>
      </c>
      <c r="D800">
        <f t="shared" si="12"/>
        <v>50</v>
      </c>
    </row>
    <row r="801" spans="1:4" s="12" customFormat="1">
      <c r="A801" s="12">
        <v>80</v>
      </c>
      <c r="B801" s="13">
        <v>8</v>
      </c>
      <c r="D801" s="12">
        <f t="shared" si="12"/>
        <v>50</v>
      </c>
    </row>
    <row r="802" spans="1:4">
      <c r="A802">
        <v>80.099999999999994</v>
      </c>
      <c r="B802" s="11">
        <v>8</v>
      </c>
      <c r="D802">
        <f t="shared" si="12"/>
        <v>50</v>
      </c>
    </row>
    <row r="803" spans="1:4">
      <c r="A803">
        <v>80.2</v>
      </c>
      <c r="B803" s="11">
        <v>8</v>
      </c>
      <c r="D803">
        <f t="shared" si="12"/>
        <v>50</v>
      </c>
    </row>
    <row r="804" spans="1:4">
      <c r="A804">
        <v>80.3</v>
      </c>
      <c r="B804" s="11">
        <v>8</v>
      </c>
      <c r="D804">
        <f t="shared" si="12"/>
        <v>50</v>
      </c>
    </row>
    <row r="805" spans="1:4">
      <c r="A805">
        <v>80.400000000000006</v>
      </c>
      <c r="B805" s="13">
        <v>8</v>
      </c>
      <c r="D805">
        <f t="shared" si="12"/>
        <v>50</v>
      </c>
    </row>
    <row r="806" spans="1:4">
      <c r="A806">
        <v>80.5</v>
      </c>
      <c r="B806" s="11">
        <v>8</v>
      </c>
      <c r="D806">
        <f t="shared" si="12"/>
        <v>50</v>
      </c>
    </row>
    <row r="807" spans="1:4">
      <c r="A807">
        <v>80.599999999999994</v>
      </c>
      <c r="B807" s="11">
        <v>8</v>
      </c>
      <c r="D807">
        <f t="shared" si="12"/>
        <v>50</v>
      </c>
    </row>
    <row r="808" spans="1:4">
      <c r="A808">
        <v>80.7</v>
      </c>
      <c r="B808" s="11">
        <v>8</v>
      </c>
      <c r="D808">
        <f t="shared" si="12"/>
        <v>50</v>
      </c>
    </row>
    <row r="809" spans="1:4">
      <c r="A809">
        <v>80.8</v>
      </c>
      <c r="B809" s="13">
        <v>8</v>
      </c>
      <c r="D809">
        <f t="shared" si="12"/>
        <v>50</v>
      </c>
    </row>
    <row r="810" spans="1:4">
      <c r="A810">
        <v>80.900000000000006</v>
      </c>
      <c r="B810" s="11">
        <v>8</v>
      </c>
      <c r="D810">
        <f t="shared" si="12"/>
        <v>50</v>
      </c>
    </row>
    <row r="811" spans="1:4">
      <c r="A811">
        <v>81</v>
      </c>
      <c r="B811" s="11">
        <v>8</v>
      </c>
      <c r="D811">
        <f t="shared" si="12"/>
        <v>50</v>
      </c>
    </row>
    <row r="812" spans="1:4">
      <c r="A812">
        <v>81.099999999999994</v>
      </c>
      <c r="B812" s="11">
        <v>8</v>
      </c>
      <c r="D812">
        <f t="shared" si="12"/>
        <v>50</v>
      </c>
    </row>
    <row r="813" spans="1:4">
      <c r="A813">
        <v>81.2</v>
      </c>
      <c r="B813" s="11">
        <v>8</v>
      </c>
      <c r="D813">
        <f t="shared" si="12"/>
        <v>50</v>
      </c>
    </row>
    <row r="814" spans="1:4">
      <c r="A814">
        <v>81.3</v>
      </c>
      <c r="B814" s="11">
        <v>8</v>
      </c>
      <c r="D814">
        <f t="shared" si="12"/>
        <v>50</v>
      </c>
    </row>
    <row r="815" spans="1:4">
      <c r="A815">
        <v>81.400000000000006</v>
      </c>
      <c r="B815" s="11">
        <v>8</v>
      </c>
      <c r="D815">
        <f t="shared" si="12"/>
        <v>50</v>
      </c>
    </row>
    <row r="816" spans="1:4">
      <c r="A816">
        <v>81.5</v>
      </c>
      <c r="B816" s="13">
        <v>8</v>
      </c>
      <c r="D816">
        <f t="shared" si="12"/>
        <v>50</v>
      </c>
    </row>
    <row r="817" spans="1:6">
      <c r="A817">
        <v>81.599999999999994</v>
      </c>
      <c r="B817" s="11">
        <v>8</v>
      </c>
      <c r="D817">
        <f t="shared" si="12"/>
        <v>50</v>
      </c>
    </row>
    <row r="818" spans="1:6">
      <c r="A818">
        <v>81.7</v>
      </c>
      <c r="B818" s="11">
        <v>8</v>
      </c>
      <c r="D818">
        <f t="shared" si="12"/>
        <v>50</v>
      </c>
    </row>
    <row r="819" spans="1:6">
      <c r="A819">
        <v>81.8</v>
      </c>
      <c r="B819" s="11">
        <v>8</v>
      </c>
      <c r="D819">
        <f t="shared" si="12"/>
        <v>50</v>
      </c>
    </row>
    <row r="820" spans="1:6">
      <c r="A820">
        <v>81.900000000000006</v>
      </c>
      <c r="B820" s="13">
        <v>8</v>
      </c>
      <c r="D820">
        <f t="shared" si="12"/>
        <v>50</v>
      </c>
    </row>
    <row r="821" spans="1:6">
      <c r="A821">
        <v>82</v>
      </c>
      <c r="B821" s="11">
        <v>8</v>
      </c>
      <c r="D821">
        <f t="shared" si="12"/>
        <v>50</v>
      </c>
    </row>
    <row r="822" spans="1:6">
      <c r="A822">
        <v>82.1</v>
      </c>
      <c r="B822" s="11">
        <v>8</v>
      </c>
      <c r="D822">
        <f t="shared" si="12"/>
        <v>50</v>
      </c>
    </row>
    <row r="823" spans="1:6">
      <c r="A823">
        <v>82.2</v>
      </c>
      <c r="B823" s="11">
        <v>8</v>
      </c>
      <c r="D823">
        <f t="shared" si="12"/>
        <v>50</v>
      </c>
    </row>
    <row r="824" spans="1:6">
      <c r="A824" s="14">
        <v>82.3</v>
      </c>
      <c r="B824" s="16">
        <v>8</v>
      </c>
      <c r="C824" s="14"/>
      <c r="D824" s="14">
        <f t="shared" si="12"/>
        <v>50</v>
      </c>
      <c r="E824" s="14"/>
      <c r="F824" s="14"/>
    </row>
    <row r="825" spans="1:6">
      <c r="A825">
        <v>82.4</v>
      </c>
      <c r="B825" s="11">
        <v>8.5</v>
      </c>
      <c r="D825">
        <f t="shared" si="12"/>
        <v>50</v>
      </c>
    </row>
    <row r="826" spans="1:6">
      <c r="A826">
        <v>82.5</v>
      </c>
      <c r="B826" s="11">
        <v>8.5</v>
      </c>
      <c r="D826">
        <f t="shared" si="12"/>
        <v>50</v>
      </c>
    </row>
    <row r="827" spans="1:6">
      <c r="A827">
        <v>82.6</v>
      </c>
      <c r="B827" s="11">
        <v>8.5</v>
      </c>
      <c r="D827">
        <f t="shared" si="12"/>
        <v>50</v>
      </c>
    </row>
    <row r="828" spans="1:6">
      <c r="A828">
        <v>82.7</v>
      </c>
      <c r="B828" s="11">
        <v>8.5</v>
      </c>
      <c r="D828">
        <f t="shared" si="12"/>
        <v>50</v>
      </c>
    </row>
    <row r="829" spans="1:6">
      <c r="A829">
        <v>82.8</v>
      </c>
      <c r="B829" s="11">
        <v>8.5</v>
      </c>
      <c r="D829">
        <f t="shared" si="12"/>
        <v>50</v>
      </c>
    </row>
    <row r="830" spans="1:6">
      <c r="A830">
        <v>82.9</v>
      </c>
      <c r="B830" s="11">
        <v>8.5</v>
      </c>
      <c r="D830">
        <f t="shared" si="12"/>
        <v>50</v>
      </c>
    </row>
    <row r="831" spans="1:6">
      <c r="A831">
        <v>83</v>
      </c>
      <c r="B831" s="11">
        <v>8.5</v>
      </c>
      <c r="D831">
        <f t="shared" si="12"/>
        <v>50</v>
      </c>
    </row>
    <row r="832" spans="1:6">
      <c r="A832">
        <v>83.1</v>
      </c>
      <c r="B832" s="11">
        <v>8.5</v>
      </c>
      <c r="D832">
        <f t="shared" si="12"/>
        <v>50</v>
      </c>
    </row>
    <row r="833" spans="1:4">
      <c r="A833">
        <v>83.2</v>
      </c>
      <c r="B833" s="11">
        <v>8.5</v>
      </c>
      <c r="D833">
        <f t="shared" si="12"/>
        <v>50</v>
      </c>
    </row>
    <row r="834" spans="1:4">
      <c r="A834">
        <v>83.3</v>
      </c>
      <c r="B834" s="11">
        <v>8.5</v>
      </c>
      <c r="D834">
        <f t="shared" ref="D834:D897" si="13">COUNTIF(B:B,B834)</f>
        <v>50</v>
      </c>
    </row>
    <row r="835" spans="1:4">
      <c r="A835">
        <v>83.4</v>
      </c>
      <c r="B835" s="11">
        <v>8.5</v>
      </c>
      <c r="D835">
        <f t="shared" si="13"/>
        <v>50</v>
      </c>
    </row>
    <row r="836" spans="1:4">
      <c r="A836">
        <v>83.5</v>
      </c>
      <c r="B836" s="11">
        <v>8.5</v>
      </c>
      <c r="D836">
        <f t="shared" si="13"/>
        <v>50</v>
      </c>
    </row>
    <row r="837" spans="1:4">
      <c r="A837">
        <v>83.6</v>
      </c>
      <c r="B837" s="11">
        <v>8.5</v>
      </c>
      <c r="D837">
        <f t="shared" si="13"/>
        <v>50</v>
      </c>
    </row>
    <row r="838" spans="1:4">
      <c r="A838">
        <v>83.7</v>
      </c>
      <c r="B838" s="11">
        <v>8.5</v>
      </c>
      <c r="D838">
        <f t="shared" si="13"/>
        <v>50</v>
      </c>
    </row>
    <row r="839" spans="1:4">
      <c r="A839">
        <v>83.8</v>
      </c>
      <c r="B839" s="11">
        <v>8.5</v>
      </c>
      <c r="D839">
        <f t="shared" si="13"/>
        <v>50</v>
      </c>
    </row>
    <row r="840" spans="1:4">
      <c r="A840">
        <v>83.9</v>
      </c>
      <c r="B840" s="11">
        <v>8.5</v>
      </c>
      <c r="D840">
        <f t="shared" si="13"/>
        <v>50</v>
      </c>
    </row>
    <row r="841" spans="1:4">
      <c r="A841">
        <v>84</v>
      </c>
      <c r="B841" s="11">
        <v>8.5</v>
      </c>
      <c r="D841">
        <f t="shared" si="13"/>
        <v>50</v>
      </c>
    </row>
    <row r="842" spans="1:4">
      <c r="A842">
        <v>84.1</v>
      </c>
      <c r="B842" s="11">
        <v>8.5</v>
      </c>
      <c r="D842">
        <f t="shared" si="13"/>
        <v>50</v>
      </c>
    </row>
    <row r="843" spans="1:4">
      <c r="A843">
        <v>84.2</v>
      </c>
      <c r="B843" s="11">
        <v>8.5</v>
      </c>
      <c r="D843">
        <f t="shared" si="13"/>
        <v>50</v>
      </c>
    </row>
    <row r="844" spans="1:4">
      <c r="A844">
        <v>84.3</v>
      </c>
      <c r="B844" s="11">
        <v>8.5</v>
      </c>
      <c r="D844">
        <f t="shared" si="13"/>
        <v>50</v>
      </c>
    </row>
    <row r="845" spans="1:4">
      <c r="A845">
        <v>84.4</v>
      </c>
      <c r="B845" s="11">
        <v>8.5</v>
      </c>
      <c r="D845">
        <f t="shared" si="13"/>
        <v>50</v>
      </c>
    </row>
    <row r="846" spans="1:4">
      <c r="A846">
        <v>84.5</v>
      </c>
      <c r="B846" s="11">
        <v>8.5</v>
      </c>
      <c r="D846">
        <f t="shared" si="13"/>
        <v>50</v>
      </c>
    </row>
    <row r="847" spans="1:4">
      <c r="A847">
        <v>84.6</v>
      </c>
      <c r="B847" s="11">
        <v>8.5</v>
      </c>
      <c r="D847">
        <f t="shared" si="13"/>
        <v>50</v>
      </c>
    </row>
    <row r="848" spans="1:4">
      <c r="A848">
        <v>84.7</v>
      </c>
      <c r="B848" s="11">
        <v>8.5</v>
      </c>
      <c r="D848">
        <f t="shared" si="13"/>
        <v>50</v>
      </c>
    </row>
    <row r="849" spans="1:4">
      <c r="A849">
        <v>84.8</v>
      </c>
      <c r="B849" s="11">
        <v>8.5</v>
      </c>
      <c r="D849">
        <f t="shared" si="13"/>
        <v>50</v>
      </c>
    </row>
    <row r="850" spans="1:4">
      <c r="A850">
        <v>84.9</v>
      </c>
      <c r="B850" s="11">
        <v>8.5</v>
      </c>
      <c r="D850">
        <f t="shared" si="13"/>
        <v>50</v>
      </c>
    </row>
    <row r="851" spans="1:4" s="12" customFormat="1">
      <c r="A851" s="12">
        <v>85</v>
      </c>
      <c r="B851" s="11">
        <v>8.5</v>
      </c>
      <c r="D851" s="12">
        <f t="shared" si="13"/>
        <v>50</v>
      </c>
    </row>
    <row r="852" spans="1:4">
      <c r="A852">
        <v>85.1</v>
      </c>
      <c r="B852" s="11">
        <v>8.5</v>
      </c>
      <c r="D852">
        <f t="shared" si="13"/>
        <v>50</v>
      </c>
    </row>
    <row r="853" spans="1:4">
      <c r="A853">
        <v>85.2</v>
      </c>
      <c r="B853" s="11">
        <v>8.5</v>
      </c>
      <c r="D853">
        <f t="shared" si="13"/>
        <v>50</v>
      </c>
    </row>
    <row r="854" spans="1:4">
      <c r="A854">
        <v>85.3</v>
      </c>
      <c r="B854" s="11">
        <v>8.5</v>
      </c>
      <c r="D854">
        <f t="shared" si="13"/>
        <v>50</v>
      </c>
    </row>
    <row r="855" spans="1:4">
      <c r="A855">
        <v>85.4</v>
      </c>
      <c r="B855" s="11">
        <v>8.5</v>
      </c>
      <c r="D855">
        <f t="shared" si="13"/>
        <v>50</v>
      </c>
    </row>
    <row r="856" spans="1:4">
      <c r="A856">
        <v>85.5</v>
      </c>
      <c r="B856" s="11">
        <v>8.5</v>
      </c>
      <c r="D856">
        <f t="shared" si="13"/>
        <v>50</v>
      </c>
    </row>
    <row r="857" spans="1:4">
      <c r="A857">
        <v>85.6</v>
      </c>
      <c r="B857" s="11">
        <v>8.5</v>
      </c>
      <c r="D857">
        <f t="shared" si="13"/>
        <v>50</v>
      </c>
    </row>
    <row r="858" spans="1:4">
      <c r="A858">
        <v>85.7</v>
      </c>
      <c r="B858" s="11">
        <v>8.5</v>
      </c>
      <c r="D858">
        <f t="shared" si="13"/>
        <v>50</v>
      </c>
    </row>
    <row r="859" spans="1:4">
      <c r="A859">
        <v>85.8</v>
      </c>
      <c r="B859" s="11">
        <v>8.5</v>
      </c>
      <c r="D859">
        <f t="shared" si="13"/>
        <v>50</v>
      </c>
    </row>
    <row r="860" spans="1:4">
      <c r="A860">
        <v>85.9</v>
      </c>
      <c r="B860" s="11">
        <v>8.5</v>
      </c>
      <c r="D860">
        <f t="shared" si="13"/>
        <v>50</v>
      </c>
    </row>
    <row r="861" spans="1:4">
      <c r="A861">
        <v>86</v>
      </c>
      <c r="B861" s="11">
        <v>8.5</v>
      </c>
      <c r="D861">
        <f t="shared" si="13"/>
        <v>50</v>
      </c>
    </row>
    <row r="862" spans="1:4">
      <c r="A862">
        <v>86.1</v>
      </c>
      <c r="B862" s="11">
        <v>8.5</v>
      </c>
      <c r="D862">
        <f t="shared" si="13"/>
        <v>50</v>
      </c>
    </row>
    <row r="863" spans="1:4">
      <c r="A863">
        <v>86.2</v>
      </c>
      <c r="B863" s="11">
        <v>8.5</v>
      </c>
      <c r="D863">
        <f t="shared" si="13"/>
        <v>50</v>
      </c>
    </row>
    <row r="864" spans="1:4">
      <c r="A864">
        <v>86.3</v>
      </c>
      <c r="B864" s="11">
        <v>8.5</v>
      </c>
      <c r="D864">
        <f t="shared" si="13"/>
        <v>50</v>
      </c>
    </row>
    <row r="865" spans="1:6">
      <c r="A865">
        <v>86.4</v>
      </c>
      <c r="B865" s="11">
        <v>8.5</v>
      </c>
      <c r="D865">
        <f t="shared" si="13"/>
        <v>50</v>
      </c>
    </row>
    <row r="866" spans="1:6">
      <c r="A866">
        <v>86.5</v>
      </c>
      <c r="B866" s="11">
        <v>8.5</v>
      </c>
      <c r="D866">
        <f t="shared" si="13"/>
        <v>50</v>
      </c>
    </row>
    <row r="867" spans="1:6">
      <c r="A867">
        <v>86.6</v>
      </c>
      <c r="B867" s="11">
        <v>8.5</v>
      </c>
      <c r="D867">
        <f t="shared" si="13"/>
        <v>50</v>
      </c>
    </row>
    <row r="868" spans="1:6">
      <c r="A868">
        <v>86.7</v>
      </c>
      <c r="B868" s="11">
        <v>8.5</v>
      </c>
      <c r="D868">
        <f t="shared" si="13"/>
        <v>50</v>
      </c>
    </row>
    <row r="869" spans="1:6">
      <c r="A869">
        <v>86.8</v>
      </c>
      <c r="B869" s="11">
        <v>8.5</v>
      </c>
      <c r="D869">
        <f t="shared" si="13"/>
        <v>50</v>
      </c>
    </row>
    <row r="870" spans="1:6">
      <c r="A870">
        <v>86.9</v>
      </c>
      <c r="B870" s="11">
        <v>8.5</v>
      </c>
      <c r="D870">
        <f t="shared" si="13"/>
        <v>50</v>
      </c>
    </row>
    <row r="871" spans="1:6">
      <c r="A871">
        <v>87</v>
      </c>
      <c r="B871" s="11">
        <v>8.5</v>
      </c>
      <c r="D871">
        <f t="shared" si="13"/>
        <v>50</v>
      </c>
    </row>
    <row r="872" spans="1:6">
      <c r="A872">
        <v>87.1</v>
      </c>
      <c r="B872" s="11">
        <v>8.5</v>
      </c>
      <c r="D872">
        <f t="shared" si="13"/>
        <v>50</v>
      </c>
    </row>
    <row r="873" spans="1:6">
      <c r="A873">
        <v>87.2</v>
      </c>
      <c r="B873" s="11">
        <v>8.5</v>
      </c>
      <c r="D873">
        <f t="shared" si="13"/>
        <v>50</v>
      </c>
    </row>
    <row r="874" spans="1:6">
      <c r="A874" s="14">
        <v>87.3</v>
      </c>
      <c r="B874" s="15">
        <v>8.5</v>
      </c>
      <c r="C874" s="14"/>
      <c r="D874" s="14">
        <f t="shared" si="13"/>
        <v>50</v>
      </c>
      <c r="E874" s="14"/>
      <c r="F874" s="14"/>
    </row>
    <row r="875" spans="1:6">
      <c r="A875">
        <v>87.4</v>
      </c>
      <c r="B875" s="11">
        <v>9</v>
      </c>
      <c r="D875">
        <f t="shared" si="13"/>
        <v>50</v>
      </c>
    </row>
    <row r="876" spans="1:6">
      <c r="A876">
        <v>87.5</v>
      </c>
      <c r="B876" s="11">
        <v>9</v>
      </c>
      <c r="D876">
        <f t="shared" si="13"/>
        <v>50</v>
      </c>
    </row>
    <row r="877" spans="1:6">
      <c r="A877">
        <v>87.6</v>
      </c>
      <c r="B877" s="11">
        <v>9</v>
      </c>
      <c r="D877">
        <f t="shared" si="13"/>
        <v>50</v>
      </c>
    </row>
    <row r="878" spans="1:6">
      <c r="A878">
        <v>87.7</v>
      </c>
      <c r="B878" s="11">
        <v>9</v>
      </c>
      <c r="D878">
        <f t="shared" si="13"/>
        <v>50</v>
      </c>
    </row>
    <row r="879" spans="1:6">
      <c r="A879">
        <v>87.8</v>
      </c>
      <c r="B879" s="11">
        <v>9</v>
      </c>
      <c r="D879">
        <f t="shared" si="13"/>
        <v>50</v>
      </c>
    </row>
    <row r="880" spans="1:6">
      <c r="A880">
        <v>87.9</v>
      </c>
      <c r="B880" s="11">
        <v>9</v>
      </c>
      <c r="D880">
        <f t="shared" si="13"/>
        <v>50</v>
      </c>
    </row>
    <row r="881" spans="1:4">
      <c r="A881">
        <v>88</v>
      </c>
      <c r="B881" s="11">
        <v>9</v>
      </c>
      <c r="D881">
        <f t="shared" si="13"/>
        <v>50</v>
      </c>
    </row>
    <row r="882" spans="1:4">
      <c r="A882">
        <v>88.1</v>
      </c>
      <c r="B882" s="11">
        <v>9</v>
      </c>
      <c r="D882">
        <f t="shared" si="13"/>
        <v>50</v>
      </c>
    </row>
    <row r="883" spans="1:4">
      <c r="A883">
        <v>88.2</v>
      </c>
      <c r="B883" s="11">
        <v>9</v>
      </c>
      <c r="D883">
        <f t="shared" si="13"/>
        <v>50</v>
      </c>
    </row>
    <row r="884" spans="1:4">
      <c r="A884">
        <v>88.3</v>
      </c>
      <c r="B884" s="11">
        <v>9</v>
      </c>
      <c r="D884">
        <f t="shared" si="13"/>
        <v>50</v>
      </c>
    </row>
    <row r="885" spans="1:4">
      <c r="A885">
        <v>88.4</v>
      </c>
      <c r="B885" s="11">
        <v>9</v>
      </c>
      <c r="D885">
        <f t="shared" si="13"/>
        <v>50</v>
      </c>
    </row>
    <row r="886" spans="1:4">
      <c r="A886">
        <v>88.5</v>
      </c>
      <c r="B886" s="11">
        <v>9</v>
      </c>
      <c r="D886">
        <f t="shared" si="13"/>
        <v>50</v>
      </c>
    </row>
    <row r="887" spans="1:4">
      <c r="A887">
        <v>88.6</v>
      </c>
      <c r="B887" s="11">
        <v>9</v>
      </c>
      <c r="D887">
        <f t="shared" si="13"/>
        <v>50</v>
      </c>
    </row>
    <row r="888" spans="1:4">
      <c r="A888">
        <v>88.7</v>
      </c>
      <c r="B888" s="11">
        <v>9</v>
      </c>
      <c r="D888">
        <f t="shared" si="13"/>
        <v>50</v>
      </c>
    </row>
    <row r="889" spans="1:4">
      <c r="A889">
        <v>88.8</v>
      </c>
      <c r="B889" s="11">
        <v>9</v>
      </c>
      <c r="D889">
        <f t="shared" si="13"/>
        <v>50</v>
      </c>
    </row>
    <row r="890" spans="1:4">
      <c r="A890">
        <v>88.9</v>
      </c>
      <c r="B890" s="11">
        <v>9</v>
      </c>
      <c r="D890">
        <f t="shared" si="13"/>
        <v>50</v>
      </c>
    </row>
    <row r="891" spans="1:4">
      <c r="A891">
        <v>89</v>
      </c>
      <c r="B891" s="11">
        <v>9</v>
      </c>
      <c r="D891">
        <f t="shared" si="13"/>
        <v>50</v>
      </c>
    </row>
    <row r="892" spans="1:4">
      <c r="A892">
        <v>89.1</v>
      </c>
      <c r="B892" s="11">
        <v>9</v>
      </c>
      <c r="D892">
        <f t="shared" si="13"/>
        <v>50</v>
      </c>
    </row>
    <row r="893" spans="1:4">
      <c r="A893">
        <v>89.2</v>
      </c>
      <c r="B893" s="11">
        <v>9</v>
      </c>
      <c r="D893">
        <f t="shared" si="13"/>
        <v>50</v>
      </c>
    </row>
    <row r="894" spans="1:4">
      <c r="A894">
        <v>89.3</v>
      </c>
      <c r="B894" s="11">
        <v>9</v>
      </c>
      <c r="D894">
        <f t="shared" si="13"/>
        <v>50</v>
      </c>
    </row>
    <row r="895" spans="1:4">
      <c r="A895">
        <v>89.4</v>
      </c>
      <c r="B895" s="11">
        <v>9</v>
      </c>
      <c r="D895">
        <f t="shared" si="13"/>
        <v>50</v>
      </c>
    </row>
    <row r="896" spans="1:4">
      <c r="A896">
        <v>89.5</v>
      </c>
      <c r="B896" s="11">
        <v>9</v>
      </c>
      <c r="D896">
        <f t="shared" si="13"/>
        <v>50</v>
      </c>
    </row>
    <row r="897" spans="1:4">
      <c r="A897">
        <v>89.6</v>
      </c>
      <c r="B897" s="11">
        <v>9</v>
      </c>
      <c r="D897">
        <f t="shared" si="13"/>
        <v>50</v>
      </c>
    </row>
    <row r="898" spans="1:4">
      <c r="A898">
        <v>89.7</v>
      </c>
      <c r="B898" s="11">
        <v>9</v>
      </c>
      <c r="D898">
        <f t="shared" ref="D898:D961" si="14">COUNTIF(B:B,B898)</f>
        <v>50</v>
      </c>
    </row>
    <row r="899" spans="1:4">
      <c r="A899">
        <v>89.8</v>
      </c>
      <c r="B899" s="11">
        <v>9</v>
      </c>
      <c r="D899">
        <f t="shared" si="14"/>
        <v>50</v>
      </c>
    </row>
    <row r="900" spans="1:4">
      <c r="A900">
        <v>89.9</v>
      </c>
      <c r="B900" s="11">
        <v>9</v>
      </c>
      <c r="D900">
        <f t="shared" si="14"/>
        <v>50</v>
      </c>
    </row>
    <row r="901" spans="1:4" s="12" customFormat="1">
      <c r="A901" s="12">
        <v>90</v>
      </c>
      <c r="B901" s="13">
        <v>9</v>
      </c>
      <c r="D901" s="12">
        <f t="shared" si="14"/>
        <v>50</v>
      </c>
    </row>
    <row r="902" spans="1:4">
      <c r="A902">
        <v>90.1</v>
      </c>
      <c r="B902" s="11">
        <v>9</v>
      </c>
      <c r="D902">
        <f t="shared" si="14"/>
        <v>50</v>
      </c>
    </row>
    <row r="903" spans="1:4">
      <c r="A903">
        <v>90.2</v>
      </c>
      <c r="B903" s="13">
        <v>9</v>
      </c>
      <c r="D903">
        <f t="shared" si="14"/>
        <v>50</v>
      </c>
    </row>
    <row r="904" spans="1:4">
      <c r="A904">
        <v>90.3</v>
      </c>
      <c r="B904" s="11">
        <v>9</v>
      </c>
      <c r="D904">
        <f t="shared" si="14"/>
        <v>50</v>
      </c>
    </row>
    <row r="905" spans="1:4">
      <c r="A905">
        <v>90.4</v>
      </c>
      <c r="B905" s="13">
        <v>9</v>
      </c>
      <c r="D905">
        <f t="shared" si="14"/>
        <v>50</v>
      </c>
    </row>
    <row r="906" spans="1:4">
      <c r="A906">
        <v>90.5</v>
      </c>
      <c r="B906" s="11">
        <v>9</v>
      </c>
      <c r="D906">
        <f t="shared" si="14"/>
        <v>50</v>
      </c>
    </row>
    <row r="907" spans="1:4">
      <c r="A907">
        <v>90.6</v>
      </c>
      <c r="B907" s="13">
        <v>9</v>
      </c>
      <c r="D907">
        <f t="shared" si="14"/>
        <v>50</v>
      </c>
    </row>
    <row r="908" spans="1:4">
      <c r="A908">
        <v>90.7</v>
      </c>
      <c r="B908" s="11">
        <v>9</v>
      </c>
      <c r="D908">
        <f t="shared" si="14"/>
        <v>50</v>
      </c>
    </row>
    <row r="909" spans="1:4">
      <c r="A909">
        <v>90.8</v>
      </c>
      <c r="B909" s="13">
        <v>9</v>
      </c>
      <c r="D909">
        <f t="shared" si="14"/>
        <v>50</v>
      </c>
    </row>
    <row r="910" spans="1:4">
      <c r="A910">
        <v>90.9</v>
      </c>
      <c r="B910" s="11">
        <v>9</v>
      </c>
      <c r="D910">
        <f t="shared" si="14"/>
        <v>50</v>
      </c>
    </row>
    <row r="911" spans="1:4">
      <c r="A911">
        <v>91</v>
      </c>
      <c r="B911" s="13">
        <v>9</v>
      </c>
      <c r="D911">
        <f t="shared" si="14"/>
        <v>50</v>
      </c>
    </row>
    <row r="912" spans="1:4">
      <c r="A912">
        <v>91.1</v>
      </c>
      <c r="B912" s="11">
        <v>9</v>
      </c>
      <c r="D912">
        <f t="shared" si="14"/>
        <v>50</v>
      </c>
    </row>
    <row r="913" spans="1:6">
      <c r="A913">
        <v>91.2</v>
      </c>
      <c r="B913" s="13">
        <v>9</v>
      </c>
      <c r="D913">
        <f t="shared" si="14"/>
        <v>50</v>
      </c>
    </row>
    <row r="914" spans="1:6">
      <c r="A914">
        <v>91.3</v>
      </c>
      <c r="B914" s="11">
        <v>9</v>
      </c>
      <c r="D914">
        <f t="shared" si="14"/>
        <v>50</v>
      </c>
    </row>
    <row r="915" spans="1:6">
      <c r="A915">
        <v>91.4</v>
      </c>
      <c r="B915" s="13">
        <v>9</v>
      </c>
      <c r="D915">
        <f t="shared" si="14"/>
        <v>50</v>
      </c>
    </row>
    <row r="916" spans="1:6">
      <c r="A916">
        <v>91.5</v>
      </c>
      <c r="B916" s="11">
        <v>9</v>
      </c>
      <c r="D916">
        <f t="shared" si="14"/>
        <v>50</v>
      </c>
    </row>
    <row r="917" spans="1:6">
      <c r="A917">
        <v>91.6</v>
      </c>
      <c r="B917" s="13">
        <v>9</v>
      </c>
      <c r="D917">
        <f t="shared" si="14"/>
        <v>50</v>
      </c>
    </row>
    <row r="918" spans="1:6">
      <c r="A918">
        <v>91.7</v>
      </c>
      <c r="B918" s="11">
        <v>9</v>
      </c>
      <c r="D918">
        <f t="shared" si="14"/>
        <v>50</v>
      </c>
    </row>
    <row r="919" spans="1:6">
      <c r="A919">
        <v>91</v>
      </c>
      <c r="B919" s="13">
        <v>9</v>
      </c>
      <c r="D919">
        <f t="shared" si="14"/>
        <v>50</v>
      </c>
    </row>
    <row r="920" spans="1:6">
      <c r="A920">
        <v>91.9</v>
      </c>
      <c r="B920" s="11">
        <v>9</v>
      </c>
      <c r="D920">
        <f t="shared" si="14"/>
        <v>50</v>
      </c>
    </row>
    <row r="921" spans="1:6">
      <c r="A921">
        <v>92</v>
      </c>
      <c r="B921" s="13">
        <v>9</v>
      </c>
      <c r="D921">
        <f t="shared" si="14"/>
        <v>50</v>
      </c>
    </row>
    <row r="922" spans="1:6">
      <c r="A922">
        <v>92.1</v>
      </c>
      <c r="B922" s="11">
        <v>9</v>
      </c>
      <c r="D922">
        <f t="shared" si="14"/>
        <v>50</v>
      </c>
    </row>
    <row r="923" spans="1:6">
      <c r="A923">
        <v>92.2</v>
      </c>
      <c r="B923" s="13">
        <v>9</v>
      </c>
      <c r="D923">
        <f t="shared" si="14"/>
        <v>50</v>
      </c>
    </row>
    <row r="924" spans="1:6">
      <c r="A924" s="14">
        <v>92.3</v>
      </c>
      <c r="B924" s="15">
        <v>9</v>
      </c>
      <c r="C924" s="14"/>
      <c r="D924" s="14">
        <f t="shared" si="14"/>
        <v>50</v>
      </c>
      <c r="E924" s="14"/>
      <c r="F924" s="14"/>
    </row>
    <row r="925" spans="1:6">
      <c r="A925">
        <v>92.4</v>
      </c>
      <c r="B925" s="11">
        <v>9.5</v>
      </c>
      <c r="D925">
        <f t="shared" si="14"/>
        <v>50</v>
      </c>
    </row>
    <row r="926" spans="1:6">
      <c r="A926">
        <v>92.5</v>
      </c>
      <c r="B926" s="11">
        <v>9.5</v>
      </c>
      <c r="D926">
        <f t="shared" si="14"/>
        <v>50</v>
      </c>
    </row>
    <row r="927" spans="1:6">
      <c r="A927">
        <v>92.6</v>
      </c>
      <c r="B927" s="11">
        <v>9.5</v>
      </c>
      <c r="D927">
        <f t="shared" si="14"/>
        <v>50</v>
      </c>
    </row>
    <row r="928" spans="1:6">
      <c r="A928">
        <v>92.7</v>
      </c>
      <c r="B928" s="11">
        <v>9.5</v>
      </c>
      <c r="D928">
        <f t="shared" si="14"/>
        <v>50</v>
      </c>
    </row>
    <row r="929" spans="1:4">
      <c r="A929">
        <v>92.8</v>
      </c>
      <c r="B929" s="11">
        <v>9.5</v>
      </c>
      <c r="D929">
        <f t="shared" si="14"/>
        <v>50</v>
      </c>
    </row>
    <row r="930" spans="1:4">
      <c r="A930">
        <v>92.9</v>
      </c>
      <c r="B930" s="11">
        <v>9.5</v>
      </c>
      <c r="D930">
        <f t="shared" si="14"/>
        <v>50</v>
      </c>
    </row>
    <row r="931" spans="1:4">
      <c r="A931">
        <v>93</v>
      </c>
      <c r="B931" s="11">
        <v>9.5</v>
      </c>
      <c r="D931">
        <f t="shared" si="14"/>
        <v>50</v>
      </c>
    </row>
    <row r="932" spans="1:4">
      <c r="A932">
        <v>93.1</v>
      </c>
      <c r="B932" s="11">
        <v>9.5</v>
      </c>
      <c r="D932">
        <f t="shared" si="14"/>
        <v>50</v>
      </c>
    </row>
    <row r="933" spans="1:4">
      <c r="A933">
        <v>93.2</v>
      </c>
      <c r="B933" s="11">
        <v>9.5</v>
      </c>
      <c r="D933">
        <f t="shared" si="14"/>
        <v>50</v>
      </c>
    </row>
    <row r="934" spans="1:4">
      <c r="A934">
        <v>93.3</v>
      </c>
      <c r="B934" s="11">
        <v>9.5</v>
      </c>
      <c r="D934">
        <f t="shared" si="14"/>
        <v>50</v>
      </c>
    </row>
    <row r="935" spans="1:4">
      <c r="A935">
        <v>93.4</v>
      </c>
      <c r="B935" s="11">
        <v>9.5</v>
      </c>
      <c r="D935">
        <f t="shared" si="14"/>
        <v>50</v>
      </c>
    </row>
    <row r="936" spans="1:4">
      <c r="A936">
        <v>93.5</v>
      </c>
      <c r="B936" s="11">
        <v>9.5</v>
      </c>
      <c r="D936">
        <f t="shared" si="14"/>
        <v>50</v>
      </c>
    </row>
    <row r="937" spans="1:4">
      <c r="A937">
        <v>93.6</v>
      </c>
      <c r="B937" s="11">
        <v>9.5</v>
      </c>
      <c r="D937">
        <f t="shared" si="14"/>
        <v>50</v>
      </c>
    </row>
    <row r="938" spans="1:4">
      <c r="A938">
        <v>93.7</v>
      </c>
      <c r="B938" s="11">
        <v>9.5</v>
      </c>
      <c r="D938">
        <f t="shared" si="14"/>
        <v>50</v>
      </c>
    </row>
    <row r="939" spans="1:4">
      <c r="A939">
        <v>93.8</v>
      </c>
      <c r="B939" s="11">
        <v>9.5</v>
      </c>
      <c r="D939">
        <f t="shared" si="14"/>
        <v>50</v>
      </c>
    </row>
    <row r="940" spans="1:4">
      <c r="A940">
        <v>93.9</v>
      </c>
      <c r="B940" s="11">
        <v>9.5</v>
      </c>
      <c r="D940">
        <f t="shared" si="14"/>
        <v>50</v>
      </c>
    </row>
    <row r="941" spans="1:4">
      <c r="A941">
        <v>94</v>
      </c>
      <c r="B941" s="11">
        <v>9.5</v>
      </c>
      <c r="D941">
        <f t="shared" si="14"/>
        <v>50</v>
      </c>
    </row>
    <row r="942" spans="1:4">
      <c r="A942">
        <v>94.1</v>
      </c>
      <c r="B942" s="11">
        <v>9.5</v>
      </c>
      <c r="D942">
        <f t="shared" si="14"/>
        <v>50</v>
      </c>
    </row>
    <row r="943" spans="1:4">
      <c r="A943">
        <v>94.2</v>
      </c>
      <c r="B943" s="11">
        <v>9.5</v>
      </c>
      <c r="D943">
        <f t="shared" si="14"/>
        <v>50</v>
      </c>
    </row>
    <row r="944" spans="1:4">
      <c r="A944">
        <v>94.3</v>
      </c>
      <c r="B944" s="11">
        <v>9.5</v>
      </c>
      <c r="D944">
        <f t="shared" si="14"/>
        <v>50</v>
      </c>
    </row>
    <row r="945" spans="1:4">
      <c r="A945">
        <v>94.4</v>
      </c>
      <c r="B945" s="11">
        <v>9.5</v>
      </c>
      <c r="D945">
        <f t="shared" si="14"/>
        <v>50</v>
      </c>
    </row>
    <row r="946" spans="1:4">
      <c r="A946">
        <v>94.5</v>
      </c>
      <c r="B946" s="11">
        <v>9.5</v>
      </c>
      <c r="D946">
        <f t="shared" si="14"/>
        <v>50</v>
      </c>
    </row>
    <row r="947" spans="1:4">
      <c r="A947">
        <v>94.6</v>
      </c>
      <c r="B947" s="11">
        <v>9.5</v>
      </c>
      <c r="D947">
        <f t="shared" si="14"/>
        <v>50</v>
      </c>
    </row>
    <row r="948" spans="1:4">
      <c r="A948">
        <v>94.7</v>
      </c>
      <c r="B948" s="11">
        <v>9.5</v>
      </c>
      <c r="D948">
        <f t="shared" si="14"/>
        <v>50</v>
      </c>
    </row>
    <row r="949" spans="1:4">
      <c r="A949">
        <v>94.8</v>
      </c>
      <c r="B949" s="11">
        <v>9.5</v>
      </c>
      <c r="D949">
        <f t="shared" si="14"/>
        <v>50</v>
      </c>
    </row>
    <row r="950" spans="1:4">
      <c r="A950">
        <v>94.9</v>
      </c>
      <c r="B950" s="11">
        <v>9.5</v>
      </c>
      <c r="D950">
        <f t="shared" si="14"/>
        <v>50</v>
      </c>
    </row>
    <row r="951" spans="1:4" s="12" customFormat="1">
      <c r="A951" s="12">
        <v>95</v>
      </c>
      <c r="B951" s="13">
        <v>9.5</v>
      </c>
      <c r="D951" s="12">
        <f t="shared" si="14"/>
        <v>50</v>
      </c>
    </row>
    <row r="952" spans="1:4">
      <c r="A952">
        <v>95.1</v>
      </c>
      <c r="B952" s="11">
        <v>9.5</v>
      </c>
      <c r="D952">
        <f t="shared" si="14"/>
        <v>50</v>
      </c>
    </row>
    <row r="953" spans="1:4">
      <c r="A953">
        <v>95.2</v>
      </c>
      <c r="B953" s="13">
        <v>9.5</v>
      </c>
      <c r="D953">
        <f t="shared" si="14"/>
        <v>50</v>
      </c>
    </row>
    <row r="954" spans="1:4">
      <c r="A954">
        <v>95.3</v>
      </c>
      <c r="B954" s="11">
        <v>9.5</v>
      </c>
      <c r="D954">
        <f t="shared" si="14"/>
        <v>50</v>
      </c>
    </row>
    <row r="955" spans="1:4">
      <c r="A955">
        <v>95.4</v>
      </c>
      <c r="B955" s="13">
        <v>9.5</v>
      </c>
      <c r="D955">
        <f t="shared" si="14"/>
        <v>50</v>
      </c>
    </row>
    <row r="956" spans="1:4">
      <c r="A956">
        <v>95.5</v>
      </c>
      <c r="B956" s="11">
        <v>9.5</v>
      </c>
      <c r="D956">
        <f t="shared" si="14"/>
        <v>50</v>
      </c>
    </row>
    <row r="957" spans="1:4">
      <c r="A957">
        <v>95.6</v>
      </c>
      <c r="B957" s="13">
        <v>9.5</v>
      </c>
      <c r="D957">
        <f t="shared" si="14"/>
        <v>50</v>
      </c>
    </row>
    <row r="958" spans="1:4">
      <c r="A958">
        <v>95.7</v>
      </c>
      <c r="B958" s="11">
        <v>9.5</v>
      </c>
      <c r="D958">
        <f t="shared" si="14"/>
        <v>50</v>
      </c>
    </row>
    <row r="959" spans="1:4">
      <c r="A959">
        <v>95.8</v>
      </c>
      <c r="B959" s="13">
        <v>9.5</v>
      </c>
      <c r="D959">
        <f t="shared" si="14"/>
        <v>50</v>
      </c>
    </row>
    <row r="960" spans="1:4">
      <c r="A960">
        <v>95.9</v>
      </c>
      <c r="B960" s="11">
        <v>9.5</v>
      </c>
      <c r="D960">
        <f t="shared" si="14"/>
        <v>50</v>
      </c>
    </row>
    <row r="961" spans="1:6">
      <c r="A961">
        <v>96</v>
      </c>
      <c r="B961" s="13">
        <v>9.5</v>
      </c>
      <c r="D961">
        <f t="shared" si="14"/>
        <v>50</v>
      </c>
    </row>
    <row r="962" spans="1:6">
      <c r="A962">
        <v>96.1</v>
      </c>
      <c r="B962" s="11">
        <v>9.5</v>
      </c>
      <c r="D962">
        <f t="shared" ref="D962:D1025" si="15">COUNTIF(B:B,B962)</f>
        <v>50</v>
      </c>
    </row>
    <row r="963" spans="1:6">
      <c r="A963">
        <v>96.2</v>
      </c>
      <c r="B963" s="13">
        <v>9.5</v>
      </c>
      <c r="D963">
        <f t="shared" si="15"/>
        <v>50</v>
      </c>
    </row>
    <row r="964" spans="1:6">
      <c r="A964">
        <v>96.3</v>
      </c>
      <c r="B964" s="11">
        <v>9.5</v>
      </c>
      <c r="D964">
        <f t="shared" si="15"/>
        <v>50</v>
      </c>
    </row>
    <row r="965" spans="1:6">
      <c r="A965">
        <v>96.4</v>
      </c>
      <c r="B965" s="13">
        <v>9.5</v>
      </c>
      <c r="D965">
        <f t="shared" si="15"/>
        <v>50</v>
      </c>
    </row>
    <row r="966" spans="1:6">
      <c r="A966">
        <v>96.5</v>
      </c>
      <c r="B966" s="11">
        <v>9.5</v>
      </c>
      <c r="D966">
        <f t="shared" si="15"/>
        <v>50</v>
      </c>
    </row>
    <row r="967" spans="1:6">
      <c r="A967">
        <v>96.6</v>
      </c>
      <c r="B967" s="13">
        <v>9.5</v>
      </c>
      <c r="D967">
        <f t="shared" si="15"/>
        <v>50</v>
      </c>
    </row>
    <row r="968" spans="1:6">
      <c r="A968">
        <v>96.7</v>
      </c>
      <c r="B968" s="11">
        <v>9.5</v>
      </c>
      <c r="D968">
        <f t="shared" si="15"/>
        <v>50</v>
      </c>
    </row>
    <row r="969" spans="1:6">
      <c r="A969">
        <v>96.8</v>
      </c>
      <c r="B969" s="13">
        <v>9.5</v>
      </c>
      <c r="D969">
        <f t="shared" si="15"/>
        <v>50</v>
      </c>
    </row>
    <row r="970" spans="1:6">
      <c r="A970">
        <v>96.9</v>
      </c>
      <c r="B970" s="11">
        <v>9.5</v>
      </c>
      <c r="D970">
        <f t="shared" si="15"/>
        <v>50</v>
      </c>
    </row>
    <row r="971" spans="1:6">
      <c r="A971">
        <v>97</v>
      </c>
      <c r="B971" s="13">
        <v>9.5</v>
      </c>
      <c r="D971">
        <f t="shared" si="15"/>
        <v>50</v>
      </c>
    </row>
    <row r="972" spans="1:6">
      <c r="A972">
        <v>97.1</v>
      </c>
      <c r="B972" s="11">
        <v>9.5</v>
      </c>
      <c r="D972">
        <f t="shared" si="15"/>
        <v>50</v>
      </c>
    </row>
    <row r="973" spans="1:6">
      <c r="A973">
        <v>97.2</v>
      </c>
      <c r="B973" s="13">
        <v>9.5</v>
      </c>
      <c r="D973">
        <f t="shared" si="15"/>
        <v>50</v>
      </c>
    </row>
    <row r="974" spans="1:6">
      <c r="A974" s="14">
        <v>97.3</v>
      </c>
      <c r="B974" s="15">
        <v>9.5</v>
      </c>
      <c r="C974" s="14"/>
      <c r="D974" s="14">
        <f t="shared" si="15"/>
        <v>50</v>
      </c>
      <c r="E974" s="14"/>
      <c r="F974" s="14"/>
    </row>
    <row r="975" spans="1:6">
      <c r="A975">
        <v>97.4</v>
      </c>
      <c r="B975" s="11">
        <v>10</v>
      </c>
      <c r="D975">
        <f t="shared" si="15"/>
        <v>50</v>
      </c>
    </row>
    <row r="976" spans="1:6">
      <c r="A976">
        <v>97.5</v>
      </c>
      <c r="B976" s="11">
        <v>10</v>
      </c>
      <c r="D976">
        <f t="shared" si="15"/>
        <v>50</v>
      </c>
    </row>
    <row r="977" spans="1:4">
      <c r="A977">
        <v>97.6</v>
      </c>
      <c r="B977" s="11">
        <v>10</v>
      </c>
      <c r="D977">
        <f t="shared" si="15"/>
        <v>50</v>
      </c>
    </row>
    <row r="978" spans="1:4">
      <c r="A978">
        <v>97.7</v>
      </c>
      <c r="B978" s="11">
        <v>10</v>
      </c>
      <c r="D978">
        <f t="shared" si="15"/>
        <v>50</v>
      </c>
    </row>
    <row r="979" spans="1:4">
      <c r="A979">
        <v>97.8</v>
      </c>
      <c r="B979" s="11">
        <v>10</v>
      </c>
      <c r="D979">
        <f t="shared" si="15"/>
        <v>50</v>
      </c>
    </row>
    <row r="980" spans="1:4">
      <c r="A980">
        <v>97.9</v>
      </c>
      <c r="B980" s="11">
        <v>10</v>
      </c>
      <c r="D980">
        <f t="shared" si="15"/>
        <v>50</v>
      </c>
    </row>
    <row r="981" spans="1:4">
      <c r="A981">
        <v>98</v>
      </c>
      <c r="B981" s="11">
        <v>10</v>
      </c>
      <c r="D981">
        <f t="shared" si="15"/>
        <v>50</v>
      </c>
    </row>
    <row r="982" spans="1:4">
      <c r="A982">
        <v>98.1</v>
      </c>
      <c r="B982" s="11">
        <v>10</v>
      </c>
      <c r="D982">
        <f t="shared" si="15"/>
        <v>50</v>
      </c>
    </row>
    <row r="983" spans="1:4">
      <c r="A983">
        <v>98.2</v>
      </c>
      <c r="B983" s="11">
        <v>10</v>
      </c>
      <c r="D983">
        <f t="shared" si="15"/>
        <v>50</v>
      </c>
    </row>
    <row r="984" spans="1:4">
      <c r="A984">
        <v>98.3</v>
      </c>
      <c r="B984" s="11">
        <v>10</v>
      </c>
      <c r="D984">
        <f t="shared" si="15"/>
        <v>50</v>
      </c>
    </row>
    <row r="985" spans="1:4">
      <c r="A985">
        <v>98.4</v>
      </c>
      <c r="B985" s="11">
        <v>10</v>
      </c>
      <c r="D985">
        <f t="shared" si="15"/>
        <v>50</v>
      </c>
    </row>
    <row r="986" spans="1:4">
      <c r="A986">
        <v>98.5</v>
      </c>
      <c r="B986" s="11">
        <v>10</v>
      </c>
      <c r="D986">
        <f t="shared" si="15"/>
        <v>50</v>
      </c>
    </row>
    <row r="987" spans="1:4">
      <c r="A987">
        <v>98.6</v>
      </c>
      <c r="B987" s="11">
        <v>10</v>
      </c>
      <c r="D987">
        <f t="shared" si="15"/>
        <v>50</v>
      </c>
    </row>
    <row r="988" spans="1:4">
      <c r="A988">
        <v>98.7</v>
      </c>
      <c r="B988" s="11">
        <v>10</v>
      </c>
      <c r="D988">
        <f t="shared" si="15"/>
        <v>50</v>
      </c>
    </row>
    <row r="989" spans="1:4">
      <c r="A989">
        <v>98.8</v>
      </c>
      <c r="B989" s="11">
        <v>10</v>
      </c>
      <c r="D989">
        <f t="shared" si="15"/>
        <v>50</v>
      </c>
    </row>
    <row r="990" spans="1:4">
      <c r="A990">
        <v>98.9</v>
      </c>
      <c r="B990" s="11">
        <v>10</v>
      </c>
      <c r="D990">
        <f t="shared" si="15"/>
        <v>50</v>
      </c>
    </row>
    <row r="991" spans="1:4">
      <c r="A991">
        <v>99</v>
      </c>
      <c r="B991" s="11">
        <v>10</v>
      </c>
      <c r="D991">
        <f t="shared" si="15"/>
        <v>50</v>
      </c>
    </row>
    <row r="992" spans="1:4">
      <c r="A992">
        <v>99.1</v>
      </c>
      <c r="B992" s="11">
        <v>10</v>
      </c>
      <c r="D992">
        <f t="shared" si="15"/>
        <v>50</v>
      </c>
    </row>
    <row r="993" spans="1:4">
      <c r="A993">
        <v>99.2</v>
      </c>
      <c r="B993" s="11">
        <v>10</v>
      </c>
      <c r="D993">
        <f t="shared" si="15"/>
        <v>50</v>
      </c>
    </row>
    <row r="994" spans="1:4">
      <c r="A994">
        <v>99.3</v>
      </c>
      <c r="B994" s="11">
        <v>10</v>
      </c>
      <c r="D994">
        <f t="shared" si="15"/>
        <v>50</v>
      </c>
    </row>
    <row r="995" spans="1:4">
      <c r="A995">
        <v>99.4</v>
      </c>
      <c r="B995" s="11">
        <v>10</v>
      </c>
      <c r="D995">
        <f t="shared" si="15"/>
        <v>50</v>
      </c>
    </row>
    <row r="996" spans="1:4">
      <c r="A996">
        <v>99.5</v>
      </c>
      <c r="B996" s="11">
        <v>10</v>
      </c>
      <c r="D996">
        <f t="shared" si="15"/>
        <v>50</v>
      </c>
    </row>
    <row r="997" spans="1:4">
      <c r="A997">
        <v>99.6</v>
      </c>
      <c r="B997" s="11">
        <v>10</v>
      </c>
      <c r="D997">
        <f t="shared" si="15"/>
        <v>50</v>
      </c>
    </row>
    <row r="998" spans="1:4">
      <c r="A998">
        <v>99.7</v>
      </c>
      <c r="B998" s="11">
        <v>10</v>
      </c>
      <c r="D998">
        <f t="shared" si="15"/>
        <v>50</v>
      </c>
    </row>
    <row r="999" spans="1:4">
      <c r="A999">
        <v>99.8</v>
      </c>
      <c r="B999" s="11">
        <v>10</v>
      </c>
      <c r="D999">
        <f t="shared" si="15"/>
        <v>50</v>
      </c>
    </row>
    <row r="1000" spans="1:4">
      <c r="A1000">
        <v>99.9</v>
      </c>
      <c r="B1000" s="11">
        <v>10</v>
      </c>
      <c r="D1000">
        <f t="shared" si="15"/>
        <v>50</v>
      </c>
    </row>
    <row r="1001" spans="1:4" s="12" customFormat="1">
      <c r="A1001" s="12">
        <v>100</v>
      </c>
      <c r="B1001" s="13">
        <v>10</v>
      </c>
      <c r="D1001" s="12">
        <f t="shared" si="15"/>
        <v>50</v>
      </c>
    </row>
    <row r="1002" spans="1:4">
      <c r="A1002">
        <v>100.1</v>
      </c>
      <c r="B1002" s="11">
        <v>10</v>
      </c>
      <c r="D1002">
        <f t="shared" si="15"/>
        <v>50</v>
      </c>
    </row>
    <row r="1003" spans="1:4">
      <c r="A1003">
        <v>100.2</v>
      </c>
      <c r="B1003" s="11">
        <v>10</v>
      </c>
      <c r="D1003">
        <f t="shared" si="15"/>
        <v>50</v>
      </c>
    </row>
    <row r="1004" spans="1:4">
      <c r="A1004">
        <v>100.3</v>
      </c>
      <c r="B1004" s="13">
        <v>10</v>
      </c>
      <c r="D1004">
        <f t="shared" si="15"/>
        <v>50</v>
      </c>
    </row>
    <row r="1005" spans="1:4">
      <c r="A1005">
        <v>100.4</v>
      </c>
      <c r="B1005" s="11">
        <v>10</v>
      </c>
      <c r="D1005">
        <f t="shared" si="15"/>
        <v>50</v>
      </c>
    </row>
    <row r="1006" spans="1:4">
      <c r="A1006">
        <v>100.5</v>
      </c>
      <c r="B1006" s="11">
        <v>10</v>
      </c>
      <c r="D1006">
        <f t="shared" si="15"/>
        <v>50</v>
      </c>
    </row>
    <row r="1007" spans="1:4">
      <c r="A1007">
        <v>100.6</v>
      </c>
      <c r="B1007" s="13">
        <v>10</v>
      </c>
      <c r="D1007">
        <f t="shared" si="15"/>
        <v>50</v>
      </c>
    </row>
    <row r="1008" spans="1:4">
      <c r="A1008">
        <v>100.7</v>
      </c>
      <c r="B1008" s="11">
        <v>10</v>
      </c>
      <c r="D1008">
        <f t="shared" si="15"/>
        <v>50</v>
      </c>
    </row>
    <row r="1009" spans="1:6">
      <c r="A1009">
        <v>100.8</v>
      </c>
      <c r="B1009" s="11">
        <v>10</v>
      </c>
      <c r="D1009">
        <f t="shared" si="15"/>
        <v>50</v>
      </c>
    </row>
    <row r="1010" spans="1:6">
      <c r="A1010">
        <v>100.9</v>
      </c>
      <c r="B1010" s="13">
        <v>10</v>
      </c>
      <c r="D1010">
        <f t="shared" si="15"/>
        <v>50</v>
      </c>
    </row>
    <row r="1011" spans="1:6">
      <c r="A1011">
        <v>101</v>
      </c>
      <c r="B1011" s="11">
        <v>10</v>
      </c>
      <c r="D1011">
        <f t="shared" si="15"/>
        <v>50</v>
      </c>
    </row>
    <row r="1012" spans="1:6">
      <c r="A1012">
        <v>101.1</v>
      </c>
      <c r="B1012" s="11">
        <v>10</v>
      </c>
      <c r="D1012">
        <f t="shared" si="15"/>
        <v>50</v>
      </c>
    </row>
    <row r="1013" spans="1:6">
      <c r="A1013">
        <v>101.2</v>
      </c>
      <c r="B1013" s="13">
        <v>10</v>
      </c>
      <c r="D1013">
        <f t="shared" si="15"/>
        <v>50</v>
      </c>
    </row>
    <row r="1014" spans="1:6">
      <c r="A1014">
        <v>101.3</v>
      </c>
      <c r="B1014" s="11">
        <v>10</v>
      </c>
      <c r="D1014">
        <f t="shared" si="15"/>
        <v>50</v>
      </c>
    </row>
    <row r="1015" spans="1:6">
      <c r="A1015">
        <v>101.4</v>
      </c>
      <c r="B1015" s="11">
        <v>10</v>
      </c>
      <c r="D1015">
        <f t="shared" si="15"/>
        <v>50</v>
      </c>
    </row>
    <row r="1016" spans="1:6">
      <c r="A1016">
        <v>101.5</v>
      </c>
      <c r="B1016" s="11">
        <v>10</v>
      </c>
      <c r="D1016">
        <f t="shared" si="15"/>
        <v>50</v>
      </c>
    </row>
    <row r="1017" spans="1:6">
      <c r="A1017">
        <v>101.6</v>
      </c>
      <c r="B1017" s="11">
        <v>10</v>
      </c>
      <c r="D1017">
        <f t="shared" si="15"/>
        <v>50</v>
      </c>
    </row>
    <row r="1018" spans="1:6">
      <c r="A1018">
        <v>101.7</v>
      </c>
      <c r="B1018" s="13">
        <v>10</v>
      </c>
      <c r="D1018">
        <f t="shared" si="15"/>
        <v>50</v>
      </c>
    </row>
    <row r="1019" spans="1:6">
      <c r="A1019">
        <v>101.8</v>
      </c>
      <c r="B1019" s="11">
        <v>10</v>
      </c>
      <c r="D1019">
        <f t="shared" si="15"/>
        <v>50</v>
      </c>
    </row>
    <row r="1020" spans="1:6">
      <c r="A1020">
        <v>101.9</v>
      </c>
      <c r="B1020" s="11">
        <v>10</v>
      </c>
      <c r="D1020">
        <f t="shared" si="15"/>
        <v>50</v>
      </c>
    </row>
    <row r="1021" spans="1:6">
      <c r="A1021">
        <v>102</v>
      </c>
      <c r="B1021" s="13">
        <v>10</v>
      </c>
      <c r="D1021">
        <f t="shared" si="15"/>
        <v>50</v>
      </c>
    </row>
    <row r="1022" spans="1:6">
      <c r="A1022">
        <v>102.1</v>
      </c>
      <c r="B1022" s="11">
        <v>10</v>
      </c>
      <c r="D1022">
        <f t="shared" si="15"/>
        <v>50</v>
      </c>
    </row>
    <row r="1023" spans="1:6">
      <c r="A1023" s="17">
        <v>102.2</v>
      </c>
      <c r="B1023" s="18">
        <v>10</v>
      </c>
      <c r="C1023" s="17"/>
      <c r="D1023" s="17">
        <f t="shared" si="15"/>
        <v>50</v>
      </c>
      <c r="E1023" s="17"/>
      <c r="F1023" s="17"/>
    </row>
    <row r="1024" spans="1:6">
      <c r="A1024" s="14">
        <v>102.3</v>
      </c>
      <c r="B1024" s="16">
        <v>10</v>
      </c>
      <c r="C1024" s="14"/>
      <c r="D1024" s="14">
        <f t="shared" si="15"/>
        <v>50</v>
      </c>
      <c r="E1024" s="14"/>
      <c r="F1024" s="14"/>
    </row>
    <row r="1025" spans="1:4">
      <c r="A1025">
        <v>102.4</v>
      </c>
      <c r="B1025" s="11">
        <v>10.5</v>
      </c>
      <c r="D1025">
        <f t="shared" si="15"/>
        <v>50</v>
      </c>
    </row>
    <row r="1026" spans="1:4">
      <c r="A1026">
        <v>102.5</v>
      </c>
      <c r="B1026" s="11">
        <v>10.5</v>
      </c>
      <c r="D1026">
        <f t="shared" ref="D1026:D1089" si="16">COUNTIF(B:B,B1026)</f>
        <v>50</v>
      </c>
    </row>
    <row r="1027" spans="1:4">
      <c r="A1027">
        <v>102.6</v>
      </c>
      <c r="B1027" s="11">
        <v>10.5</v>
      </c>
      <c r="D1027">
        <f t="shared" si="16"/>
        <v>50</v>
      </c>
    </row>
    <row r="1028" spans="1:4">
      <c r="A1028">
        <v>102.7</v>
      </c>
      <c r="B1028" s="11">
        <v>10.5</v>
      </c>
      <c r="D1028">
        <f t="shared" si="16"/>
        <v>50</v>
      </c>
    </row>
    <row r="1029" spans="1:4">
      <c r="A1029">
        <v>102.8</v>
      </c>
      <c r="B1029" s="11">
        <v>10.5</v>
      </c>
      <c r="D1029">
        <f t="shared" si="16"/>
        <v>50</v>
      </c>
    </row>
    <row r="1030" spans="1:4">
      <c r="A1030">
        <v>102.9</v>
      </c>
      <c r="B1030" s="11">
        <v>10.5</v>
      </c>
      <c r="D1030">
        <f t="shared" si="16"/>
        <v>50</v>
      </c>
    </row>
    <row r="1031" spans="1:4">
      <c r="A1031">
        <v>103</v>
      </c>
      <c r="B1031" s="11">
        <v>10.5</v>
      </c>
      <c r="D1031">
        <f t="shared" si="16"/>
        <v>50</v>
      </c>
    </row>
    <row r="1032" spans="1:4">
      <c r="A1032">
        <v>103.1</v>
      </c>
      <c r="B1032" s="11">
        <v>10.5</v>
      </c>
      <c r="D1032">
        <f t="shared" si="16"/>
        <v>50</v>
      </c>
    </row>
    <row r="1033" spans="1:4">
      <c r="A1033">
        <v>103.2</v>
      </c>
      <c r="B1033" s="11">
        <v>10.5</v>
      </c>
      <c r="D1033">
        <f t="shared" si="16"/>
        <v>50</v>
      </c>
    </row>
    <row r="1034" spans="1:4">
      <c r="A1034">
        <v>103.3</v>
      </c>
      <c r="B1034" s="11">
        <v>10.5</v>
      </c>
      <c r="D1034">
        <f t="shared" si="16"/>
        <v>50</v>
      </c>
    </row>
    <row r="1035" spans="1:4">
      <c r="A1035">
        <v>103.4</v>
      </c>
      <c r="B1035" s="11">
        <v>10.5</v>
      </c>
      <c r="D1035">
        <f t="shared" si="16"/>
        <v>50</v>
      </c>
    </row>
    <row r="1036" spans="1:4">
      <c r="A1036">
        <v>103.5</v>
      </c>
      <c r="B1036" s="11">
        <v>10.5</v>
      </c>
      <c r="D1036">
        <f t="shared" si="16"/>
        <v>50</v>
      </c>
    </row>
    <row r="1037" spans="1:4">
      <c r="A1037">
        <v>103.6</v>
      </c>
      <c r="B1037" s="11">
        <v>10.5</v>
      </c>
      <c r="D1037">
        <f t="shared" si="16"/>
        <v>50</v>
      </c>
    </row>
    <row r="1038" spans="1:4">
      <c r="A1038">
        <v>103.7</v>
      </c>
      <c r="B1038" s="11">
        <v>10.5</v>
      </c>
      <c r="D1038">
        <f t="shared" si="16"/>
        <v>50</v>
      </c>
    </row>
    <row r="1039" spans="1:4">
      <c r="A1039">
        <v>103.8</v>
      </c>
      <c r="B1039" s="11">
        <v>10.5</v>
      </c>
      <c r="D1039">
        <f t="shared" si="16"/>
        <v>50</v>
      </c>
    </row>
    <row r="1040" spans="1:4">
      <c r="A1040">
        <v>103.9</v>
      </c>
      <c r="B1040" s="11">
        <v>10.5</v>
      </c>
      <c r="D1040">
        <f t="shared" si="16"/>
        <v>50</v>
      </c>
    </row>
    <row r="1041" spans="1:4">
      <c r="A1041">
        <v>104</v>
      </c>
      <c r="B1041" s="11">
        <v>10.5</v>
      </c>
      <c r="D1041">
        <f t="shared" si="16"/>
        <v>50</v>
      </c>
    </row>
    <row r="1042" spans="1:4">
      <c r="A1042">
        <v>104.1</v>
      </c>
      <c r="B1042" s="11">
        <v>10.5</v>
      </c>
      <c r="D1042">
        <f t="shared" si="16"/>
        <v>50</v>
      </c>
    </row>
    <row r="1043" spans="1:4">
      <c r="A1043">
        <v>104.2</v>
      </c>
      <c r="B1043" s="11">
        <v>10.5</v>
      </c>
      <c r="D1043">
        <f t="shared" si="16"/>
        <v>50</v>
      </c>
    </row>
    <row r="1044" spans="1:4">
      <c r="A1044">
        <v>104.3</v>
      </c>
      <c r="B1044" s="11">
        <v>10.5</v>
      </c>
      <c r="D1044">
        <f t="shared" si="16"/>
        <v>50</v>
      </c>
    </row>
    <row r="1045" spans="1:4">
      <c r="A1045">
        <v>104.4</v>
      </c>
      <c r="B1045" s="11">
        <v>10.5</v>
      </c>
      <c r="D1045">
        <f t="shared" si="16"/>
        <v>50</v>
      </c>
    </row>
    <row r="1046" spans="1:4">
      <c r="A1046">
        <v>104.5</v>
      </c>
      <c r="B1046" s="11">
        <v>10.5</v>
      </c>
      <c r="D1046">
        <f t="shared" si="16"/>
        <v>50</v>
      </c>
    </row>
    <row r="1047" spans="1:4">
      <c r="A1047">
        <v>104.6</v>
      </c>
      <c r="B1047" s="11">
        <v>10.5</v>
      </c>
      <c r="D1047">
        <f t="shared" si="16"/>
        <v>50</v>
      </c>
    </row>
    <row r="1048" spans="1:4">
      <c r="A1048">
        <v>104.7</v>
      </c>
      <c r="B1048" s="11">
        <v>10.5</v>
      </c>
      <c r="D1048">
        <f t="shared" si="16"/>
        <v>50</v>
      </c>
    </row>
    <row r="1049" spans="1:4">
      <c r="A1049">
        <v>104.8</v>
      </c>
      <c r="B1049" s="11">
        <v>10.5</v>
      </c>
      <c r="D1049">
        <f t="shared" si="16"/>
        <v>50</v>
      </c>
    </row>
    <row r="1050" spans="1:4">
      <c r="A1050">
        <v>104.9</v>
      </c>
      <c r="B1050" s="11">
        <v>10.5</v>
      </c>
      <c r="D1050">
        <f t="shared" si="16"/>
        <v>50</v>
      </c>
    </row>
    <row r="1051" spans="1:4" s="12" customFormat="1">
      <c r="A1051" s="12">
        <v>105</v>
      </c>
      <c r="B1051" s="13">
        <v>10.5</v>
      </c>
      <c r="D1051" s="12">
        <f t="shared" si="16"/>
        <v>50</v>
      </c>
    </row>
    <row r="1052" spans="1:4">
      <c r="A1052">
        <v>105.1</v>
      </c>
      <c r="B1052" s="11">
        <v>10.5</v>
      </c>
      <c r="D1052">
        <f t="shared" si="16"/>
        <v>50</v>
      </c>
    </row>
    <row r="1053" spans="1:4">
      <c r="A1053">
        <v>105.2</v>
      </c>
      <c r="B1053" s="11">
        <v>10.5</v>
      </c>
      <c r="D1053">
        <f t="shared" si="16"/>
        <v>50</v>
      </c>
    </row>
    <row r="1054" spans="1:4">
      <c r="A1054">
        <v>105.3</v>
      </c>
      <c r="B1054" s="13">
        <v>10.5</v>
      </c>
      <c r="D1054">
        <f t="shared" si="16"/>
        <v>50</v>
      </c>
    </row>
    <row r="1055" spans="1:4">
      <c r="A1055">
        <v>105.4</v>
      </c>
      <c r="B1055" s="11">
        <v>10.5</v>
      </c>
      <c r="D1055">
        <f t="shared" si="16"/>
        <v>50</v>
      </c>
    </row>
    <row r="1056" spans="1:4">
      <c r="A1056">
        <v>105.5</v>
      </c>
      <c r="B1056" s="11">
        <v>10.5</v>
      </c>
      <c r="D1056">
        <f t="shared" si="16"/>
        <v>50</v>
      </c>
    </row>
    <row r="1057" spans="1:4">
      <c r="A1057">
        <v>105.6</v>
      </c>
      <c r="B1057" s="13">
        <v>10.5</v>
      </c>
      <c r="D1057">
        <f t="shared" si="16"/>
        <v>50</v>
      </c>
    </row>
    <row r="1058" spans="1:4">
      <c r="A1058">
        <v>105.7</v>
      </c>
      <c r="B1058" s="11">
        <v>10.5</v>
      </c>
      <c r="D1058">
        <f t="shared" si="16"/>
        <v>50</v>
      </c>
    </row>
    <row r="1059" spans="1:4">
      <c r="A1059">
        <v>105.8</v>
      </c>
      <c r="B1059" s="11">
        <v>10.5</v>
      </c>
      <c r="D1059">
        <f t="shared" si="16"/>
        <v>50</v>
      </c>
    </row>
    <row r="1060" spans="1:4">
      <c r="A1060">
        <v>105.9</v>
      </c>
      <c r="B1060" s="13">
        <v>10.5</v>
      </c>
      <c r="D1060">
        <f t="shared" si="16"/>
        <v>50</v>
      </c>
    </row>
    <row r="1061" spans="1:4">
      <c r="A1061">
        <v>106</v>
      </c>
      <c r="B1061" s="11">
        <v>10.5</v>
      </c>
      <c r="D1061">
        <f t="shared" si="16"/>
        <v>50</v>
      </c>
    </row>
    <row r="1062" spans="1:4">
      <c r="A1062">
        <v>106.1</v>
      </c>
      <c r="B1062" s="11">
        <v>10.5</v>
      </c>
      <c r="D1062">
        <f t="shared" si="16"/>
        <v>50</v>
      </c>
    </row>
    <row r="1063" spans="1:4">
      <c r="A1063">
        <v>106.2</v>
      </c>
      <c r="B1063" s="13">
        <v>10.5</v>
      </c>
      <c r="D1063">
        <f t="shared" si="16"/>
        <v>50</v>
      </c>
    </row>
    <row r="1064" spans="1:4">
      <c r="A1064">
        <v>106.3</v>
      </c>
      <c r="B1064" s="11">
        <v>10.5</v>
      </c>
      <c r="D1064">
        <f t="shared" si="16"/>
        <v>50</v>
      </c>
    </row>
    <row r="1065" spans="1:4">
      <c r="A1065">
        <v>106.4</v>
      </c>
      <c r="B1065" s="11">
        <v>10.5</v>
      </c>
      <c r="D1065">
        <f t="shared" si="16"/>
        <v>50</v>
      </c>
    </row>
    <row r="1066" spans="1:4">
      <c r="A1066">
        <v>106.5</v>
      </c>
      <c r="B1066" s="13">
        <v>10.5</v>
      </c>
      <c r="D1066">
        <f t="shared" si="16"/>
        <v>50</v>
      </c>
    </row>
    <row r="1067" spans="1:4">
      <c r="A1067">
        <v>106.6</v>
      </c>
      <c r="B1067" s="11">
        <v>10.5</v>
      </c>
      <c r="D1067">
        <f t="shared" si="16"/>
        <v>50</v>
      </c>
    </row>
    <row r="1068" spans="1:4">
      <c r="A1068">
        <v>106.7</v>
      </c>
      <c r="B1068" s="11">
        <v>10.5</v>
      </c>
      <c r="D1068">
        <f t="shared" si="16"/>
        <v>50</v>
      </c>
    </row>
    <row r="1069" spans="1:4">
      <c r="A1069">
        <v>106.8</v>
      </c>
      <c r="B1069" s="13">
        <v>10.5</v>
      </c>
      <c r="D1069">
        <f t="shared" si="16"/>
        <v>50</v>
      </c>
    </row>
    <row r="1070" spans="1:4">
      <c r="A1070">
        <v>106.9</v>
      </c>
      <c r="B1070" s="11">
        <v>10.5</v>
      </c>
      <c r="D1070">
        <f t="shared" si="16"/>
        <v>50</v>
      </c>
    </row>
    <row r="1071" spans="1:4">
      <c r="A1071">
        <v>107</v>
      </c>
      <c r="B1071" s="11">
        <v>10.5</v>
      </c>
      <c r="D1071">
        <f t="shared" si="16"/>
        <v>50</v>
      </c>
    </row>
    <row r="1072" spans="1:4">
      <c r="A1072">
        <v>107.1</v>
      </c>
      <c r="B1072" s="11">
        <v>10.5</v>
      </c>
      <c r="D1072">
        <f t="shared" si="16"/>
        <v>50</v>
      </c>
    </row>
    <row r="1073" spans="1:6">
      <c r="A1073">
        <v>107.2</v>
      </c>
      <c r="B1073" s="11">
        <v>10.5</v>
      </c>
      <c r="D1073">
        <f t="shared" si="16"/>
        <v>50</v>
      </c>
    </row>
    <row r="1074" spans="1:6">
      <c r="A1074" s="14">
        <v>107.3</v>
      </c>
      <c r="B1074" s="16">
        <v>10.5</v>
      </c>
      <c r="C1074" s="14"/>
      <c r="D1074" s="14">
        <f t="shared" si="16"/>
        <v>50</v>
      </c>
      <c r="E1074" s="14"/>
      <c r="F1074" s="14"/>
    </row>
    <row r="1075" spans="1:6">
      <c r="A1075">
        <v>107.4</v>
      </c>
      <c r="B1075" s="11">
        <v>11</v>
      </c>
      <c r="D1075">
        <f t="shared" si="16"/>
        <v>50</v>
      </c>
    </row>
    <row r="1076" spans="1:6">
      <c r="A1076">
        <v>107.5</v>
      </c>
      <c r="B1076" s="11">
        <v>11</v>
      </c>
      <c r="D1076">
        <f t="shared" si="16"/>
        <v>50</v>
      </c>
    </row>
    <row r="1077" spans="1:6">
      <c r="A1077">
        <v>107.6</v>
      </c>
      <c r="B1077" s="11">
        <v>11</v>
      </c>
      <c r="D1077">
        <f t="shared" si="16"/>
        <v>50</v>
      </c>
    </row>
    <row r="1078" spans="1:6">
      <c r="A1078">
        <v>107.7</v>
      </c>
      <c r="B1078" s="11">
        <v>11</v>
      </c>
      <c r="D1078">
        <f t="shared" si="16"/>
        <v>50</v>
      </c>
    </row>
    <row r="1079" spans="1:6">
      <c r="A1079">
        <v>107.8</v>
      </c>
      <c r="B1079" s="11">
        <v>11</v>
      </c>
      <c r="D1079">
        <f t="shared" si="16"/>
        <v>50</v>
      </c>
    </row>
    <row r="1080" spans="1:6">
      <c r="A1080">
        <v>107.9</v>
      </c>
      <c r="B1080" s="11">
        <v>11</v>
      </c>
      <c r="D1080">
        <f t="shared" si="16"/>
        <v>50</v>
      </c>
    </row>
    <row r="1081" spans="1:6">
      <c r="A1081">
        <v>108</v>
      </c>
      <c r="B1081" s="11">
        <v>11</v>
      </c>
      <c r="D1081">
        <f t="shared" si="16"/>
        <v>50</v>
      </c>
    </row>
    <row r="1082" spans="1:6">
      <c r="A1082">
        <v>108.1</v>
      </c>
      <c r="B1082" s="11">
        <v>11</v>
      </c>
      <c r="D1082">
        <f t="shared" si="16"/>
        <v>50</v>
      </c>
    </row>
    <row r="1083" spans="1:6">
      <c r="A1083">
        <v>108.2</v>
      </c>
      <c r="B1083" s="11">
        <v>11</v>
      </c>
      <c r="D1083">
        <f t="shared" si="16"/>
        <v>50</v>
      </c>
    </row>
    <row r="1084" spans="1:6">
      <c r="A1084">
        <v>108.3</v>
      </c>
      <c r="B1084" s="11">
        <v>11</v>
      </c>
      <c r="D1084">
        <f t="shared" si="16"/>
        <v>50</v>
      </c>
    </row>
    <row r="1085" spans="1:6">
      <c r="A1085">
        <v>108.4</v>
      </c>
      <c r="B1085" s="11">
        <v>11</v>
      </c>
      <c r="D1085">
        <f t="shared" si="16"/>
        <v>50</v>
      </c>
    </row>
    <row r="1086" spans="1:6">
      <c r="A1086">
        <v>108.5</v>
      </c>
      <c r="B1086" s="11">
        <v>11</v>
      </c>
      <c r="D1086">
        <f t="shared" si="16"/>
        <v>50</v>
      </c>
    </row>
    <row r="1087" spans="1:6">
      <c r="A1087">
        <v>108.6</v>
      </c>
      <c r="B1087" s="11">
        <v>11</v>
      </c>
      <c r="D1087">
        <f t="shared" si="16"/>
        <v>50</v>
      </c>
    </row>
    <row r="1088" spans="1:6">
      <c r="A1088">
        <v>108.7</v>
      </c>
      <c r="B1088" s="11">
        <v>11</v>
      </c>
      <c r="D1088">
        <f t="shared" si="16"/>
        <v>50</v>
      </c>
    </row>
    <row r="1089" spans="1:4">
      <c r="A1089">
        <v>108.8</v>
      </c>
      <c r="B1089" s="11">
        <v>11</v>
      </c>
      <c r="D1089">
        <f t="shared" si="16"/>
        <v>50</v>
      </c>
    </row>
    <row r="1090" spans="1:4">
      <c r="A1090">
        <v>108.9</v>
      </c>
      <c r="B1090" s="11">
        <v>11</v>
      </c>
      <c r="D1090">
        <f t="shared" ref="D1090:D1153" si="17">COUNTIF(B:B,B1090)</f>
        <v>50</v>
      </c>
    </row>
    <row r="1091" spans="1:4">
      <c r="A1091">
        <v>109</v>
      </c>
      <c r="B1091" s="11">
        <v>11</v>
      </c>
      <c r="D1091">
        <f t="shared" si="17"/>
        <v>50</v>
      </c>
    </row>
    <row r="1092" spans="1:4">
      <c r="A1092">
        <v>109.1</v>
      </c>
      <c r="B1092" s="11">
        <v>11</v>
      </c>
      <c r="D1092">
        <f t="shared" si="17"/>
        <v>50</v>
      </c>
    </row>
    <row r="1093" spans="1:4">
      <c r="A1093">
        <v>109.2</v>
      </c>
      <c r="B1093" s="11">
        <v>11</v>
      </c>
      <c r="D1093">
        <f t="shared" si="17"/>
        <v>50</v>
      </c>
    </row>
    <row r="1094" spans="1:4">
      <c r="A1094">
        <v>109.3</v>
      </c>
      <c r="B1094" s="11">
        <v>11</v>
      </c>
      <c r="D1094">
        <f t="shared" si="17"/>
        <v>50</v>
      </c>
    </row>
    <row r="1095" spans="1:4">
      <c r="A1095">
        <v>109.4</v>
      </c>
      <c r="B1095" s="11">
        <v>11</v>
      </c>
      <c r="D1095">
        <f t="shared" si="17"/>
        <v>50</v>
      </c>
    </row>
    <row r="1096" spans="1:4">
      <c r="A1096">
        <v>109.5</v>
      </c>
      <c r="B1096" s="11">
        <v>11</v>
      </c>
      <c r="D1096">
        <f t="shared" si="17"/>
        <v>50</v>
      </c>
    </row>
    <row r="1097" spans="1:4">
      <c r="A1097">
        <v>109.6</v>
      </c>
      <c r="B1097" s="11">
        <v>11</v>
      </c>
      <c r="D1097">
        <f t="shared" si="17"/>
        <v>50</v>
      </c>
    </row>
    <row r="1098" spans="1:4">
      <c r="A1098">
        <v>109.7</v>
      </c>
      <c r="B1098" s="11">
        <v>11</v>
      </c>
      <c r="D1098">
        <f t="shared" si="17"/>
        <v>50</v>
      </c>
    </row>
    <row r="1099" spans="1:4">
      <c r="A1099">
        <v>109.8</v>
      </c>
      <c r="B1099" s="11">
        <v>11</v>
      </c>
      <c r="D1099">
        <f t="shared" si="17"/>
        <v>50</v>
      </c>
    </row>
    <row r="1100" spans="1:4">
      <c r="A1100">
        <v>109.9</v>
      </c>
      <c r="B1100" s="11">
        <v>11</v>
      </c>
      <c r="D1100">
        <f t="shared" si="17"/>
        <v>50</v>
      </c>
    </row>
    <row r="1101" spans="1:4" s="12" customFormat="1">
      <c r="A1101" s="12">
        <v>110</v>
      </c>
      <c r="B1101" s="13">
        <v>11</v>
      </c>
      <c r="D1101" s="12">
        <f t="shared" si="17"/>
        <v>50</v>
      </c>
    </row>
    <row r="1102" spans="1:4">
      <c r="A1102">
        <v>110.1</v>
      </c>
      <c r="B1102" s="11">
        <v>11</v>
      </c>
      <c r="D1102">
        <f t="shared" si="17"/>
        <v>50</v>
      </c>
    </row>
    <row r="1103" spans="1:4">
      <c r="A1103">
        <v>110.2</v>
      </c>
      <c r="B1103" s="11">
        <v>11</v>
      </c>
      <c r="D1103">
        <f t="shared" si="17"/>
        <v>50</v>
      </c>
    </row>
    <row r="1104" spans="1:4">
      <c r="A1104">
        <v>110.3</v>
      </c>
      <c r="B1104" s="13">
        <v>11</v>
      </c>
      <c r="D1104">
        <f t="shared" si="17"/>
        <v>50</v>
      </c>
    </row>
    <row r="1105" spans="1:4">
      <c r="A1105">
        <v>110.4</v>
      </c>
      <c r="B1105" s="11">
        <v>11</v>
      </c>
      <c r="D1105">
        <f t="shared" si="17"/>
        <v>50</v>
      </c>
    </row>
    <row r="1106" spans="1:4">
      <c r="A1106">
        <v>110.5</v>
      </c>
      <c r="B1106" s="11">
        <v>11</v>
      </c>
      <c r="D1106">
        <f t="shared" si="17"/>
        <v>50</v>
      </c>
    </row>
    <row r="1107" spans="1:4">
      <c r="A1107">
        <v>110.6</v>
      </c>
      <c r="B1107" s="13">
        <v>11</v>
      </c>
      <c r="D1107">
        <f t="shared" si="17"/>
        <v>50</v>
      </c>
    </row>
    <row r="1108" spans="1:4">
      <c r="A1108">
        <v>110.7</v>
      </c>
      <c r="B1108" s="11">
        <v>11</v>
      </c>
      <c r="D1108">
        <f t="shared" si="17"/>
        <v>50</v>
      </c>
    </row>
    <row r="1109" spans="1:4">
      <c r="A1109">
        <v>110.8</v>
      </c>
      <c r="B1109" s="11">
        <v>11</v>
      </c>
      <c r="D1109">
        <f t="shared" si="17"/>
        <v>50</v>
      </c>
    </row>
    <row r="1110" spans="1:4">
      <c r="A1110">
        <v>110.9</v>
      </c>
      <c r="B1110" s="13">
        <v>11</v>
      </c>
      <c r="D1110">
        <f t="shared" si="17"/>
        <v>50</v>
      </c>
    </row>
    <row r="1111" spans="1:4">
      <c r="A1111">
        <v>111</v>
      </c>
      <c r="B1111" s="11">
        <v>11</v>
      </c>
      <c r="D1111">
        <f t="shared" si="17"/>
        <v>50</v>
      </c>
    </row>
    <row r="1112" spans="1:4">
      <c r="A1112">
        <v>111.1</v>
      </c>
      <c r="B1112" s="11">
        <v>11</v>
      </c>
      <c r="D1112">
        <f t="shared" si="17"/>
        <v>50</v>
      </c>
    </row>
    <row r="1113" spans="1:4">
      <c r="A1113">
        <v>111.2</v>
      </c>
      <c r="B1113" s="13">
        <v>11</v>
      </c>
      <c r="D1113">
        <f t="shared" si="17"/>
        <v>50</v>
      </c>
    </row>
    <row r="1114" spans="1:4">
      <c r="A1114">
        <v>111.3</v>
      </c>
      <c r="B1114" s="11">
        <v>11</v>
      </c>
      <c r="D1114">
        <f t="shared" si="17"/>
        <v>50</v>
      </c>
    </row>
    <row r="1115" spans="1:4">
      <c r="A1115">
        <v>111.4</v>
      </c>
      <c r="B1115" s="11">
        <v>11</v>
      </c>
      <c r="D1115">
        <f t="shared" si="17"/>
        <v>50</v>
      </c>
    </row>
    <row r="1116" spans="1:4">
      <c r="A1116">
        <v>111.5</v>
      </c>
      <c r="B1116" s="11">
        <v>11</v>
      </c>
      <c r="D1116">
        <f t="shared" si="17"/>
        <v>50</v>
      </c>
    </row>
    <row r="1117" spans="1:4">
      <c r="A1117">
        <v>111.6</v>
      </c>
      <c r="B1117" s="11">
        <v>11</v>
      </c>
      <c r="D1117">
        <f t="shared" si="17"/>
        <v>50</v>
      </c>
    </row>
    <row r="1118" spans="1:4">
      <c r="A1118">
        <v>111.7</v>
      </c>
      <c r="B1118" s="13">
        <v>11</v>
      </c>
      <c r="D1118">
        <f t="shared" si="17"/>
        <v>50</v>
      </c>
    </row>
    <row r="1119" spans="1:4">
      <c r="A1119">
        <v>111.8</v>
      </c>
      <c r="B1119" s="11">
        <v>11</v>
      </c>
      <c r="D1119">
        <f t="shared" si="17"/>
        <v>50</v>
      </c>
    </row>
    <row r="1120" spans="1:4">
      <c r="A1120">
        <v>111.9</v>
      </c>
      <c r="B1120" s="11">
        <v>11</v>
      </c>
      <c r="D1120">
        <f t="shared" si="17"/>
        <v>50</v>
      </c>
    </row>
    <row r="1121" spans="1:6">
      <c r="A1121">
        <v>112</v>
      </c>
      <c r="B1121" s="13">
        <v>11</v>
      </c>
      <c r="D1121">
        <f t="shared" si="17"/>
        <v>50</v>
      </c>
    </row>
    <row r="1122" spans="1:6">
      <c r="A1122">
        <v>112.1</v>
      </c>
      <c r="B1122" s="11">
        <v>11</v>
      </c>
      <c r="D1122">
        <f t="shared" si="17"/>
        <v>50</v>
      </c>
    </row>
    <row r="1123" spans="1:6">
      <c r="A1123">
        <v>112.2</v>
      </c>
      <c r="B1123" s="11">
        <v>11</v>
      </c>
      <c r="D1123">
        <f t="shared" si="17"/>
        <v>50</v>
      </c>
    </row>
    <row r="1124" spans="1:6">
      <c r="A1124" s="14">
        <v>112.3</v>
      </c>
      <c r="B1124" s="16">
        <v>11</v>
      </c>
      <c r="C1124" s="14"/>
      <c r="D1124" s="14">
        <f t="shared" si="17"/>
        <v>50</v>
      </c>
      <c r="E1124" s="14"/>
      <c r="F1124" s="14"/>
    </row>
    <row r="1125" spans="1:6">
      <c r="A1125">
        <v>112.4</v>
      </c>
      <c r="B1125" s="11">
        <v>11.5</v>
      </c>
      <c r="D1125">
        <f t="shared" si="17"/>
        <v>50</v>
      </c>
    </row>
    <row r="1126" spans="1:6">
      <c r="A1126">
        <v>112.5</v>
      </c>
      <c r="B1126" s="11">
        <v>11.5</v>
      </c>
      <c r="D1126">
        <f t="shared" si="17"/>
        <v>50</v>
      </c>
    </row>
    <row r="1127" spans="1:6">
      <c r="A1127">
        <v>112.6</v>
      </c>
      <c r="B1127" s="11">
        <v>11.5</v>
      </c>
      <c r="D1127">
        <f t="shared" si="17"/>
        <v>50</v>
      </c>
    </row>
    <row r="1128" spans="1:6">
      <c r="A1128">
        <v>112.7</v>
      </c>
      <c r="B1128" s="11">
        <v>11.5</v>
      </c>
      <c r="D1128">
        <f t="shared" si="17"/>
        <v>50</v>
      </c>
    </row>
    <row r="1129" spans="1:6">
      <c r="A1129">
        <v>112.8</v>
      </c>
      <c r="B1129" s="11">
        <v>11.5</v>
      </c>
      <c r="D1129">
        <f t="shared" si="17"/>
        <v>50</v>
      </c>
    </row>
    <row r="1130" spans="1:6">
      <c r="A1130">
        <v>112.9</v>
      </c>
      <c r="B1130" s="11">
        <v>11.5</v>
      </c>
      <c r="D1130">
        <f t="shared" si="17"/>
        <v>50</v>
      </c>
    </row>
    <row r="1131" spans="1:6">
      <c r="A1131">
        <v>113</v>
      </c>
      <c r="B1131" s="11">
        <v>11.5</v>
      </c>
      <c r="D1131">
        <f t="shared" si="17"/>
        <v>50</v>
      </c>
    </row>
    <row r="1132" spans="1:6">
      <c r="A1132">
        <v>113.1</v>
      </c>
      <c r="B1132" s="11">
        <v>11.5</v>
      </c>
      <c r="D1132">
        <f t="shared" si="17"/>
        <v>50</v>
      </c>
    </row>
    <row r="1133" spans="1:6">
      <c r="A1133">
        <v>113.2</v>
      </c>
      <c r="B1133" s="11">
        <v>11.5</v>
      </c>
      <c r="D1133">
        <f t="shared" si="17"/>
        <v>50</v>
      </c>
    </row>
    <row r="1134" spans="1:6">
      <c r="A1134">
        <v>113.3</v>
      </c>
      <c r="B1134" s="11">
        <v>11.5</v>
      </c>
      <c r="D1134">
        <f t="shared" si="17"/>
        <v>50</v>
      </c>
    </row>
    <row r="1135" spans="1:6">
      <c r="A1135">
        <v>113.4</v>
      </c>
      <c r="B1135" s="11">
        <v>11.5</v>
      </c>
      <c r="D1135">
        <f t="shared" si="17"/>
        <v>50</v>
      </c>
    </row>
    <row r="1136" spans="1:6">
      <c r="A1136">
        <v>113.5</v>
      </c>
      <c r="B1136" s="11">
        <v>11.5</v>
      </c>
      <c r="D1136">
        <f t="shared" si="17"/>
        <v>50</v>
      </c>
    </row>
    <row r="1137" spans="1:4">
      <c r="A1137">
        <v>113.6</v>
      </c>
      <c r="B1137" s="11">
        <v>11.5</v>
      </c>
      <c r="D1137">
        <f t="shared" si="17"/>
        <v>50</v>
      </c>
    </row>
    <row r="1138" spans="1:4">
      <c r="A1138">
        <v>113.7</v>
      </c>
      <c r="B1138" s="11">
        <v>11.5</v>
      </c>
      <c r="D1138">
        <f t="shared" si="17"/>
        <v>50</v>
      </c>
    </row>
    <row r="1139" spans="1:4">
      <c r="A1139">
        <v>113.8</v>
      </c>
      <c r="B1139" s="11">
        <v>11.5</v>
      </c>
      <c r="D1139">
        <f t="shared" si="17"/>
        <v>50</v>
      </c>
    </row>
    <row r="1140" spans="1:4">
      <c r="A1140">
        <v>113.9</v>
      </c>
      <c r="B1140" s="11">
        <v>11.5</v>
      </c>
      <c r="D1140">
        <f t="shared" si="17"/>
        <v>50</v>
      </c>
    </row>
    <row r="1141" spans="1:4">
      <c r="A1141">
        <v>114</v>
      </c>
      <c r="B1141" s="11">
        <v>11.5</v>
      </c>
      <c r="D1141">
        <f t="shared" si="17"/>
        <v>50</v>
      </c>
    </row>
    <row r="1142" spans="1:4">
      <c r="A1142">
        <v>114.1</v>
      </c>
      <c r="B1142" s="11">
        <v>11.5</v>
      </c>
      <c r="D1142">
        <f t="shared" si="17"/>
        <v>50</v>
      </c>
    </row>
    <row r="1143" spans="1:4">
      <c r="A1143">
        <v>114.2</v>
      </c>
      <c r="B1143" s="11">
        <v>11.5</v>
      </c>
      <c r="D1143">
        <f t="shared" si="17"/>
        <v>50</v>
      </c>
    </row>
    <row r="1144" spans="1:4">
      <c r="A1144">
        <v>114.3</v>
      </c>
      <c r="B1144" s="11">
        <v>11.5</v>
      </c>
      <c r="D1144">
        <f t="shared" si="17"/>
        <v>50</v>
      </c>
    </row>
    <row r="1145" spans="1:4">
      <c r="A1145">
        <v>114.4</v>
      </c>
      <c r="B1145" s="11">
        <v>11.5</v>
      </c>
      <c r="D1145">
        <f t="shared" si="17"/>
        <v>50</v>
      </c>
    </row>
    <row r="1146" spans="1:4">
      <c r="A1146">
        <v>114.5</v>
      </c>
      <c r="B1146" s="11">
        <v>11.5</v>
      </c>
      <c r="D1146">
        <f t="shared" si="17"/>
        <v>50</v>
      </c>
    </row>
    <row r="1147" spans="1:4">
      <c r="A1147">
        <v>114.6</v>
      </c>
      <c r="B1147" s="11">
        <v>11.5</v>
      </c>
      <c r="D1147">
        <f t="shared" si="17"/>
        <v>50</v>
      </c>
    </row>
    <row r="1148" spans="1:4">
      <c r="A1148">
        <v>114.7</v>
      </c>
      <c r="B1148" s="11">
        <v>11.5</v>
      </c>
      <c r="D1148">
        <f t="shared" si="17"/>
        <v>50</v>
      </c>
    </row>
    <row r="1149" spans="1:4">
      <c r="A1149">
        <v>114.8</v>
      </c>
      <c r="B1149" s="11">
        <v>11.5</v>
      </c>
      <c r="D1149">
        <f t="shared" si="17"/>
        <v>50</v>
      </c>
    </row>
    <row r="1150" spans="1:4">
      <c r="A1150">
        <v>114.9</v>
      </c>
      <c r="B1150" s="11">
        <v>11.5</v>
      </c>
      <c r="D1150">
        <f t="shared" si="17"/>
        <v>50</v>
      </c>
    </row>
    <row r="1151" spans="1:4" s="12" customFormat="1">
      <c r="A1151" s="12">
        <v>115</v>
      </c>
      <c r="B1151" s="13">
        <v>11.5</v>
      </c>
      <c r="D1151" s="12">
        <f t="shared" si="17"/>
        <v>50</v>
      </c>
    </row>
    <row r="1152" spans="1:4">
      <c r="A1152">
        <v>115.1</v>
      </c>
      <c r="B1152" s="11">
        <v>11.5</v>
      </c>
      <c r="D1152">
        <f t="shared" si="17"/>
        <v>50</v>
      </c>
    </row>
    <row r="1153" spans="1:4">
      <c r="A1153">
        <v>115.2</v>
      </c>
      <c r="B1153" s="11">
        <v>11.5</v>
      </c>
      <c r="D1153">
        <f t="shared" si="17"/>
        <v>50</v>
      </c>
    </row>
    <row r="1154" spans="1:4">
      <c r="A1154">
        <v>115.3</v>
      </c>
      <c r="B1154" s="13">
        <v>11.5</v>
      </c>
      <c r="D1154">
        <f t="shared" ref="D1154:D1201" si="18">COUNTIF(B:B,B1154)</f>
        <v>50</v>
      </c>
    </row>
    <row r="1155" spans="1:4">
      <c r="A1155">
        <v>115.4</v>
      </c>
      <c r="B1155" s="11">
        <v>11.5</v>
      </c>
      <c r="D1155">
        <f t="shared" si="18"/>
        <v>50</v>
      </c>
    </row>
    <row r="1156" spans="1:4">
      <c r="A1156">
        <v>115.5</v>
      </c>
      <c r="B1156" s="11">
        <v>11.5</v>
      </c>
      <c r="D1156">
        <f t="shared" si="18"/>
        <v>50</v>
      </c>
    </row>
    <row r="1157" spans="1:4">
      <c r="A1157">
        <v>115.6</v>
      </c>
      <c r="B1157" s="13">
        <v>11.5</v>
      </c>
      <c r="D1157">
        <f t="shared" si="18"/>
        <v>50</v>
      </c>
    </row>
    <row r="1158" spans="1:4">
      <c r="A1158">
        <v>115.7</v>
      </c>
      <c r="B1158" s="11">
        <v>11.5</v>
      </c>
      <c r="D1158">
        <f t="shared" si="18"/>
        <v>50</v>
      </c>
    </row>
    <row r="1159" spans="1:4">
      <c r="A1159">
        <v>115.8</v>
      </c>
      <c r="B1159" s="11">
        <v>11.5</v>
      </c>
      <c r="D1159">
        <f t="shared" si="18"/>
        <v>50</v>
      </c>
    </row>
    <row r="1160" spans="1:4">
      <c r="A1160">
        <v>115.9</v>
      </c>
      <c r="B1160" s="11">
        <v>11.5</v>
      </c>
      <c r="D1160">
        <f t="shared" si="18"/>
        <v>50</v>
      </c>
    </row>
    <row r="1161" spans="1:4">
      <c r="A1161">
        <v>116</v>
      </c>
      <c r="B1161" s="13">
        <v>11.5</v>
      </c>
      <c r="D1161">
        <f t="shared" si="18"/>
        <v>50</v>
      </c>
    </row>
    <row r="1162" spans="1:4">
      <c r="A1162">
        <v>116.1</v>
      </c>
      <c r="B1162" s="11">
        <v>11.5</v>
      </c>
      <c r="D1162">
        <f t="shared" si="18"/>
        <v>50</v>
      </c>
    </row>
    <row r="1163" spans="1:4">
      <c r="A1163">
        <v>116.2</v>
      </c>
      <c r="B1163" s="11">
        <v>11.5</v>
      </c>
      <c r="D1163">
        <f t="shared" si="18"/>
        <v>50</v>
      </c>
    </row>
    <row r="1164" spans="1:4">
      <c r="A1164">
        <v>116.3</v>
      </c>
      <c r="B1164" s="13">
        <v>11.5</v>
      </c>
      <c r="D1164">
        <f t="shared" si="18"/>
        <v>50</v>
      </c>
    </row>
    <row r="1165" spans="1:4">
      <c r="A1165">
        <v>116.4</v>
      </c>
      <c r="B1165" s="11">
        <v>11.5</v>
      </c>
      <c r="D1165">
        <f t="shared" si="18"/>
        <v>50</v>
      </c>
    </row>
    <row r="1166" spans="1:4">
      <c r="A1166">
        <v>116.5</v>
      </c>
      <c r="B1166" s="11">
        <v>11.5</v>
      </c>
      <c r="D1166">
        <f t="shared" si="18"/>
        <v>50</v>
      </c>
    </row>
    <row r="1167" spans="1:4">
      <c r="A1167">
        <v>116.6</v>
      </c>
      <c r="B1167" s="13">
        <v>11.5</v>
      </c>
      <c r="D1167">
        <f t="shared" si="18"/>
        <v>50</v>
      </c>
    </row>
    <row r="1168" spans="1:4">
      <c r="A1168">
        <v>116.7</v>
      </c>
      <c r="B1168" s="11">
        <v>11.5</v>
      </c>
      <c r="D1168">
        <f t="shared" si="18"/>
        <v>50</v>
      </c>
    </row>
    <row r="1169" spans="1:6">
      <c r="A1169">
        <v>116.8</v>
      </c>
      <c r="B1169" s="11">
        <v>11.5</v>
      </c>
      <c r="D1169">
        <f t="shared" si="18"/>
        <v>50</v>
      </c>
    </row>
    <row r="1170" spans="1:6">
      <c r="A1170">
        <v>116.9</v>
      </c>
      <c r="B1170" s="13">
        <v>11.5</v>
      </c>
      <c r="D1170">
        <f t="shared" si="18"/>
        <v>50</v>
      </c>
    </row>
    <row r="1171" spans="1:6">
      <c r="A1171">
        <v>117</v>
      </c>
      <c r="B1171" s="11">
        <v>11.5</v>
      </c>
      <c r="D1171">
        <f t="shared" si="18"/>
        <v>50</v>
      </c>
    </row>
    <row r="1172" spans="1:6">
      <c r="A1172">
        <v>117.1</v>
      </c>
      <c r="B1172" s="11">
        <v>11.5</v>
      </c>
      <c r="D1172">
        <f t="shared" si="18"/>
        <v>50</v>
      </c>
    </row>
    <row r="1173" spans="1:6">
      <c r="A1173">
        <v>117.2</v>
      </c>
      <c r="B1173" s="13">
        <v>11.5</v>
      </c>
      <c r="D1173">
        <f t="shared" si="18"/>
        <v>50</v>
      </c>
    </row>
    <row r="1174" spans="1:6">
      <c r="A1174" s="14">
        <v>117.3</v>
      </c>
      <c r="B1174" s="15">
        <v>11.5</v>
      </c>
      <c r="C1174" s="14"/>
      <c r="D1174" s="14">
        <f t="shared" si="18"/>
        <v>50</v>
      </c>
      <c r="E1174" s="14"/>
      <c r="F1174" s="14"/>
    </row>
    <row r="1175" spans="1:6">
      <c r="A1175">
        <v>117.4</v>
      </c>
      <c r="B1175" s="11">
        <v>12</v>
      </c>
      <c r="D1175">
        <f t="shared" si="18"/>
        <v>27</v>
      </c>
    </row>
    <row r="1176" spans="1:6">
      <c r="A1176">
        <v>117.5</v>
      </c>
      <c r="B1176" s="11">
        <v>12</v>
      </c>
      <c r="D1176">
        <f t="shared" si="18"/>
        <v>27</v>
      </c>
    </row>
    <row r="1177" spans="1:6">
      <c r="A1177">
        <v>117.6</v>
      </c>
      <c r="B1177" s="11">
        <v>12</v>
      </c>
      <c r="D1177">
        <f t="shared" si="18"/>
        <v>27</v>
      </c>
    </row>
    <row r="1178" spans="1:6">
      <c r="A1178">
        <v>117.7</v>
      </c>
      <c r="B1178" s="11">
        <v>12</v>
      </c>
      <c r="D1178">
        <f t="shared" si="18"/>
        <v>27</v>
      </c>
    </row>
    <row r="1179" spans="1:6">
      <c r="A1179">
        <v>117.8</v>
      </c>
      <c r="B1179" s="11">
        <v>12</v>
      </c>
      <c r="D1179">
        <f t="shared" si="18"/>
        <v>27</v>
      </c>
    </row>
    <row r="1180" spans="1:6">
      <c r="A1180">
        <v>117.9</v>
      </c>
      <c r="B1180" s="11">
        <v>12</v>
      </c>
      <c r="D1180">
        <f t="shared" si="18"/>
        <v>27</v>
      </c>
    </row>
    <row r="1181" spans="1:6">
      <c r="A1181">
        <v>118</v>
      </c>
      <c r="B1181" s="11">
        <v>12</v>
      </c>
      <c r="D1181">
        <f t="shared" si="18"/>
        <v>27</v>
      </c>
    </row>
    <row r="1182" spans="1:6">
      <c r="A1182">
        <v>118.1</v>
      </c>
      <c r="B1182" s="11">
        <v>12</v>
      </c>
      <c r="D1182">
        <f t="shared" si="18"/>
        <v>27</v>
      </c>
    </row>
    <row r="1183" spans="1:6">
      <c r="A1183">
        <v>118.2</v>
      </c>
      <c r="B1183" s="11">
        <v>12</v>
      </c>
      <c r="D1183">
        <f t="shared" si="18"/>
        <v>27</v>
      </c>
    </row>
    <row r="1184" spans="1:6">
      <c r="A1184">
        <v>118.3</v>
      </c>
      <c r="B1184" s="11">
        <v>12</v>
      </c>
      <c r="D1184">
        <f t="shared" si="18"/>
        <v>27</v>
      </c>
    </row>
    <row r="1185" spans="1:4">
      <c r="A1185">
        <v>118.4</v>
      </c>
      <c r="B1185" s="11">
        <v>12</v>
      </c>
      <c r="D1185">
        <f t="shared" si="18"/>
        <v>27</v>
      </c>
    </row>
    <row r="1186" spans="1:4">
      <c r="A1186">
        <v>118.5</v>
      </c>
      <c r="B1186" s="11">
        <v>12</v>
      </c>
      <c r="D1186">
        <f t="shared" si="18"/>
        <v>27</v>
      </c>
    </row>
    <row r="1187" spans="1:4">
      <c r="A1187">
        <v>118.6</v>
      </c>
      <c r="B1187" s="11">
        <v>12</v>
      </c>
      <c r="D1187">
        <f t="shared" si="18"/>
        <v>27</v>
      </c>
    </row>
    <row r="1188" spans="1:4">
      <c r="A1188">
        <v>118.7</v>
      </c>
      <c r="B1188" s="11">
        <v>12</v>
      </c>
      <c r="D1188">
        <f t="shared" si="18"/>
        <v>27</v>
      </c>
    </row>
    <row r="1189" spans="1:4">
      <c r="A1189">
        <v>118.8</v>
      </c>
      <c r="B1189" s="11">
        <v>12</v>
      </c>
      <c r="D1189">
        <f t="shared" si="18"/>
        <v>27</v>
      </c>
    </row>
    <row r="1190" spans="1:4">
      <c r="A1190">
        <v>118.9</v>
      </c>
      <c r="B1190" s="11">
        <v>12</v>
      </c>
      <c r="D1190">
        <f t="shared" si="18"/>
        <v>27</v>
      </c>
    </row>
    <row r="1191" spans="1:4">
      <c r="A1191">
        <v>119</v>
      </c>
      <c r="B1191" s="11">
        <v>12</v>
      </c>
      <c r="D1191">
        <f t="shared" si="18"/>
        <v>27</v>
      </c>
    </row>
    <row r="1192" spans="1:4">
      <c r="A1192">
        <v>119.1</v>
      </c>
      <c r="B1192" s="11">
        <v>12</v>
      </c>
      <c r="D1192">
        <f t="shared" si="18"/>
        <v>27</v>
      </c>
    </row>
    <row r="1193" spans="1:4">
      <c r="A1193">
        <v>119.2</v>
      </c>
      <c r="B1193" s="11">
        <v>12</v>
      </c>
      <c r="D1193">
        <f t="shared" si="18"/>
        <v>27</v>
      </c>
    </row>
    <row r="1194" spans="1:4">
      <c r="A1194">
        <v>119.3</v>
      </c>
      <c r="B1194" s="11">
        <v>12</v>
      </c>
      <c r="D1194">
        <f t="shared" si="18"/>
        <v>27</v>
      </c>
    </row>
    <row r="1195" spans="1:4">
      <c r="A1195">
        <v>119.4</v>
      </c>
      <c r="B1195" s="11">
        <v>12</v>
      </c>
      <c r="D1195">
        <f t="shared" si="18"/>
        <v>27</v>
      </c>
    </row>
    <row r="1196" spans="1:4">
      <c r="A1196">
        <v>119.5</v>
      </c>
      <c r="B1196" s="11">
        <v>12</v>
      </c>
      <c r="D1196">
        <f t="shared" si="18"/>
        <v>27</v>
      </c>
    </row>
    <row r="1197" spans="1:4">
      <c r="A1197">
        <v>119.6</v>
      </c>
      <c r="B1197" s="11">
        <v>12</v>
      </c>
      <c r="D1197">
        <f t="shared" si="18"/>
        <v>27</v>
      </c>
    </row>
    <row r="1198" spans="1:4">
      <c r="A1198">
        <v>119.7</v>
      </c>
      <c r="B1198" s="11">
        <v>12</v>
      </c>
      <c r="D1198">
        <f t="shared" si="18"/>
        <v>27</v>
      </c>
    </row>
    <row r="1199" spans="1:4">
      <c r="A1199">
        <v>119.8</v>
      </c>
      <c r="B1199" s="11">
        <v>12</v>
      </c>
      <c r="D1199">
        <f t="shared" si="18"/>
        <v>27</v>
      </c>
    </row>
    <row r="1200" spans="1:4">
      <c r="A1200">
        <v>119.9</v>
      </c>
      <c r="B1200" s="11">
        <v>12</v>
      </c>
      <c r="D1200">
        <f t="shared" si="18"/>
        <v>27</v>
      </c>
    </row>
    <row r="1201" spans="1:4">
      <c r="A1201">
        <v>120</v>
      </c>
      <c r="B1201" s="11">
        <v>12</v>
      </c>
      <c r="D1201">
        <f t="shared" si="18"/>
        <v>27</v>
      </c>
    </row>
  </sheetData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50"/>
  </sheetPr>
  <dimension ref="A1:E688"/>
  <sheetViews>
    <sheetView view="pageBreakPreview" zoomScale="130" zoomScaleNormal="85" zoomScaleSheetLayoutView="130" workbookViewId="0">
      <selection activeCell="H665" sqref="H665"/>
    </sheetView>
  </sheetViews>
  <sheetFormatPr defaultColWidth="9" defaultRowHeight="17.100000000000001" customHeight="1"/>
  <cols>
    <col min="1" max="1" width="4.625" style="6" customWidth="1"/>
    <col min="2" max="2" width="7.625" style="6" customWidth="1"/>
    <col min="3" max="3" width="31.25" style="6" bestFit="1" customWidth="1"/>
    <col min="4" max="4" width="8.625" style="6" customWidth="1"/>
    <col min="5" max="5" width="2.75" style="6" customWidth="1"/>
    <col min="6" max="16384" width="9" style="6"/>
  </cols>
  <sheetData>
    <row r="1" spans="1:5" s="2" customFormat="1" ht="17.100000000000001" customHeight="1">
      <c r="A1" s="8" t="s">
        <v>236</v>
      </c>
      <c r="B1" s="9"/>
      <c r="C1" s="792" t="s">
        <v>240</v>
      </c>
      <c r="D1" s="3" t="s">
        <v>237</v>
      </c>
      <c r="E1" s="1"/>
    </row>
    <row r="2" spans="1:5" s="2" customFormat="1" ht="17.100000000000001" customHeight="1">
      <c r="A2" s="3" t="s">
        <v>238</v>
      </c>
      <c r="B2" s="3" t="s">
        <v>239</v>
      </c>
      <c r="C2" s="793"/>
      <c r="D2" s="3" t="s">
        <v>235</v>
      </c>
      <c r="E2" s="1"/>
    </row>
    <row r="3" spans="1:5" s="2" customFormat="1" ht="17.100000000000001" customHeight="1">
      <c r="A3" s="4">
        <v>64</v>
      </c>
      <c r="B3" s="4">
        <v>2001</v>
      </c>
      <c r="C3" s="7" t="s">
        <v>258</v>
      </c>
      <c r="D3" s="5">
        <v>102</v>
      </c>
    </row>
    <row r="4" spans="1:5" s="2" customFormat="1" ht="17.100000000000001" customHeight="1">
      <c r="A4" s="4">
        <v>64</v>
      </c>
      <c r="B4" s="4">
        <v>2002</v>
      </c>
      <c r="C4" s="7" t="s">
        <v>259</v>
      </c>
      <c r="D4" s="5">
        <v>102</v>
      </c>
    </row>
    <row r="5" spans="1:5" s="2" customFormat="1" ht="17.100000000000001" customHeight="1">
      <c r="A5" s="4">
        <v>64</v>
      </c>
      <c r="B5" s="4">
        <v>2003</v>
      </c>
      <c r="C5" s="7" t="s">
        <v>260</v>
      </c>
      <c r="D5" s="5">
        <v>191</v>
      </c>
    </row>
    <row r="6" spans="1:5" s="2" customFormat="1" ht="17.100000000000001" customHeight="1">
      <c r="A6" s="4">
        <v>64</v>
      </c>
      <c r="B6" s="4">
        <v>2004</v>
      </c>
      <c r="C6" s="7" t="s">
        <v>261</v>
      </c>
      <c r="D6" s="5">
        <v>191</v>
      </c>
    </row>
    <row r="7" spans="1:5" s="2" customFormat="1" ht="17.100000000000001" customHeight="1">
      <c r="A7" s="4">
        <v>64</v>
      </c>
      <c r="B7" s="4">
        <v>2005</v>
      </c>
      <c r="C7" s="7" t="s">
        <v>262</v>
      </c>
      <c r="D7" s="5">
        <v>268</v>
      </c>
    </row>
    <row r="8" spans="1:5" s="2" customFormat="1" ht="17.100000000000001" customHeight="1">
      <c r="A8" s="4">
        <v>64</v>
      </c>
      <c r="B8" s="4">
        <v>2006</v>
      </c>
      <c r="C8" s="7" t="s">
        <v>263</v>
      </c>
      <c r="D8" s="5">
        <v>268</v>
      </c>
    </row>
    <row r="9" spans="1:5" s="2" customFormat="1" ht="17.100000000000001" customHeight="1">
      <c r="A9" s="4">
        <v>64</v>
      </c>
      <c r="B9" s="4">
        <v>2007</v>
      </c>
      <c r="C9" s="7" t="s">
        <v>264</v>
      </c>
      <c r="D9" s="5">
        <v>336</v>
      </c>
    </row>
    <row r="10" spans="1:5" s="2" customFormat="1" ht="17.100000000000001" customHeight="1">
      <c r="A10" s="4">
        <v>64</v>
      </c>
      <c r="B10" s="4">
        <v>2008</v>
      </c>
      <c r="C10" s="7" t="s">
        <v>265</v>
      </c>
      <c r="D10" s="5">
        <v>336</v>
      </c>
    </row>
    <row r="11" spans="1:5" s="2" customFormat="1" ht="17.100000000000001" customHeight="1">
      <c r="A11" s="4">
        <v>64</v>
      </c>
      <c r="B11" s="4">
        <v>2009</v>
      </c>
      <c r="C11" s="7" t="s">
        <v>266</v>
      </c>
      <c r="D11" s="5">
        <v>404</v>
      </c>
    </row>
    <row r="12" spans="1:5" s="2" customFormat="1" ht="17.100000000000001" customHeight="1">
      <c r="A12" s="4">
        <v>64</v>
      </c>
      <c r="B12" s="4">
        <v>2010</v>
      </c>
      <c r="C12" s="7" t="s">
        <v>267</v>
      </c>
      <c r="D12" s="5">
        <v>404</v>
      </c>
    </row>
    <row r="13" spans="1:5" s="2" customFormat="1" ht="17.100000000000001" customHeight="1">
      <c r="A13" s="4">
        <v>64</v>
      </c>
      <c r="B13" s="4">
        <v>2011</v>
      </c>
      <c r="C13" s="7" t="s">
        <v>268</v>
      </c>
      <c r="D13" s="5">
        <v>472</v>
      </c>
    </row>
    <row r="14" spans="1:5" s="2" customFormat="1" ht="17.100000000000001" customHeight="1">
      <c r="A14" s="4">
        <v>64</v>
      </c>
      <c r="B14" s="4">
        <v>2012</v>
      </c>
      <c r="C14" s="7" t="s">
        <v>269</v>
      </c>
      <c r="D14" s="5">
        <v>472</v>
      </c>
    </row>
    <row r="15" spans="1:5" s="2" customFormat="1" ht="17.100000000000001" customHeight="1">
      <c r="A15" s="4">
        <v>64</v>
      </c>
      <c r="B15" s="4">
        <v>2013</v>
      </c>
      <c r="C15" s="7" t="s">
        <v>270</v>
      </c>
      <c r="D15" s="5">
        <v>540</v>
      </c>
    </row>
    <row r="16" spans="1:5" s="2" customFormat="1" ht="17.100000000000001" customHeight="1">
      <c r="A16" s="4">
        <v>64</v>
      </c>
      <c r="B16" s="4">
        <v>2014</v>
      </c>
      <c r="C16" s="7" t="s">
        <v>271</v>
      </c>
      <c r="D16" s="5">
        <v>540</v>
      </c>
    </row>
    <row r="17" spans="1:4" s="2" customFormat="1" ht="17.100000000000001" customHeight="1">
      <c r="A17" s="4">
        <v>64</v>
      </c>
      <c r="B17" s="4">
        <v>2015</v>
      </c>
      <c r="C17" s="7" t="s">
        <v>272</v>
      </c>
      <c r="D17" s="5">
        <v>608</v>
      </c>
    </row>
    <row r="18" spans="1:4" s="2" customFormat="1" ht="17.100000000000001" customHeight="1">
      <c r="A18" s="4">
        <v>64</v>
      </c>
      <c r="B18" s="4">
        <v>2016</v>
      </c>
      <c r="C18" s="7" t="s">
        <v>273</v>
      </c>
      <c r="D18" s="5">
        <v>608</v>
      </c>
    </row>
    <row r="19" spans="1:4" s="2" customFormat="1" ht="17.100000000000001" customHeight="1">
      <c r="A19" s="4">
        <v>64</v>
      </c>
      <c r="B19" s="4">
        <v>2017</v>
      </c>
      <c r="C19" s="7" t="s">
        <v>274</v>
      </c>
      <c r="D19" s="5">
        <v>676</v>
      </c>
    </row>
    <row r="20" spans="1:4" s="2" customFormat="1" ht="17.100000000000001" customHeight="1">
      <c r="A20" s="4">
        <v>64</v>
      </c>
      <c r="B20" s="4">
        <v>2018</v>
      </c>
      <c r="C20" s="7" t="s">
        <v>275</v>
      </c>
      <c r="D20" s="5">
        <v>676</v>
      </c>
    </row>
    <row r="21" spans="1:4" s="2" customFormat="1" ht="17.100000000000001" customHeight="1">
      <c r="A21" s="4">
        <v>64</v>
      </c>
      <c r="B21" s="4">
        <v>2019</v>
      </c>
      <c r="C21" s="7" t="s">
        <v>276</v>
      </c>
      <c r="D21" s="5">
        <v>744</v>
      </c>
    </row>
    <row r="22" spans="1:4" s="2" customFormat="1" ht="17.100000000000001" customHeight="1">
      <c r="A22" s="4">
        <v>64</v>
      </c>
      <c r="B22" s="4">
        <v>2020</v>
      </c>
      <c r="C22" s="7" t="s">
        <v>277</v>
      </c>
      <c r="D22" s="5">
        <v>744</v>
      </c>
    </row>
    <row r="23" spans="1:4" s="2" customFormat="1" ht="17.100000000000001" customHeight="1">
      <c r="A23" s="4">
        <v>64</v>
      </c>
      <c r="B23" s="4">
        <v>2021</v>
      </c>
      <c r="C23" s="7" t="s">
        <v>278</v>
      </c>
      <c r="D23" s="5">
        <v>812</v>
      </c>
    </row>
    <row r="24" spans="1:4" s="2" customFormat="1" ht="17.100000000000001" customHeight="1">
      <c r="A24" s="4">
        <v>64</v>
      </c>
      <c r="B24" s="4">
        <v>2022</v>
      </c>
      <c r="C24" s="7" t="s">
        <v>279</v>
      </c>
      <c r="D24" s="5">
        <v>812</v>
      </c>
    </row>
    <row r="25" spans="1:4" s="2" customFormat="1" ht="17.100000000000001" customHeight="1">
      <c r="A25" s="4">
        <v>64</v>
      </c>
      <c r="B25" s="4">
        <v>2023</v>
      </c>
      <c r="C25" s="7" t="s">
        <v>280</v>
      </c>
      <c r="D25" s="5">
        <v>880</v>
      </c>
    </row>
    <row r="26" spans="1:4" s="2" customFormat="1" ht="17.100000000000001" customHeight="1">
      <c r="A26" s="4">
        <v>64</v>
      </c>
      <c r="B26" s="4">
        <v>2024</v>
      </c>
      <c r="C26" s="7" t="s">
        <v>281</v>
      </c>
      <c r="D26" s="5">
        <v>880</v>
      </c>
    </row>
    <row r="27" spans="1:4" s="2" customFormat="1" ht="17.100000000000001" customHeight="1">
      <c r="A27" s="4">
        <v>64</v>
      </c>
      <c r="B27" s="4">
        <v>2025</v>
      </c>
      <c r="C27" s="7" t="s">
        <v>282</v>
      </c>
      <c r="D27" s="5">
        <v>948</v>
      </c>
    </row>
    <row r="28" spans="1:4" s="2" customFormat="1" ht="17.100000000000001" customHeight="1">
      <c r="A28" s="4">
        <v>64</v>
      </c>
      <c r="B28" s="4">
        <v>2026</v>
      </c>
      <c r="C28" s="7" t="s">
        <v>283</v>
      </c>
      <c r="D28" s="5">
        <v>948</v>
      </c>
    </row>
    <row r="29" spans="1:4" s="2" customFormat="1" ht="17.100000000000001" customHeight="1">
      <c r="A29" s="4">
        <v>64</v>
      </c>
      <c r="B29" s="4">
        <v>2027</v>
      </c>
      <c r="C29" s="7" t="s">
        <v>284</v>
      </c>
      <c r="D29" s="5">
        <v>1016</v>
      </c>
    </row>
    <row r="30" spans="1:4" s="2" customFormat="1" ht="17.100000000000001" customHeight="1">
      <c r="A30" s="4">
        <v>64</v>
      </c>
      <c r="B30" s="4">
        <v>2028</v>
      </c>
      <c r="C30" s="7" t="s">
        <v>285</v>
      </c>
      <c r="D30" s="5">
        <v>1016</v>
      </c>
    </row>
    <row r="31" spans="1:4" s="2" customFormat="1" ht="17.100000000000001" customHeight="1">
      <c r="A31" s="4">
        <v>64</v>
      </c>
      <c r="B31" s="4">
        <v>2029</v>
      </c>
      <c r="C31" s="7" t="s">
        <v>286</v>
      </c>
      <c r="D31" s="5">
        <v>1084</v>
      </c>
    </row>
    <row r="32" spans="1:4" s="2" customFormat="1" ht="17.100000000000001" customHeight="1">
      <c r="A32" s="4">
        <v>64</v>
      </c>
      <c r="B32" s="4">
        <v>2030</v>
      </c>
      <c r="C32" s="7" t="s">
        <v>287</v>
      </c>
      <c r="D32" s="5">
        <v>1084</v>
      </c>
    </row>
    <row r="33" spans="1:4" s="2" customFormat="1" ht="17.100000000000001" customHeight="1">
      <c r="A33" s="4">
        <v>64</v>
      </c>
      <c r="B33" s="4">
        <v>2031</v>
      </c>
      <c r="C33" s="7" t="s">
        <v>288</v>
      </c>
      <c r="D33" s="5">
        <v>1152</v>
      </c>
    </row>
    <row r="34" spans="1:4" s="2" customFormat="1" ht="17.100000000000001" customHeight="1">
      <c r="A34" s="4">
        <v>64</v>
      </c>
      <c r="B34" s="4">
        <v>2032</v>
      </c>
      <c r="C34" s="7" t="s">
        <v>289</v>
      </c>
      <c r="D34" s="5">
        <v>1152</v>
      </c>
    </row>
    <row r="35" spans="1:4" s="2" customFormat="1" ht="17.100000000000001" customHeight="1">
      <c r="A35" s="4">
        <v>64</v>
      </c>
      <c r="B35" s="4">
        <v>2033</v>
      </c>
      <c r="C35" s="7" t="s">
        <v>290</v>
      </c>
      <c r="D35" s="5">
        <v>1220</v>
      </c>
    </row>
    <row r="36" spans="1:4" s="2" customFormat="1" ht="17.100000000000001" customHeight="1">
      <c r="A36" s="4">
        <v>64</v>
      </c>
      <c r="B36" s="4">
        <v>2034</v>
      </c>
      <c r="C36" s="7" t="s">
        <v>291</v>
      </c>
      <c r="D36" s="5">
        <v>1220</v>
      </c>
    </row>
    <row r="37" spans="1:4" s="2" customFormat="1" ht="17.100000000000001" customHeight="1">
      <c r="A37" s="4">
        <v>64</v>
      </c>
      <c r="B37" s="4">
        <v>2035</v>
      </c>
      <c r="C37" s="7" t="s">
        <v>292</v>
      </c>
      <c r="D37" s="5">
        <v>1288</v>
      </c>
    </row>
    <row r="38" spans="1:4" s="2" customFormat="1" ht="17.100000000000001" customHeight="1">
      <c r="A38" s="4">
        <v>64</v>
      </c>
      <c r="B38" s="4">
        <v>2036</v>
      </c>
      <c r="C38" s="7" t="s">
        <v>293</v>
      </c>
      <c r="D38" s="5">
        <v>1288</v>
      </c>
    </row>
    <row r="39" spans="1:4" s="2" customFormat="1" ht="17.100000000000001" customHeight="1">
      <c r="A39" s="4">
        <v>64</v>
      </c>
      <c r="B39" s="4">
        <v>2037</v>
      </c>
      <c r="C39" s="7" t="s">
        <v>294</v>
      </c>
      <c r="D39" s="5">
        <v>1356</v>
      </c>
    </row>
    <row r="40" spans="1:4" s="2" customFormat="1" ht="17.100000000000001" customHeight="1">
      <c r="A40" s="4">
        <v>64</v>
      </c>
      <c r="B40" s="4">
        <v>2038</v>
      </c>
      <c r="C40" s="7" t="s">
        <v>295</v>
      </c>
      <c r="D40" s="5">
        <v>1356</v>
      </c>
    </row>
    <row r="41" spans="1:4" s="2" customFormat="1" ht="17.100000000000001" customHeight="1">
      <c r="A41" s="4">
        <v>64</v>
      </c>
      <c r="B41" s="4">
        <v>2039</v>
      </c>
      <c r="C41" s="7" t="s">
        <v>296</v>
      </c>
      <c r="D41" s="5">
        <v>1424</v>
      </c>
    </row>
    <row r="42" spans="1:4" s="2" customFormat="1" ht="17.100000000000001" customHeight="1">
      <c r="A42" s="4">
        <v>64</v>
      </c>
      <c r="B42" s="4">
        <v>2040</v>
      </c>
      <c r="C42" s="7" t="s">
        <v>297</v>
      </c>
      <c r="D42" s="5">
        <v>1424</v>
      </c>
    </row>
    <row r="43" spans="1:4" s="2" customFormat="1" ht="17.100000000000001" customHeight="1">
      <c r="A43" s="4">
        <v>64</v>
      </c>
      <c r="B43" s="4">
        <v>2041</v>
      </c>
      <c r="C43" s="7" t="s">
        <v>298</v>
      </c>
      <c r="D43" s="5">
        <v>1492</v>
      </c>
    </row>
    <row r="44" spans="1:4" s="2" customFormat="1" ht="17.100000000000001" customHeight="1">
      <c r="A44" s="4">
        <v>64</v>
      </c>
      <c r="B44" s="4">
        <v>2042</v>
      </c>
      <c r="C44" s="7" t="s">
        <v>299</v>
      </c>
      <c r="D44" s="5">
        <v>1492</v>
      </c>
    </row>
    <row r="45" spans="1:4" s="2" customFormat="1" ht="17.100000000000001" customHeight="1">
      <c r="A45" s="4">
        <v>64</v>
      </c>
      <c r="B45" s="4">
        <v>2043</v>
      </c>
      <c r="C45" s="7" t="s">
        <v>300</v>
      </c>
      <c r="D45" s="5">
        <v>128</v>
      </c>
    </row>
    <row r="46" spans="1:4" s="2" customFormat="1" ht="17.100000000000001" customHeight="1">
      <c r="A46" s="4">
        <v>64</v>
      </c>
      <c r="B46" s="4">
        <v>2044</v>
      </c>
      <c r="C46" s="7" t="s">
        <v>301</v>
      </c>
      <c r="D46" s="5">
        <v>128</v>
      </c>
    </row>
    <row r="47" spans="1:4" s="2" customFormat="1" ht="17.100000000000001" customHeight="1">
      <c r="A47" s="4">
        <v>64</v>
      </c>
      <c r="B47" s="4">
        <v>2045</v>
      </c>
      <c r="C47" s="7" t="s">
        <v>302</v>
      </c>
      <c r="D47" s="5">
        <v>239</v>
      </c>
    </row>
    <row r="48" spans="1:4" s="2" customFormat="1" ht="17.100000000000001" customHeight="1">
      <c r="A48" s="4">
        <v>64</v>
      </c>
      <c r="B48" s="4">
        <v>2046</v>
      </c>
      <c r="C48" s="7" t="s">
        <v>303</v>
      </c>
      <c r="D48" s="5">
        <v>239</v>
      </c>
    </row>
    <row r="49" spans="1:4" s="2" customFormat="1" ht="17.100000000000001" customHeight="1">
      <c r="A49" s="4">
        <v>64</v>
      </c>
      <c r="B49" s="4">
        <v>2047</v>
      </c>
      <c r="C49" s="7" t="s">
        <v>304</v>
      </c>
      <c r="D49" s="5">
        <v>335</v>
      </c>
    </row>
    <row r="50" spans="1:4" s="2" customFormat="1" ht="17.100000000000001" customHeight="1">
      <c r="A50" s="4">
        <v>64</v>
      </c>
      <c r="B50" s="4">
        <v>2048</v>
      </c>
      <c r="C50" s="7" t="s">
        <v>305</v>
      </c>
      <c r="D50" s="5">
        <v>335</v>
      </c>
    </row>
    <row r="51" spans="1:4" s="2" customFormat="1" ht="17.100000000000001" customHeight="1">
      <c r="A51" s="4">
        <v>64</v>
      </c>
      <c r="B51" s="4">
        <v>2049</v>
      </c>
      <c r="C51" s="7" t="s">
        <v>306</v>
      </c>
      <c r="D51" s="5">
        <v>420</v>
      </c>
    </row>
    <row r="52" spans="1:4" s="2" customFormat="1" ht="17.100000000000001" customHeight="1">
      <c r="A52" s="4">
        <v>64</v>
      </c>
      <c r="B52" s="4">
        <v>2050</v>
      </c>
      <c r="C52" s="7" t="s">
        <v>307</v>
      </c>
      <c r="D52" s="5">
        <v>420</v>
      </c>
    </row>
    <row r="53" spans="1:4" s="2" customFormat="1" ht="17.100000000000001" customHeight="1">
      <c r="A53" s="4">
        <v>64</v>
      </c>
      <c r="B53" s="4">
        <v>2051</v>
      </c>
      <c r="C53" s="7" t="s">
        <v>308</v>
      </c>
      <c r="D53" s="5">
        <v>505</v>
      </c>
    </row>
    <row r="54" spans="1:4" s="2" customFormat="1" ht="17.100000000000001" customHeight="1">
      <c r="A54" s="4">
        <v>64</v>
      </c>
      <c r="B54" s="4">
        <v>2052</v>
      </c>
      <c r="C54" s="7" t="s">
        <v>309</v>
      </c>
      <c r="D54" s="5">
        <v>505</v>
      </c>
    </row>
    <row r="55" spans="1:4" s="2" customFormat="1" ht="17.100000000000001" customHeight="1">
      <c r="A55" s="4">
        <v>64</v>
      </c>
      <c r="B55" s="4">
        <v>2053</v>
      </c>
      <c r="C55" s="7" t="s">
        <v>310</v>
      </c>
      <c r="D55" s="5">
        <v>128</v>
      </c>
    </row>
    <row r="56" spans="1:4" s="2" customFormat="1" ht="17.100000000000001" customHeight="1">
      <c r="A56" s="4">
        <v>64</v>
      </c>
      <c r="B56" s="4">
        <v>2054</v>
      </c>
      <c r="C56" s="7" t="s">
        <v>241</v>
      </c>
      <c r="D56" s="5">
        <v>128</v>
      </c>
    </row>
    <row r="57" spans="1:4" s="2" customFormat="1" ht="17.100000000000001" customHeight="1">
      <c r="A57" s="4">
        <v>64</v>
      </c>
      <c r="B57" s="4">
        <v>2055</v>
      </c>
      <c r="C57" s="7" t="s">
        <v>242</v>
      </c>
      <c r="D57" s="5">
        <v>239</v>
      </c>
    </row>
    <row r="58" spans="1:4" s="2" customFormat="1" ht="17.100000000000001" customHeight="1">
      <c r="A58" s="4">
        <v>64</v>
      </c>
      <c r="B58" s="4">
        <v>2056</v>
      </c>
      <c r="C58" s="7" t="s">
        <v>243</v>
      </c>
      <c r="D58" s="5">
        <v>239</v>
      </c>
    </row>
    <row r="59" spans="1:4" s="2" customFormat="1" ht="17.100000000000001" customHeight="1">
      <c r="A59" s="4">
        <v>64</v>
      </c>
      <c r="B59" s="4">
        <v>2057</v>
      </c>
      <c r="C59" s="7" t="s">
        <v>244</v>
      </c>
      <c r="D59" s="5">
        <v>335</v>
      </c>
    </row>
    <row r="60" spans="1:4" s="2" customFormat="1" ht="17.100000000000001" customHeight="1">
      <c r="A60" s="4">
        <v>64</v>
      </c>
      <c r="B60" s="4">
        <v>2058</v>
      </c>
      <c r="C60" s="7" t="s">
        <v>245</v>
      </c>
      <c r="D60" s="5">
        <v>335</v>
      </c>
    </row>
    <row r="61" spans="1:4" s="2" customFormat="1" ht="17.100000000000001" customHeight="1">
      <c r="A61" s="4">
        <v>64</v>
      </c>
      <c r="B61" s="4">
        <v>2059</v>
      </c>
      <c r="C61" s="7" t="s">
        <v>246</v>
      </c>
      <c r="D61" s="5">
        <v>420</v>
      </c>
    </row>
    <row r="62" spans="1:4" s="2" customFormat="1" ht="17.100000000000001" customHeight="1">
      <c r="A62" s="4">
        <v>64</v>
      </c>
      <c r="B62" s="4">
        <v>2060</v>
      </c>
      <c r="C62" s="7" t="s">
        <v>247</v>
      </c>
      <c r="D62" s="5">
        <v>420</v>
      </c>
    </row>
    <row r="63" spans="1:4" s="2" customFormat="1" ht="17.100000000000001" customHeight="1">
      <c r="A63" s="4">
        <v>64</v>
      </c>
      <c r="B63" s="4">
        <v>2061</v>
      </c>
      <c r="C63" s="7" t="s">
        <v>248</v>
      </c>
      <c r="D63" s="5">
        <v>505</v>
      </c>
    </row>
    <row r="64" spans="1:4" s="2" customFormat="1" ht="17.100000000000001" customHeight="1">
      <c r="A64" s="4">
        <v>64</v>
      </c>
      <c r="B64" s="4">
        <v>2062</v>
      </c>
      <c r="C64" s="7" t="s">
        <v>249</v>
      </c>
      <c r="D64" s="5">
        <v>505</v>
      </c>
    </row>
    <row r="65" spans="1:4" s="2" customFormat="1" ht="17.100000000000001" customHeight="1">
      <c r="A65" s="4">
        <v>64</v>
      </c>
      <c r="B65" s="4">
        <v>2063</v>
      </c>
      <c r="C65" s="7" t="s">
        <v>250</v>
      </c>
      <c r="D65" s="5">
        <v>590</v>
      </c>
    </row>
    <row r="66" spans="1:4" s="2" customFormat="1" ht="17.100000000000001" customHeight="1">
      <c r="A66" s="4">
        <v>64</v>
      </c>
      <c r="B66" s="4">
        <v>2064</v>
      </c>
      <c r="C66" s="7" t="s">
        <v>251</v>
      </c>
      <c r="D66" s="5">
        <v>590</v>
      </c>
    </row>
    <row r="67" spans="1:4" s="2" customFormat="1" ht="17.100000000000001" customHeight="1">
      <c r="A67" s="4">
        <v>64</v>
      </c>
      <c r="B67" s="4">
        <v>2065</v>
      </c>
      <c r="C67" s="7" t="s">
        <v>252</v>
      </c>
      <c r="D67" s="5">
        <v>675</v>
      </c>
    </row>
    <row r="68" spans="1:4" s="2" customFormat="1" ht="17.100000000000001" customHeight="1">
      <c r="A68" s="4">
        <v>64</v>
      </c>
      <c r="B68" s="4">
        <v>2066</v>
      </c>
      <c r="C68" s="7" t="s">
        <v>253</v>
      </c>
      <c r="D68" s="5">
        <v>675</v>
      </c>
    </row>
    <row r="69" spans="1:4" s="2" customFormat="1" ht="17.100000000000001" customHeight="1">
      <c r="A69" s="4">
        <v>64</v>
      </c>
      <c r="B69" s="4">
        <v>2067</v>
      </c>
      <c r="C69" s="7" t="s">
        <v>254</v>
      </c>
      <c r="D69" s="5">
        <v>760</v>
      </c>
    </row>
    <row r="70" spans="1:4" s="2" customFormat="1" ht="17.100000000000001" customHeight="1">
      <c r="A70" s="4">
        <v>64</v>
      </c>
      <c r="B70" s="4">
        <v>2068</v>
      </c>
      <c r="C70" s="7" t="s">
        <v>255</v>
      </c>
      <c r="D70" s="5">
        <v>760</v>
      </c>
    </row>
    <row r="71" spans="1:4" s="2" customFormat="1" ht="17.100000000000001" customHeight="1">
      <c r="A71" s="4">
        <v>64</v>
      </c>
      <c r="B71" s="4">
        <v>2069</v>
      </c>
      <c r="C71" s="7" t="s">
        <v>256</v>
      </c>
      <c r="D71" s="5">
        <v>845</v>
      </c>
    </row>
    <row r="72" spans="1:4" s="2" customFormat="1" ht="17.100000000000001" customHeight="1">
      <c r="A72" s="4">
        <v>64</v>
      </c>
      <c r="B72" s="4">
        <v>2070</v>
      </c>
      <c r="C72" s="7" t="s">
        <v>257</v>
      </c>
      <c r="D72" s="5">
        <v>845</v>
      </c>
    </row>
    <row r="73" spans="1:4" ht="17.100000000000001" customHeight="1">
      <c r="A73" s="4">
        <v>152</v>
      </c>
      <c r="B73" s="4">
        <v>152</v>
      </c>
      <c r="C73" s="7" t="s">
        <v>311</v>
      </c>
      <c r="D73" s="5">
        <v>153</v>
      </c>
    </row>
    <row r="74" spans="1:4" ht="17.100000000000001" customHeight="1">
      <c r="A74" s="4">
        <v>64</v>
      </c>
      <c r="B74" s="4">
        <v>2072</v>
      </c>
      <c r="C74" s="7" t="s">
        <v>312</v>
      </c>
      <c r="D74" s="5">
        <v>153</v>
      </c>
    </row>
    <row r="75" spans="1:4" ht="17.100000000000001" customHeight="1">
      <c r="A75" s="4">
        <v>64</v>
      </c>
      <c r="B75" s="4">
        <v>2073</v>
      </c>
      <c r="C75" s="7" t="s">
        <v>313</v>
      </c>
      <c r="D75" s="5">
        <v>287</v>
      </c>
    </row>
    <row r="76" spans="1:4" ht="17.100000000000001" customHeight="1">
      <c r="A76" s="4">
        <v>64</v>
      </c>
      <c r="B76" s="4">
        <v>2074</v>
      </c>
      <c r="C76" s="7" t="s">
        <v>314</v>
      </c>
      <c r="D76" s="5">
        <v>287</v>
      </c>
    </row>
    <row r="77" spans="1:4" ht="17.100000000000001" customHeight="1">
      <c r="A77" s="4">
        <v>64</v>
      </c>
      <c r="B77" s="4">
        <v>2075</v>
      </c>
      <c r="C77" s="7" t="s">
        <v>315</v>
      </c>
      <c r="D77" s="5">
        <v>402</v>
      </c>
    </row>
    <row r="78" spans="1:4" ht="17.100000000000001" customHeight="1">
      <c r="A78" s="4">
        <v>64</v>
      </c>
      <c r="B78" s="4">
        <v>2076</v>
      </c>
      <c r="C78" s="7" t="s">
        <v>316</v>
      </c>
      <c r="D78" s="5">
        <v>402</v>
      </c>
    </row>
    <row r="79" spans="1:4" ht="17.100000000000001" customHeight="1">
      <c r="A79" s="4">
        <v>64</v>
      </c>
      <c r="B79" s="4">
        <v>2077</v>
      </c>
      <c r="C79" s="7" t="s">
        <v>317</v>
      </c>
      <c r="D79" s="5">
        <v>504</v>
      </c>
    </row>
    <row r="80" spans="1:4" ht="17.100000000000001" customHeight="1">
      <c r="A80" s="4">
        <v>64</v>
      </c>
      <c r="B80" s="4">
        <v>2078</v>
      </c>
      <c r="C80" s="7" t="s">
        <v>318</v>
      </c>
      <c r="D80" s="5">
        <v>504</v>
      </c>
    </row>
    <row r="81" spans="1:4" ht="17.100000000000001" customHeight="1">
      <c r="A81" s="4">
        <v>64</v>
      </c>
      <c r="B81" s="4">
        <v>2079</v>
      </c>
      <c r="C81" s="7" t="s">
        <v>319</v>
      </c>
      <c r="D81" s="5">
        <v>606</v>
      </c>
    </row>
    <row r="82" spans="1:4" ht="17.100000000000001" customHeight="1">
      <c r="A82" s="4">
        <v>64</v>
      </c>
      <c r="B82" s="4">
        <v>2080</v>
      </c>
      <c r="C82" s="7" t="s">
        <v>320</v>
      </c>
      <c r="D82" s="5">
        <v>606</v>
      </c>
    </row>
    <row r="83" spans="1:4" ht="17.100000000000001" customHeight="1">
      <c r="A83" s="4">
        <v>64</v>
      </c>
      <c r="B83" s="4">
        <v>2081</v>
      </c>
      <c r="C83" s="7" t="s">
        <v>321</v>
      </c>
      <c r="D83" s="5">
        <v>708</v>
      </c>
    </row>
    <row r="84" spans="1:4" ht="17.100000000000001" customHeight="1">
      <c r="A84" s="4">
        <v>64</v>
      </c>
      <c r="B84" s="4">
        <v>2082</v>
      </c>
      <c r="C84" s="7" t="s">
        <v>322</v>
      </c>
      <c r="D84" s="5">
        <v>708</v>
      </c>
    </row>
    <row r="85" spans="1:4" ht="17.100000000000001" customHeight="1">
      <c r="A85" s="4">
        <v>64</v>
      </c>
      <c r="B85" s="4">
        <v>2083</v>
      </c>
      <c r="C85" s="7" t="s">
        <v>323</v>
      </c>
      <c r="D85" s="5">
        <v>810</v>
      </c>
    </row>
    <row r="86" spans="1:4" ht="17.100000000000001" customHeight="1">
      <c r="A86" s="4">
        <v>64</v>
      </c>
      <c r="B86" s="4">
        <v>2084</v>
      </c>
      <c r="C86" s="7" t="s">
        <v>324</v>
      </c>
      <c r="D86" s="5">
        <v>810</v>
      </c>
    </row>
    <row r="87" spans="1:4" ht="17.100000000000001" customHeight="1">
      <c r="A87" s="4">
        <v>64</v>
      </c>
      <c r="B87" s="4">
        <v>2085</v>
      </c>
      <c r="C87" s="7" t="s">
        <v>325</v>
      </c>
      <c r="D87" s="5">
        <v>912</v>
      </c>
    </row>
    <row r="88" spans="1:4" ht="17.100000000000001" customHeight="1">
      <c r="A88" s="4">
        <v>64</v>
      </c>
      <c r="B88" s="4">
        <v>2086</v>
      </c>
      <c r="C88" s="7" t="s">
        <v>326</v>
      </c>
      <c r="D88" s="5">
        <v>912</v>
      </c>
    </row>
    <row r="89" spans="1:4" ht="17.100000000000001" customHeight="1">
      <c r="A89" s="4">
        <v>64</v>
      </c>
      <c r="B89" s="4">
        <v>2087</v>
      </c>
      <c r="C89" s="7" t="s">
        <v>327</v>
      </c>
      <c r="D89" s="5">
        <v>1014</v>
      </c>
    </row>
    <row r="90" spans="1:4" ht="17.100000000000001" customHeight="1">
      <c r="A90" s="4">
        <v>64</v>
      </c>
      <c r="B90" s="4">
        <v>2088</v>
      </c>
      <c r="C90" s="7" t="s">
        <v>328</v>
      </c>
      <c r="D90" s="5">
        <v>1014</v>
      </c>
    </row>
    <row r="91" spans="1:4" ht="17.100000000000001" customHeight="1">
      <c r="A91" s="4">
        <v>64</v>
      </c>
      <c r="B91" s="4">
        <v>2089</v>
      </c>
      <c r="C91" s="7" t="s">
        <v>329</v>
      </c>
      <c r="D91" s="5">
        <v>1116</v>
      </c>
    </row>
    <row r="92" spans="1:4" ht="17.100000000000001" customHeight="1">
      <c r="A92" s="4">
        <v>64</v>
      </c>
      <c r="B92" s="4">
        <v>2090</v>
      </c>
      <c r="C92" s="7" t="s">
        <v>330</v>
      </c>
      <c r="D92" s="5">
        <v>1116</v>
      </c>
    </row>
    <row r="93" spans="1:4" ht="17.100000000000001" customHeight="1">
      <c r="A93" s="4">
        <v>64</v>
      </c>
      <c r="B93" s="4">
        <v>2091</v>
      </c>
      <c r="C93" s="7" t="s">
        <v>331</v>
      </c>
      <c r="D93" s="5">
        <v>1218</v>
      </c>
    </row>
    <row r="94" spans="1:4" ht="17.100000000000001" customHeight="1">
      <c r="A94" s="4">
        <v>64</v>
      </c>
      <c r="B94" s="4">
        <v>2092</v>
      </c>
      <c r="C94" s="7" t="s">
        <v>332</v>
      </c>
      <c r="D94" s="5">
        <v>1218</v>
      </c>
    </row>
    <row r="95" spans="1:4" ht="17.100000000000001" customHeight="1">
      <c r="A95" s="4">
        <v>64</v>
      </c>
      <c r="B95" s="4">
        <v>2093</v>
      </c>
      <c r="C95" s="7" t="s">
        <v>333</v>
      </c>
      <c r="D95" s="5">
        <v>1320</v>
      </c>
    </row>
    <row r="96" spans="1:4" ht="17.100000000000001" customHeight="1">
      <c r="A96" s="4">
        <v>64</v>
      </c>
      <c r="B96" s="4">
        <v>2094</v>
      </c>
      <c r="C96" s="7" t="s">
        <v>334</v>
      </c>
      <c r="D96" s="5">
        <v>1320</v>
      </c>
    </row>
    <row r="97" spans="1:4" ht="17.100000000000001" customHeight="1">
      <c r="A97" s="4">
        <v>64</v>
      </c>
      <c r="B97" s="4">
        <v>2095</v>
      </c>
      <c r="C97" s="7" t="s">
        <v>335</v>
      </c>
      <c r="D97" s="5">
        <v>1422</v>
      </c>
    </row>
    <row r="98" spans="1:4" ht="17.100000000000001" customHeight="1">
      <c r="A98" s="4">
        <v>64</v>
      </c>
      <c r="B98" s="4">
        <v>2096</v>
      </c>
      <c r="C98" s="7" t="s">
        <v>336</v>
      </c>
      <c r="D98" s="5">
        <v>1422</v>
      </c>
    </row>
    <row r="99" spans="1:4" ht="17.100000000000001" customHeight="1">
      <c r="A99" s="4">
        <v>64</v>
      </c>
      <c r="B99" s="4">
        <v>2097</v>
      </c>
      <c r="C99" s="7" t="s">
        <v>337</v>
      </c>
      <c r="D99" s="5">
        <v>264</v>
      </c>
    </row>
    <row r="100" spans="1:4" ht="17.100000000000001" customHeight="1">
      <c r="A100" s="4">
        <v>64</v>
      </c>
      <c r="B100" s="4">
        <v>2098</v>
      </c>
      <c r="C100" s="7" t="s">
        <v>338</v>
      </c>
      <c r="D100" s="5">
        <v>264</v>
      </c>
    </row>
    <row r="101" spans="1:4" ht="17.100000000000001" customHeight="1">
      <c r="A101" s="4">
        <v>64</v>
      </c>
      <c r="B101" s="4">
        <v>2099</v>
      </c>
      <c r="C101" s="7" t="s">
        <v>339</v>
      </c>
      <c r="D101" s="5">
        <v>361</v>
      </c>
    </row>
    <row r="102" spans="1:4" ht="17.100000000000001" customHeight="1">
      <c r="A102" s="4">
        <v>64</v>
      </c>
      <c r="B102" s="4">
        <v>2100</v>
      </c>
      <c r="C102" s="7" t="s">
        <v>340</v>
      </c>
      <c r="D102" s="5">
        <v>361</v>
      </c>
    </row>
    <row r="103" spans="1:4" ht="17.100000000000001" customHeight="1">
      <c r="A103" s="4">
        <v>64</v>
      </c>
      <c r="B103" s="4">
        <v>2101</v>
      </c>
      <c r="C103" s="7" t="s">
        <v>341</v>
      </c>
      <c r="D103" s="5">
        <v>383</v>
      </c>
    </row>
    <row r="104" spans="1:4" ht="17.100000000000001" customHeight="1">
      <c r="A104" s="4">
        <v>64</v>
      </c>
      <c r="B104" s="4">
        <v>2102</v>
      </c>
      <c r="C104" s="7" t="s">
        <v>342</v>
      </c>
      <c r="D104" s="5">
        <v>383</v>
      </c>
    </row>
    <row r="105" spans="1:4" ht="17.100000000000001" customHeight="1">
      <c r="A105" s="4">
        <v>64</v>
      </c>
      <c r="B105" s="4">
        <v>2103</v>
      </c>
      <c r="C105" s="7" t="s">
        <v>343</v>
      </c>
      <c r="D105" s="5">
        <v>217</v>
      </c>
    </row>
    <row r="106" spans="1:4" ht="17.100000000000001" customHeight="1">
      <c r="A106" s="4">
        <v>64</v>
      </c>
      <c r="B106" s="4">
        <v>2104</v>
      </c>
      <c r="C106" s="7" t="s">
        <v>344</v>
      </c>
      <c r="D106" s="5">
        <v>217</v>
      </c>
    </row>
    <row r="107" spans="1:4" ht="17.100000000000001" customHeight="1">
      <c r="A107" s="4">
        <v>64</v>
      </c>
      <c r="B107" s="4">
        <v>2105</v>
      </c>
      <c r="C107" s="7" t="s">
        <v>345</v>
      </c>
      <c r="D107" s="5">
        <v>294</v>
      </c>
    </row>
    <row r="108" spans="1:4" ht="17.100000000000001" customHeight="1">
      <c r="A108" s="4">
        <v>64</v>
      </c>
      <c r="B108" s="4">
        <v>2106</v>
      </c>
      <c r="C108" s="7" t="s">
        <v>346</v>
      </c>
      <c r="D108" s="5">
        <v>294</v>
      </c>
    </row>
    <row r="109" spans="1:4" ht="17.100000000000001" customHeight="1">
      <c r="A109" s="4">
        <v>64</v>
      </c>
      <c r="B109" s="4">
        <v>2107</v>
      </c>
      <c r="C109" s="7" t="s">
        <v>347</v>
      </c>
      <c r="D109" s="5">
        <v>316</v>
      </c>
    </row>
    <row r="110" spans="1:4" ht="17.100000000000001" customHeight="1">
      <c r="A110" s="4">
        <v>64</v>
      </c>
      <c r="B110" s="4">
        <v>2108</v>
      </c>
      <c r="C110" s="7" t="s">
        <v>348</v>
      </c>
      <c r="D110" s="5">
        <v>316</v>
      </c>
    </row>
    <row r="111" spans="1:4" ht="17.100000000000001" customHeight="1">
      <c r="A111" s="4">
        <v>64</v>
      </c>
      <c r="B111" s="4">
        <v>2109</v>
      </c>
      <c r="C111" s="7" t="s">
        <v>349</v>
      </c>
      <c r="D111" s="5">
        <v>213</v>
      </c>
    </row>
    <row r="112" spans="1:4" ht="17.100000000000001" customHeight="1">
      <c r="A112" s="4">
        <v>64</v>
      </c>
      <c r="B112" s="4">
        <v>2110</v>
      </c>
      <c r="C112" s="7" t="s">
        <v>350</v>
      </c>
      <c r="D112" s="5">
        <v>213</v>
      </c>
    </row>
    <row r="113" spans="1:4" ht="17.100000000000001" customHeight="1">
      <c r="A113" s="4">
        <v>64</v>
      </c>
      <c r="B113" s="4">
        <v>2111</v>
      </c>
      <c r="C113" s="7" t="s">
        <v>351</v>
      </c>
      <c r="D113" s="5">
        <v>310</v>
      </c>
    </row>
    <row r="114" spans="1:4" ht="17.100000000000001" customHeight="1">
      <c r="A114" s="4">
        <v>64</v>
      </c>
      <c r="B114" s="4">
        <v>2112</v>
      </c>
      <c r="C114" s="7" t="s">
        <v>352</v>
      </c>
      <c r="D114" s="5">
        <v>310</v>
      </c>
    </row>
    <row r="115" spans="1:4" ht="17.100000000000001" customHeight="1">
      <c r="A115" s="4">
        <v>64</v>
      </c>
      <c r="B115" s="4">
        <v>2113</v>
      </c>
      <c r="C115" s="7" t="s">
        <v>353</v>
      </c>
      <c r="D115" s="5">
        <v>287</v>
      </c>
    </row>
    <row r="116" spans="1:4" ht="17.100000000000001" customHeight="1">
      <c r="A116" s="4">
        <v>64</v>
      </c>
      <c r="B116" s="4">
        <v>2114</v>
      </c>
      <c r="C116" s="7" t="s">
        <v>354</v>
      </c>
      <c r="D116" s="5">
        <v>287</v>
      </c>
    </row>
    <row r="117" spans="1:4" ht="17.100000000000001" customHeight="1">
      <c r="A117" s="4">
        <v>64</v>
      </c>
      <c r="B117" s="4">
        <v>2115</v>
      </c>
      <c r="C117" s="7" t="s">
        <v>355</v>
      </c>
      <c r="D117" s="5">
        <v>261</v>
      </c>
    </row>
    <row r="118" spans="1:4" ht="17.100000000000001" customHeight="1">
      <c r="A118" s="4">
        <v>64</v>
      </c>
      <c r="B118" s="4">
        <v>2116</v>
      </c>
      <c r="C118" s="7" t="s">
        <v>356</v>
      </c>
      <c r="D118" s="5">
        <v>261</v>
      </c>
    </row>
    <row r="119" spans="1:4" ht="17.100000000000001" customHeight="1">
      <c r="A119" s="4">
        <v>64</v>
      </c>
      <c r="B119" s="4">
        <v>2117</v>
      </c>
      <c r="C119" s="7" t="s">
        <v>357</v>
      </c>
      <c r="D119" s="5">
        <v>377</v>
      </c>
    </row>
    <row r="120" spans="1:4" ht="17.100000000000001" customHeight="1">
      <c r="A120" s="4">
        <v>64</v>
      </c>
      <c r="B120" s="4">
        <v>2118</v>
      </c>
      <c r="C120" s="7" t="s">
        <v>358</v>
      </c>
      <c r="D120" s="5">
        <v>377</v>
      </c>
    </row>
    <row r="121" spans="1:4" ht="17.100000000000001" customHeight="1">
      <c r="A121" s="4">
        <v>64</v>
      </c>
      <c r="B121" s="4">
        <v>2119</v>
      </c>
      <c r="C121" s="7" t="s">
        <v>359</v>
      </c>
      <c r="D121" s="5">
        <v>354</v>
      </c>
    </row>
    <row r="122" spans="1:4" ht="17.100000000000001" customHeight="1">
      <c r="A122" s="4">
        <v>64</v>
      </c>
      <c r="B122" s="4">
        <v>2120</v>
      </c>
      <c r="C122" s="7" t="s">
        <v>360</v>
      </c>
      <c r="D122" s="5">
        <v>354</v>
      </c>
    </row>
    <row r="123" spans="1:4" ht="17.100000000000001" customHeight="1">
      <c r="A123" s="4">
        <v>64</v>
      </c>
      <c r="B123" s="4">
        <v>2121</v>
      </c>
      <c r="C123" s="7" t="s">
        <v>361</v>
      </c>
      <c r="D123" s="5">
        <v>134</v>
      </c>
    </row>
    <row r="124" spans="1:4" ht="17.100000000000001" customHeight="1">
      <c r="A124" s="4">
        <v>64</v>
      </c>
      <c r="B124" s="4">
        <v>2122</v>
      </c>
      <c r="C124" s="7" t="s">
        <v>362</v>
      </c>
      <c r="D124" s="5">
        <v>134</v>
      </c>
    </row>
    <row r="125" spans="1:4" ht="17.100000000000001" customHeight="1">
      <c r="A125" s="4">
        <v>64</v>
      </c>
      <c r="B125" s="4">
        <v>2123</v>
      </c>
      <c r="C125" s="7" t="s">
        <v>363</v>
      </c>
      <c r="D125" s="5">
        <v>249</v>
      </c>
    </row>
    <row r="126" spans="1:4" ht="17.100000000000001" customHeight="1">
      <c r="A126" s="4">
        <v>64</v>
      </c>
      <c r="B126" s="4">
        <v>2124</v>
      </c>
      <c r="C126" s="7" t="s">
        <v>364</v>
      </c>
      <c r="D126" s="5">
        <v>249</v>
      </c>
    </row>
    <row r="127" spans="1:4" ht="17.100000000000001" customHeight="1">
      <c r="A127" s="4">
        <v>64</v>
      </c>
      <c r="B127" s="4">
        <v>2125</v>
      </c>
      <c r="C127" s="7" t="s">
        <v>365</v>
      </c>
      <c r="D127" s="5">
        <v>116</v>
      </c>
    </row>
    <row r="128" spans="1:4" ht="17.100000000000001" customHeight="1">
      <c r="A128" s="4">
        <v>64</v>
      </c>
      <c r="B128" s="4">
        <v>2126</v>
      </c>
      <c r="C128" s="7" t="s">
        <v>366</v>
      </c>
      <c r="D128" s="5">
        <v>116</v>
      </c>
    </row>
    <row r="129" spans="1:4" ht="17.100000000000001" customHeight="1">
      <c r="A129" s="4">
        <v>64</v>
      </c>
      <c r="B129" s="4">
        <v>2127</v>
      </c>
      <c r="C129" s="7" t="s">
        <v>367</v>
      </c>
      <c r="D129" s="5">
        <v>341</v>
      </c>
    </row>
    <row r="130" spans="1:4" ht="17.100000000000001" customHeight="1">
      <c r="A130" s="4">
        <v>64</v>
      </c>
      <c r="B130" s="4">
        <v>2128</v>
      </c>
      <c r="C130" s="7" t="s">
        <v>368</v>
      </c>
      <c r="D130" s="5">
        <v>341</v>
      </c>
    </row>
    <row r="131" spans="1:4" ht="17.100000000000001" customHeight="1">
      <c r="A131" s="4">
        <v>64</v>
      </c>
      <c r="B131" s="4">
        <v>2129</v>
      </c>
      <c r="C131" s="7" t="s">
        <v>369</v>
      </c>
      <c r="D131" s="5">
        <v>242</v>
      </c>
    </row>
    <row r="132" spans="1:4" ht="17.100000000000001" customHeight="1">
      <c r="A132" s="4">
        <v>64</v>
      </c>
      <c r="B132" s="4">
        <v>2130</v>
      </c>
      <c r="C132" s="7" t="s">
        <v>370</v>
      </c>
      <c r="D132" s="5">
        <v>242</v>
      </c>
    </row>
    <row r="133" spans="1:4" ht="17.100000000000001" customHeight="1">
      <c r="A133" s="4">
        <v>64</v>
      </c>
      <c r="B133" s="4">
        <v>2131</v>
      </c>
      <c r="C133" s="7" t="s">
        <v>371</v>
      </c>
      <c r="D133" s="5">
        <v>319</v>
      </c>
    </row>
    <row r="134" spans="1:4" ht="17.100000000000001" customHeight="1">
      <c r="A134" s="4">
        <v>64</v>
      </c>
      <c r="B134" s="4">
        <v>2132</v>
      </c>
      <c r="C134" s="7" t="s">
        <v>372</v>
      </c>
      <c r="D134" s="5">
        <v>319</v>
      </c>
    </row>
    <row r="135" spans="1:4" ht="17.100000000000001" customHeight="1">
      <c r="A135" s="4">
        <v>64</v>
      </c>
      <c r="B135" s="4">
        <v>2133</v>
      </c>
      <c r="C135" s="7" t="s">
        <v>373</v>
      </c>
      <c r="D135" s="5">
        <v>364</v>
      </c>
    </row>
    <row r="136" spans="1:4" ht="17.100000000000001" customHeight="1">
      <c r="A136" s="4">
        <v>64</v>
      </c>
      <c r="B136" s="4">
        <v>2134</v>
      </c>
      <c r="C136" s="7" t="s">
        <v>374</v>
      </c>
      <c r="D136" s="5">
        <v>364</v>
      </c>
    </row>
    <row r="137" spans="1:4" ht="17.100000000000001" customHeight="1">
      <c r="A137" s="4">
        <v>64</v>
      </c>
      <c r="B137" s="4">
        <v>2135</v>
      </c>
      <c r="C137" s="7" t="s">
        <v>375</v>
      </c>
      <c r="D137" s="5">
        <v>329</v>
      </c>
    </row>
    <row r="138" spans="1:4" ht="17.100000000000001" customHeight="1">
      <c r="A138" s="4">
        <v>64</v>
      </c>
      <c r="B138" s="4">
        <v>2136</v>
      </c>
      <c r="C138" s="7" t="s">
        <v>376</v>
      </c>
      <c r="D138" s="5">
        <v>329</v>
      </c>
    </row>
    <row r="139" spans="1:4" ht="17.100000000000001" customHeight="1">
      <c r="A139" s="4">
        <v>64</v>
      </c>
      <c r="B139" s="4">
        <v>2137</v>
      </c>
      <c r="C139" s="7" t="s">
        <v>377</v>
      </c>
      <c r="D139" s="5">
        <v>68</v>
      </c>
    </row>
    <row r="140" spans="1:4" ht="17.100000000000001" customHeight="1">
      <c r="A140" s="4">
        <v>64</v>
      </c>
      <c r="B140" s="4">
        <v>2138</v>
      </c>
      <c r="C140" s="7" t="s">
        <v>378</v>
      </c>
      <c r="D140" s="5">
        <v>68</v>
      </c>
    </row>
    <row r="141" spans="1:4" ht="17.100000000000001" customHeight="1">
      <c r="A141" s="4">
        <v>64</v>
      </c>
      <c r="B141" s="4">
        <v>2139</v>
      </c>
      <c r="C141" s="7" t="s">
        <v>379</v>
      </c>
      <c r="D141" s="5">
        <v>136</v>
      </c>
    </row>
    <row r="142" spans="1:4" ht="17.100000000000001" customHeight="1">
      <c r="A142" s="4">
        <v>64</v>
      </c>
      <c r="B142" s="4">
        <v>2140</v>
      </c>
      <c r="C142" s="7" t="s">
        <v>380</v>
      </c>
      <c r="D142" s="5">
        <v>136</v>
      </c>
    </row>
    <row r="143" spans="1:4" ht="17.100000000000001" customHeight="1">
      <c r="A143" s="4">
        <v>64</v>
      </c>
      <c r="B143" s="4">
        <v>2141</v>
      </c>
      <c r="C143" s="7" t="s">
        <v>381</v>
      </c>
      <c r="D143" s="5">
        <v>204</v>
      </c>
    </row>
    <row r="144" spans="1:4" ht="17.100000000000001" customHeight="1">
      <c r="A144" s="4">
        <v>64</v>
      </c>
      <c r="B144" s="4">
        <v>2142</v>
      </c>
      <c r="C144" s="7" t="s">
        <v>382</v>
      </c>
      <c r="D144" s="5">
        <v>204</v>
      </c>
    </row>
    <row r="145" spans="1:4" ht="17.100000000000001" customHeight="1">
      <c r="A145" s="4">
        <v>64</v>
      </c>
      <c r="B145" s="4">
        <v>2143</v>
      </c>
      <c r="C145" s="7" t="s">
        <v>383</v>
      </c>
      <c r="D145" s="5">
        <v>272</v>
      </c>
    </row>
    <row r="146" spans="1:4" ht="17.100000000000001" customHeight="1">
      <c r="A146" s="4">
        <v>64</v>
      </c>
      <c r="B146" s="4">
        <v>2144</v>
      </c>
      <c r="C146" s="7" t="s">
        <v>384</v>
      </c>
      <c r="D146" s="5">
        <v>272</v>
      </c>
    </row>
    <row r="147" spans="1:4" ht="17.100000000000001" customHeight="1">
      <c r="A147" s="4">
        <v>64</v>
      </c>
      <c r="B147" s="4">
        <v>2145</v>
      </c>
      <c r="C147" s="7" t="s">
        <v>385</v>
      </c>
      <c r="D147" s="5">
        <v>340</v>
      </c>
    </row>
    <row r="148" spans="1:4" ht="17.100000000000001" customHeight="1">
      <c r="A148" s="4">
        <v>64</v>
      </c>
      <c r="B148" s="4">
        <v>2146</v>
      </c>
      <c r="C148" s="7" t="s">
        <v>386</v>
      </c>
      <c r="D148" s="5">
        <v>340</v>
      </c>
    </row>
    <row r="149" spans="1:4" ht="17.100000000000001" customHeight="1">
      <c r="A149" s="4">
        <v>64</v>
      </c>
      <c r="B149" s="4">
        <v>2147</v>
      </c>
      <c r="C149" s="7" t="s">
        <v>387</v>
      </c>
      <c r="D149" s="5">
        <v>408</v>
      </c>
    </row>
    <row r="150" spans="1:4" ht="17.100000000000001" customHeight="1">
      <c r="A150" s="4">
        <v>64</v>
      </c>
      <c r="B150" s="4">
        <v>2148</v>
      </c>
      <c r="C150" s="7" t="s">
        <v>388</v>
      </c>
      <c r="D150" s="5">
        <v>408</v>
      </c>
    </row>
    <row r="151" spans="1:4" ht="17.100000000000001" customHeight="1">
      <c r="A151" s="4">
        <v>64</v>
      </c>
      <c r="B151" s="4">
        <v>2149</v>
      </c>
      <c r="C151" s="7" t="s">
        <v>389</v>
      </c>
      <c r="D151" s="5">
        <v>476</v>
      </c>
    </row>
    <row r="152" spans="1:4" ht="17.100000000000001" customHeight="1">
      <c r="A152" s="4">
        <v>64</v>
      </c>
      <c r="B152" s="4">
        <v>2150</v>
      </c>
      <c r="C152" s="7" t="s">
        <v>390</v>
      </c>
      <c r="D152" s="5">
        <v>476</v>
      </c>
    </row>
    <row r="153" spans="1:4" ht="17.100000000000001" customHeight="1">
      <c r="A153" s="4">
        <v>64</v>
      </c>
      <c r="B153" s="4">
        <v>2151</v>
      </c>
      <c r="C153" s="7" t="s">
        <v>391</v>
      </c>
      <c r="D153" s="5">
        <v>544</v>
      </c>
    </row>
    <row r="154" spans="1:4" ht="17.100000000000001" customHeight="1">
      <c r="A154" s="4">
        <v>64</v>
      </c>
      <c r="B154" s="4">
        <v>2152</v>
      </c>
      <c r="C154" s="7" t="s">
        <v>392</v>
      </c>
      <c r="D154" s="5">
        <v>544</v>
      </c>
    </row>
    <row r="155" spans="1:4" ht="17.100000000000001" customHeight="1">
      <c r="A155" s="4">
        <v>64</v>
      </c>
      <c r="B155" s="4">
        <v>2153</v>
      </c>
      <c r="C155" s="7" t="s">
        <v>393</v>
      </c>
      <c r="D155" s="5">
        <v>612</v>
      </c>
    </row>
    <row r="156" spans="1:4" ht="17.100000000000001" customHeight="1">
      <c r="A156" s="4">
        <v>64</v>
      </c>
      <c r="B156" s="4">
        <v>2154</v>
      </c>
      <c r="C156" s="7" t="s">
        <v>394</v>
      </c>
      <c r="D156" s="5">
        <v>612</v>
      </c>
    </row>
    <row r="157" spans="1:4" ht="17.100000000000001" customHeight="1">
      <c r="A157" s="4">
        <v>64</v>
      </c>
      <c r="B157" s="4">
        <v>2155</v>
      </c>
      <c r="C157" s="7" t="s">
        <v>395</v>
      </c>
      <c r="D157" s="5">
        <v>680</v>
      </c>
    </row>
    <row r="158" spans="1:4" ht="17.100000000000001" customHeight="1">
      <c r="A158" s="4">
        <v>64</v>
      </c>
      <c r="B158" s="4">
        <v>2156</v>
      </c>
      <c r="C158" s="7" t="s">
        <v>396</v>
      </c>
      <c r="D158" s="5">
        <v>680</v>
      </c>
    </row>
    <row r="159" spans="1:4" ht="17.100000000000001" customHeight="1">
      <c r="A159" s="4">
        <v>64</v>
      </c>
      <c r="B159" s="4">
        <v>2157</v>
      </c>
      <c r="C159" s="7" t="s">
        <v>397</v>
      </c>
      <c r="D159" s="5">
        <v>748</v>
      </c>
    </row>
    <row r="160" spans="1:4" ht="17.100000000000001" customHeight="1">
      <c r="A160" s="4">
        <v>64</v>
      </c>
      <c r="B160" s="4">
        <v>2158</v>
      </c>
      <c r="C160" s="7" t="s">
        <v>398</v>
      </c>
      <c r="D160" s="5">
        <v>748</v>
      </c>
    </row>
    <row r="161" spans="1:4" ht="17.100000000000001" customHeight="1">
      <c r="A161" s="4">
        <v>64</v>
      </c>
      <c r="B161" s="4">
        <v>2159</v>
      </c>
      <c r="C161" s="7" t="s">
        <v>399</v>
      </c>
      <c r="D161" s="5">
        <v>816</v>
      </c>
    </row>
    <row r="162" spans="1:4" ht="17.100000000000001" customHeight="1">
      <c r="A162" s="4">
        <v>64</v>
      </c>
      <c r="B162" s="4">
        <v>2160</v>
      </c>
      <c r="C162" s="7" t="s">
        <v>400</v>
      </c>
      <c r="D162" s="5">
        <v>816</v>
      </c>
    </row>
    <row r="163" spans="1:4" ht="17.100000000000001" customHeight="1">
      <c r="A163" s="4">
        <v>64</v>
      </c>
      <c r="B163" s="4">
        <v>2161</v>
      </c>
      <c r="C163" s="7" t="s">
        <v>401</v>
      </c>
      <c r="D163" s="5">
        <v>884</v>
      </c>
    </row>
    <row r="164" spans="1:4" ht="17.100000000000001" customHeight="1">
      <c r="A164" s="4">
        <v>64</v>
      </c>
      <c r="B164" s="4">
        <v>2162</v>
      </c>
      <c r="C164" s="7" t="s">
        <v>402</v>
      </c>
      <c r="D164" s="5">
        <v>884</v>
      </c>
    </row>
    <row r="165" spans="1:4" ht="17.100000000000001" customHeight="1">
      <c r="A165" s="4">
        <v>64</v>
      </c>
      <c r="B165" s="4">
        <v>2163</v>
      </c>
      <c r="C165" s="7" t="s">
        <v>403</v>
      </c>
      <c r="D165" s="5">
        <v>952</v>
      </c>
    </row>
    <row r="166" spans="1:4" ht="17.100000000000001" customHeight="1">
      <c r="A166" s="4">
        <v>64</v>
      </c>
      <c r="B166" s="4">
        <v>2164</v>
      </c>
      <c r="C166" s="7" t="s">
        <v>404</v>
      </c>
      <c r="D166" s="5">
        <v>952</v>
      </c>
    </row>
    <row r="167" spans="1:4" ht="17.100000000000001" customHeight="1">
      <c r="A167" s="4">
        <v>64</v>
      </c>
      <c r="B167" s="4">
        <v>2165</v>
      </c>
      <c r="C167" s="7" t="s">
        <v>405</v>
      </c>
      <c r="D167" s="5">
        <v>1020</v>
      </c>
    </row>
    <row r="168" spans="1:4" ht="17.100000000000001" customHeight="1">
      <c r="A168" s="4">
        <v>64</v>
      </c>
      <c r="B168" s="4">
        <v>2166</v>
      </c>
      <c r="C168" s="7" t="s">
        <v>406</v>
      </c>
      <c r="D168" s="5">
        <v>1020</v>
      </c>
    </row>
    <row r="169" spans="1:4" ht="17.100000000000001" customHeight="1">
      <c r="A169" s="4">
        <v>64</v>
      </c>
      <c r="B169" s="4">
        <v>2167</v>
      </c>
      <c r="C169" s="7" t="s">
        <v>407</v>
      </c>
      <c r="D169" s="5">
        <v>1088</v>
      </c>
    </row>
    <row r="170" spans="1:4" ht="17.100000000000001" customHeight="1">
      <c r="A170" s="4">
        <v>64</v>
      </c>
      <c r="B170" s="4">
        <v>2168</v>
      </c>
      <c r="C170" s="7" t="s">
        <v>408</v>
      </c>
      <c r="D170" s="5">
        <v>1088</v>
      </c>
    </row>
    <row r="171" spans="1:4" ht="17.100000000000001" customHeight="1">
      <c r="A171" s="4">
        <v>64</v>
      </c>
      <c r="B171" s="4">
        <v>2169</v>
      </c>
      <c r="C171" s="7" t="s">
        <v>409</v>
      </c>
      <c r="D171" s="5">
        <v>1156</v>
      </c>
    </row>
    <row r="172" spans="1:4" ht="17.100000000000001" customHeight="1">
      <c r="A172" s="4">
        <v>64</v>
      </c>
      <c r="B172" s="4">
        <v>2170</v>
      </c>
      <c r="C172" s="7" t="s">
        <v>410</v>
      </c>
      <c r="D172" s="5">
        <v>1156</v>
      </c>
    </row>
    <row r="173" spans="1:4" ht="17.100000000000001" customHeight="1">
      <c r="A173" s="4">
        <v>64</v>
      </c>
      <c r="B173" s="4">
        <v>2171</v>
      </c>
      <c r="C173" s="7" t="s">
        <v>411</v>
      </c>
      <c r="D173" s="5">
        <v>1224</v>
      </c>
    </row>
    <row r="174" spans="1:4" ht="17.100000000000001" customHeight="1">
      <c r="A174" s="4">
        <v>64</v>
      </c>
      <c r="B174" s="4">
        <v>2172</v>
      </c>
      <c r="C174" s="7" t="s">
        <v>412</v>
      </c>
      <c r="D174" s="5">
        <v>1224</v>
      </c>
    </row>
    <row r="175" spans="1:4" ht="17.100000000000001" customHeight="1">
      <c r="A175" s="4">
        <v>64</v>
      </c>
      <c r="B175" s="4">
        <v>2173</v>
      </c>
      <c r="C175" s="7" t="s">
        <v>413</v>
      </c>
      <c r="D175" s="5">
        <v>1292</v>
      </c>
    </row>
    <row r="176" spans="1:4" ht="17.100000000000001" customHeight="1">
      <c r="A176" s="4">
        <v>64</v>
      </c>
      <c r="B176" s="4">
        <v>2174</v>
      </c>
      <c r="C176" s="7" t="s">
        <v>414</v>
      </c>
      <c r="D176" s="5">
        <v>1292</v>
      </c>
    </row>
    <row r="177" spans="1:4" ht="17.100000000000001" customHeight="1">
      <c r="A177" s="4">
        <v>64</v>
      </c>
      <c r="B177" s="4">
        <v>2175</v>
      </c>
      <c r="C177" s="7" t="s">
        <v>415</v>
      </c>
      <c r="D177" s="5">
        <v>1360</v>
      </c>
    </row>
    <row r="178" spans="1:4" ht="17.100000000000001" customHeight="1">
      <c r="A178" s="4">
        <v>64</v>
      </c>
      <c r="B178" s="4">
        <v>2176</v>
      </c>
      <c r="C178" s="7" t="s">
        <v>416</v>
      </c>
      <c r="D178" s="5">
        <v>1360</v>
      </c>
    </row>
    <row r="179" spans="1:4" ht="17.100000000000001" customHeight="1">
      <c r="A179" s="4">
        <v>64</v>
      </c>
      <c r="B179" s="4">
        <v>2177</v>
      </c>
      <c r="C179" s="7" t="s">
        <v>417</v>
      </c>
      <c r="D179" s="5">
        <v>1428</v>
      </c>
    </row>
    <row r="180" spans="1:4" ht="17.100000000000001" customHeight="1">
      <c r="A180" s="4">
        <v>64</v>
      </c>
      <c r="B180" s="4">
        <v>2178</v>
      </c>
      <c r="C180" s="7" t="s">
        <v>418</v>
      </c>
      <c r="D180" s="5">
        <v>1428</v>
      </c>
    </row>
    <row r="181" spans="1:4" ht="17.100000000000001" customHeight="1">
      <c r="A181" s="4">
        <v>64</v>
      </c>
      <c r="B181" s="4">
        <v>2179</v>
      </c>
      <c r="C181" s="7" t="s">
        <v>419</v>
      </c>
      <c r="D181" s="5">
        <v>85</v>
      </c>
    </row>
    <row r="182" spans="1:4" ht="17.100000000000001" customHeight="1">
      <c r="A182" s="4">
        <v>64</v>
      </c>
      <c r="B182" s="4">
        <v>2180</v>
      </c>
      <c r="C182" s="7" t="s">
        <v>420</v>
      </c>
      <c r="D182" s="5">
        <v>85</v>
      </c>
    </row>
    <row r="183" spans="1:4" ht="17.100000000000001" customHeight="1">
      <c r="A183" s="4">
        <v>64</v>
      </c>
      <c r="B183" s="4">
        <v>2181</v>
      </c>
      <c r="C183" s="7" t="s">
        <v>421</v>
      </c>
      <c r="D183" s="5">
        <v>170</v>
      </c>
    </row>
    <row r="184" spans="1:4" ht="17.100000000000001" customHeight="1">
      <c r="A184" s="4">
        <v>64</v>
      </c>
      <c r="B184" s="4">
        <v>2182</v>
      </c>
      <c r="C184" s="7" t="s">
        <v>422</v>
      </c>
      <c r="D184" s="5">
        <v>170</v>
      </c>
    </row>
    <row r="185" spans="1:4" ht="17.100000000000001" customHeight="1">
      <c r="A185" s="4">
        <v>64</v>
      </c>
      <c r="B185" s="4">
        <v>2183</v>
      </c>
      <c r="C185" s="7" t="s">
        <v>423</v>
      </c>
      <c r="D185" s="5">
        <v>255</v>
      </c>
    </row>
    <row r="186" spans="1:4" ht="17.100000000000001" customHeight="1">
      <c r="A186" s="4">
        <v>64</v>
      </c>
      <c r="B186" s="4">
        <v>2184</v>
      </c>
      <c r="C186" s="7" t="s">
        <v>424</v>
      </c>
      <c r="D186" s="5">
        <v>255</v>
      </c>
    </row>
    <row r="187" spans="1:4" ht="17.100000000000001" customHeight="1">
      <c r="A187" s="4">
        <v>64</v>
      </c>
      <c r="B187" s="4">
        <v>2185</v>
      </c>
      <c r="C187" s="7" t="s">
        <v>425</v>
      </c>
      <c r="D187" s="5">
        <v>340</v>
      </c>
    </row>
    <row r="188" spans="1:4" ht="17.100000000000001" customHeight="1">
      <c r="A188" s="4">
        <v>64</v>
      </c>
      <c r="B188" s="4">
        <v>2186</v>
      </c>
      <c r="C188" s="7" t="s">
        <v>426</v>
      </c>
      <c r="D188" s="5">
        <v>340</v>
      </c>
    </row>
    <row r="189" spans="1:4" ht="17.100000000000001" customHeight="1">
      <c r="A189" s="4">
        <v>64</v>
      </c>
      <c r="B189" s="4">
        <v>2187</v>
      </c>
      <c r="C189" s="7" t="s">
        <v>427</v>
      </c>
      <c r="D189" s="5">
        <v>425</v>
      </c>
    </row>
    <row r="190" spans="1:4" ht="17.100000000000001" customHeight="1">
      <c r="A190" s="4">
        <v>64</v>
      </c>
      <c r="B190" s="4">
        <v>2188</v>
      </c>
      <c r="C190" s="7" t="s">
        <v>428</v>
      </c>
      <c r="D190" s="5">
        <v>425</v>
      </c>
    </row>
    <row r="191" spans="1:4" ht="17.100000000000001" customHeight="1">
      <c r="A191" s="4">
        <v>64</v>
      </c>
      <c r="B191" s="4">
        <v>2189</v>
      </c>
      <c r="C191" s="7" t="s">
        <v>429</v>
      </c>
      <c r="D191" s="5">
        <v>85</v>
      </c>
    </row>
    <row r="192" spans="1:4" ht="17.100000000000001" customHeight="1">
      <c r="A192" s="4">
        <v>64</v>
      </c>
      <c r="B192" s="4">
        <v>2190</v>
      </c>
      <c r="C192" s="7" t="s">
        <v>430</v>
      </c>
      <c r="D192" s="5">
        <v>85</v>
      </c>
    </row>
    <row r="193" spans="1:4" ht="17.100000000000001" customHeight="1">
      <c r="A193" s="4">
        <v>64</v>
      </c>
      <c r="B193" s="4">
        <v>2191</v>
      </c>
      <c r="C193" s="7" t="s">
        <v>431</v>
      </c>
      <c r="D193" s="5">
        <v>170</v>
      </c>
    </row>
    <row r="194" spans="1:4" ht="17.100000000000001" customHeight="1">
      <c r="A194" s="4">
        <v>64</v>
      </c>
      <c r="B194" s="4">
        <v>2192</v>
      </c>
      <c r="C194" s="7" t="s">
        <v>432</v>
      </c>
      <c r="D194" s="5">
        <v>170</v>
      </c>
    </row>
    <row r="195" spans="1:4" ht="17.100000000000001" customHeight="1">
      <c r="A195" s="4">
        <v>64</v>
      </c>
      <c r="B195" s="4">
        <v>2193</v>
      </c>
      <c r="C195" s="7" t="s">
        <v>433</v>
      </c>
      <c r="D195" s="5">
        <v>255</v>
      </c>
    </row>
    <row r="196" spans="1:4" ht="17.100000000000001" customHeight="1">
      <c r="A196" s="4">
        <v>64</v>
      </c>
      <c r="B196" s="4">
        <v>2194</v>
      </c>
      <c r="C196" s="7" t="s">
        <v>434</v>
      </c>
      <c r="D196" s="5">
        <v>255</v>
      </c>
    </row>
    <row r="197" spans="1:4" ht="17.100000000000001" customHeight="1">
      <c r="A197" s="4">
        <v>64</v>
      </c>
      <c r="B197" s="4">
        <v>2195</v>
      </c>
      <c r="C197" s="7" t="s">
        <v>435</v>
      </c>
      <c r="D197" s="5">
        <v>340</v>
      </c>
    </row>
    <row r="198" spans="1:4" ht="17.100000000000001" customHeight="1">
      <c r="A198" s="4">
        <v>64</v>
      </c>
      <c r="B198" s="4">
        <v>2196</v>
      </c>
      <c r="C198" s="7" t="s">
        <v>436</v>
      </c>
      <c r="D198" s="5">
        <v>340</v>
      </c>
    </row>
    <row r="199" spans="1:4" ht="17.100000000000001" customHeight="1">
      <c r="A199" s="4">
        <v>64</v>
      </c>
      <c r="B199" s="4">
        <v>2197</v>
      </c>
      <c r="C199" s="7" t="s">
        <v>437</v>
      </c>
      <c r="D199" s="5">
        <v>425</v>
      </c>
    </row>
    <row r="200" spans="1:4" ht="17.100000000000001" customHeight="1">
      <c r="A200" s="4">
        <v>64</v>
      </c>
      <c r="B200" s="4">
        <v>2198</v>
      </c>
      <c r="C200" s="7" t="s">
        <v>438</v>
      </c>
      <c r="D200" s="5">
        <v>425</v>
      </c>
    </row>
    <row r="201" spans="1:4" ht="17.100000000000001" customHeight="1">
      <c r="A201" s="4">
        <v>64</v>
      </c>
      <c r="B201" s="4">
        <v>2199</v>
      </c>
      <c r="C201" s="7" t="s">
        <v>439</v>
      </c>
      <c r="D201" s="5">
        <v>510</v>
      </c>
    </row>
    <row r="202" spans="1:4" ht="17.100000000000001" customHeight="1">
      <c r="A202" s="4">
        <v>64</v>
      </c>
      <c r="B202" s="4">
        <v>2200</v>
      </c>
      <c r="C202" s="7" t="s">
        <v>440</v>
      </c>
      <c r="D202" s="5">
        <v>510</v>
      </c>
    </row>
    <row r="203" spans="1:4" ht="17.100000000000001" customHeight="1">
      <c r="A203" s="4">
        <v>64</v>
      </c>
      <c r="B203" s="4">
        <v>2201</v>
      </c>
      <c r="C203" s="7" t="s">
        <v>441</v>
      </c>
      <c r="D203" s="5">
        <v>595</v>
      </c>
    </row>
    <row r="204" spans="1:4" ht="17.100000000000001" customHeight="1">
      <c r="A204" s="4">
        <v>64</v>
      </c>
      <c r="B204" s="4">
        <v>2202</v>
      </c>
      <c r="C204" s="7" t="s">
        <v>442</v>
      </c>
      <c r="D204" s="5">
        <v>595</v>
      </c>
    </row>
    <row r="205" spans="1:4" ht="17.100000000000001" customHeight="1">
      <c r="A205" s="4">
        <v>64</v>
      </c>
      <c r="B205" s="4">
        <v>2203</v>
      </c>
      <c r="C205" s="7" t="s">
        <v>443</v>
      </c>
      <c r="D205" s="5">
        <v>680</v>
      </c>
    </row>
    <row r="206" spans="1:4" ht="17.100000000000001" customHeight="1">
      <c r="A206" s="4">
        <v>64</v>
      </c>
      <c r="B206" s="4">
        <v>2204</v>
      </c>
      <c r="C206" s="7" t="s">
        <v>444</v>
      </c>
      <c r="D206" s="5">
        <v>680</v>
      </c>
    </row>
    <row r="207" spans="1:4" ht="17.100000000000001" customHeight="1">
      <c r="A207" s="4">
        <v>64</v>
      </c>
      <c r="B207" s="4">
        <v>2205</v>
      </c>
      <c r="C207" s="7" t="s">
        <v>445</v>
      </c>
      <c r="D207" s="5">
        <v>765</v>
      </c>
    </row>
    <row r="208" spans="1:4" ht="17.100000000000001" customHeight="1">
      <c r="A208" s="4">
        <v>64</v>
      </c>
      <c r="B208" s="4">
        <v>2206</v>
      </c>
      <c r="C208" s="7" t="s">
        <v>446</v>
      </c>
      <c r="D208" s="5">
        <v>765</v>
      </c>
    </row>
    <row r="209" spans="1:4" ht="17.100000000000001" customHeight="1">
      <c r="A209" s="4">
        <v>64</v>
      </c>
      <c r="B209" s="4">
        <v>2207</v>
      </c>
      <c r="C209" s="7" t="s">
        <v>447</v>
      </c>
      <c r="D209" s="5">
        <v>102</v>
      </c>
    </row>
    <row r="210" spans="1:4" ht="17.100000000000001" customHeight="1">
      <c r="A210" s="4">
        <v>64</v>
      </c>
      <c r="B210" s="4">
        <v>2208</v>
      </c>
      <c r="C210" s="7" t="s">
        <v>448</v>
      </c>
      <c r="D210" s="5">
        <v>102</v>
      </c>
    </row>
    <row r="211" spans="1:4" ht="17.100000000000001" customHeight="1">
      <c r="A211" s="4">
        <v>64</v>
      </c>
      <c r="B211" s="4">
        <v>2209</v>
      </c>
      <c r="C211" s="7" t="s">
        <v>449</v>
      </c>
      <c r="D211" s="5">
        <v>204</v>
      </c>
    </row>
    <row r="212" spans="1:4" ht="17.100000000000001" customHeight="1">
      <c r="A212" s="4">
        <v>64</v>
      </c>
      <c r="B212" s="4">
        <v>2210</v>
      </c>
      <c r="C212" s="7" t="s">
        <v>450</v>
      </c>
      <c r="D212" s="5">
        <v>204</v>
      </c>
    </row>
    <row r="213" spans="1:4" ht="17.100000000000001" customHeight="1">
      <c r="A213" s="4">
        <v>64</v>
      </c>
      <c r="B213" s="4">
        <v>2211</v>
      </c>
      <c r="C213" s="7" t="s">
        <v>451</v>
      </c>
      <c r="D213" s="5">
        <v>306</v>
      </c>
    </row>
    <row r="214" spans="1:4" ht="17.100000000000001" customHeight="1">
      <c r="A214" s="4">
        <v>64</v>
      </c>
      <c r="B214" s="4">
        <v>2212</v>
      </c>
      <c r="C214" s="7" t="s">
        <v>452</v>
      </c>
      <c r="D214" s="5">
        <v>306</v>
      </c>
    </row>
    <row r="215" spans="1:4" ht="17.100000000000001" customHeight="1">
      <c r="A215" s="4">
        <v>64</v>
      </c>
      <c r="B215" s="4">
        <v>2213</v>
      </c>
      <c r="C215" s="7" t="s">
        <v>453</v>
      </c>
      <c r="D215" s="5">
        <v>408</v>
      </c>
    </row>
    <row r="216" spans="1:4" ht="17.100000000000001" customHeight="1">
      <c r="A216" s="4">
        <v>64</v>
      </c>
      <c r="B216" s="4">
        <v>2214</v>
      </c>
      <c r="C216" s="7" t="s">
        <v>454</v>
      </c>
      <c r="D216" s="5">
        <v>408</v>
      </c>
    </row>
    <row r="217" spans="1:4" ht="17.100000000000001" customHeight="1">
      <c r="A217" s="4">
        <v>64</v>
      </c>
      <c r="B217" s="4">
        <v>2215</v>
      </c>
      <c r="C217" s="7" t="s">
        <v>455</v>
      </c>
      <c r="D217" s="5">
        <v>510</v>
      </c>
    </row>
    <row r="218" spans="1:4" ht="17.100000000000001" customHeight="1">
      <c r="A218" s="4">
        <v>64</v>
      </c>
      <c r="B218" s="4">
        <v>2216</v>
      </c>
      <c r="C218" s="7" t="s">
        <v>456</v>
      </c>
      <c r="D218" s="5">
        <v>510</v>
      </c>
    </row>
    <row r="219" spans="1:4" ht="17.100000000000001" customHeight="1">
      <c r="A219" s="4">
        <v>64</v>
      </c>
      <c r="B219" s="4">
        <v>2217</v>
      </c>
      <c r="C219" s="7" t="s">
        <v>457</v>
      </c>
      <c r="D219" s="5">
        <v>612</v>
      </c>
    </row>
    <row r="220" spans="1:4" ht="17.100000000000001" customHeight="1">
      <c r="A220" s="4">
        <v>64</v>
      </c>
      <c r="B220" s="4">
        <v>2218</v>
      </c>
      <c r="C220" s="7" t="s">
        <v>458</v>
      </c>
      <c r="D220" s="5">
        <v>612</v>
      </c>
    </row>
    <row r="221" spans="1:4" ht="17.100000000000001" customHeight="1">
      <c r="A221" s="4">
        <v>64</v>
      </c>
      <c r="B221" s="4">
        <v>2219</v>
      </c>
      <c r="C221" s="7" t="s">
        <v>459</v>
      </c>
      <c r="D221" s="5">
        <v>714</v>
      </c>
    </row>
    <row r="222" spans="1:4" ht="17.100000000000001" customHeight="1">
      <c r="A222" s="4">
        <v>64</v>
      </c>
      <c r="B222" s="4">
        <v>2220</v>
      </c>
      <c r="C222" s="7" t="s">
        <v>460</v>
      </c>
      <c r="D222" s="5">
        <v>714</v>
      </c>
    </row>
    <row r="223" spans="1:4" ht="17.100000000000001" customHeight="1">
      <c r="A223" s="4">
        <v>64</v>
      </c>
      <c r="B223" s="4">
        <v>2221</v>
      </c>
      <c r="C223" s="7" t="s">
        <v>461</v>
      </c>
      <c r="D223" s="5">
        <v>816</v>
      </c>
    </row>
    <row r="224" spans="1:4" ht="17.100000000000001" customHeight="1">
      <c r="A224" s="4">
        <v>64</v>
      </c>
      <c r="B224" s="4">
        <v>2222</v>
      </c>
      <c r="C224" s="7" t="s">
        <v>462</v>
      </c>
      <c r="D224" s="5">
        <v>816</v>
      </c>
    </row>
    <row r="225" spans="1:4" ht="17.100000000000001" customHeight="1">
      <c r="A225" s="4">
        <v>64</v>
      </c>
      <c r="B225" s="4">
        <v>2223</v>
      </c>
      <c r="C225" s="7" t="s">
        <v>463</v>
      </c>
      <c r="D225" s="5">
        <v>918</v>
      </c>
    </row>
    <row r="226" spans="1:4" ht="17.100000000000001" customHeight="1">
      <c r="A226" s="4">
        <v>64</v>
      </c>
      <c r="B226" s="4">
        <v>2224</v>
      </c>
      <c r="C226" s="7" t="s">
        <v>464</v>
      </c>
      <c r="D226" s="5">
        <v>918</v>
      </c>
    </row>
    <row r="227" spans="1:4" ht="17.100000000000001" customHeight="1">
      <c r="A227" s="4">
        <v>64</v>
      </c>
      <c r="B227" s="4">
        <v>2225</v>
      </c>
      <c r="C227" s="7" t="s">
        <v>465</v>
      </c>
      <c r="D227" s="5">
        <v>1020</v>
      </c>
    </row>
    <row r="228" spans="1:4" ht="17.100000000000001" customHeight="1">
      <c r="A228" s="4">
        <v>64</v>
      </c>
      <c r="B228" s="4">
        <v>2226</v>
      </c>
      <c r="C228" s="7" t="s">
        <v>466</v>
      </c>
      <c r="D228" s="5">
        <v>1020</v>
      </c>
    </row>
    <row r="229" spans="1:4" ht="17.100000000000001" customHeight="1">
      <c r="A229" s="4">
        <v>64</v>
      </c>
      <c r="B229" s="4">
        <v>2227</v>
      </c>
      <c r="C229" s="7" t="s">
        <v>467</v>
      </c>
      <c r="D229" s="5">
        <v>1122</v>
      </c>
    </row>
    <row r="230" spans="1:4" ht="17.100000000000001" customHeight="1">
      <c r="A230" s="4">
        <v>64</v>
      </c>
      <c r="B230" s="4">
        <v>2228</v>
      </c>
      <c r="C230" s="7" t="s">
        <v>468</v>
      </c>
      <c r="D230" s="5">
        <v>1122</v>
      </c>
    </row>
    <row r="231" spans="1:4" ht="17.100000000000001" customHeight="1">
      <c r="A231" s="4">
        <v>64</v>
      </c>
      <c r="B231" s="4">
        <v>2229</v>
      </c>
      <c r="C231" s="7" t="s">
        <v>469</v>
      </c>
      <c r="D231" s="5">
        <v>1224</v>
      </c>
    </row>
    <row r="232" spans="1:4" ht="17.100000000000001" customHeight="1">
      <c r="A232" s="4">
        <v>64</v>
      </c>
      <c r="B232" s="4">
        <v>2230</v>
      </c>
      <c r="C232" s="7" t="s">
        <v>470</v>
      </c>
      <c r="D232" s="5">
        <v>1224</v>
      </c>
    </row>
    <row r="233" spans="1:4" ht="17.100000000000001" customHeight="1">
      <c r="A233" s="4">
        <v>64</v>
      </c>
      <c r="B233" s="4">
        <v>2231</v>
      </c>
      <c r="C233" s="7" t="s">
        <v>471</v>
      </c>
      <c r="D233" s="5">
        <v>1326</v>
      </c>
    </row>
    <row r="234" spans="1:4" ht="17.100000000000001" customHeight="1">
      <c r="A234" s="4">
        <v>64</v>
      </c>
      <c r="B234" s="4">
        <v>2232</v>
      </c>
      <c r="C234" s="7" t="s">
        <v>472</v>
      </c>
      <c r="D234" s="5">
        <v>1326</v>
      </c>
    </row>
    <row r="235" spans="1:4" ht="17.100000000000001" customHeight="1">
      <c r="A235" s="4">
        <v>64</v>
      </c>
      <c r="B235" s="4">
        <v>1001</v>
      </c>
      <c r="C235" s="7" t="s">
        <v>473</v>
      </c>
      <c r="D235" s="5">
        <v>249</v>
      </c>
    </row>
    <row r="236" spans="1:4" ht="17.100000000000001" customHeight="1">
      <c r="A236" s="4">
        <v>64</v>
      </c>
      <c r="B236" s="4">
        <v>1002</v>
      </c>
      <c r="C236" s="7" t="s">
        <v>474</v>
      </c>
      <c r="D236" s="5">
        <v>249</v>
      </c>
    </row>
    <row r="237" spans="1:4" ht="17.100000000000001" customHeight="1">
      <c r="A237" s="4">
        <v>64</v>
      </c>
      <c r="B237" s="4">
        <v>1003</v>
      </c>
      <c r="C237" s="7" t="s">
        <v>475</v>
      </c>
      <c r="D237" s="5">
        <v>393</v>
      </c>
    </row>
    <row r="238" spans="1:4" ht="17.100000000000001" customHeight="1">
      <c r="A238" s="4">
        <v>64</v>
      </c>
      <c r="B238" s="4">
        <v>1004</v>
      </c>
      <c r="C238" s="7" t="s">
        <v>476</v>
      </c>
      <c r="D238" s="5">
        <v>393</v>
      </c>
    </row>
    <row r="239" spans="1:4" ht="17.100000000000001" customHeight="1">
      <c r="A239" s="4">
        <v>64</v>
      </c>
      <c r="B239" s="4">
        <v>1005</v>
      </c>
      <c r="C239" s="7" t="s">
        <v>477</v>
      </c>
      <c r="D239" s="5">
        <v>571</v>
      </c>
    </row>
    <row r="240" spans="1:4" ht="17.100000000000001" customHeight="1">
      <c r="A240" s="4">
        <v>64</v>
      </c>
      <c r="B240" s="4">
        <v>1006</v>
      </c>
      <c r="C240" s="7" t="s">
        <v>478</v>
      </c>
      <c r="D240" s="5">
        <v>571</v>
      </c>
    </row>
    <row r="241" spans="1:4" ht="17.100000000000001" customHeight="1">
      <c r="A241" s="4">
        <v>64</v>
      </c>
      <c r="B241" s="4">
        <v>1007</v>
      </c>
      <c r="C241" s="7" t="s">
        <v>479</v>
      </c>
      <c r="D241" s="5">
        <v>652</v>
      </c>
    </row>
    <row r="242" spans="1:4" ht="17.100000000000001" customHeight="1">
      <c r="A242" s="4">
        <v>64</v>
      </c>
      <c r="B242" s="4">
        <v>1008</v>
      </c>
      <c r="C242" s="7" t="s">
        <v>480</v>
      </c>
      <c r="D242" s="5">
        <v>652</v>
      </c>
    </row>
    <row r="243" spans="1:4" ht="17.100000000000001" customHeight="1">
      <c r="A243" s="4">
        <v>64</v>
      </c>
      <c r="B243" s="4">
        <v>1009</v>
      </c>
      <c r="C243" s="7" t="s">
        <v>481</v>
      </c>
      <c r="D243" s="5">
        <v>734</v>
      </c>
    </row>
    <row r="244" spans="1:4" ht="17.100000000000001" customHeight="1">
      <c r="A244" s="4">
        <v>64</v>
      </c>
      <c r="B244" s="4">
        <v>1010</v>
      </c>
      <c r="C244" s="7" t="s">
        <v>482</v>
      </c>
      <c r="D244" s="5">
        <v>734</v>
      </c>
    </row>
    <row r="245" spans="1:4" ht="17.100000000000001" customHeight="1">
      <c r="A245" s="4">
        <v>64</v>
      </c>
      <c r="B245" s="4">
        <v>1011</v>
      </c>
      <c r="C245" s="7" t="s">
        <v>483</v>
      </c>
      <c r="D245" s="5">
        <v>815</v>
      </c>
    </row>
    <row r="246" spans="1:4" ht="17.100000000000001" customHeight="1">
      <c r="A246" s="4">
        <v>64</v>
      </c>
      <c r="B246" s="4">
        <v>1012</v>
      </c>
      <c r="C246" s="7" t="s">
        <v>484</v>
      </c>
      <c r="D246" s="5">
        <v>815</v>
      </c>
    </row>
    <row r="247" spans="1:4" ht="17.100000000000001" customHeight="1">
      <c r="A247" s="4">
        <v>64</v>
      </c>
      <c r="B247" s="4">
        <v>1013</v>
      </c>
      <c r="C247" s="7" t="s">
        <v>485</v>
      </c>
      <c r="D247" s="5">
        <v>896</v>
      </c>
    </row>
    <row r="248" spans="1:4" ht="17.100000000000001" customHeight="1">
      <c r="A248" s="4">
        <v>64</v>
      </c>
      <c r="B248" s="4">
        <v>1014</v>
      </c>
      <c r="C248" s="7" t="s">
        <v>486</v>
      </c>
      <c r="D248" s="5">
        <v>896</v>
      </c>
    </row>
    <row r="249" spans="1:4" ht="17.100000000000001" customHeight="1">
      <c r="A249" s="4">
        <v>64</v>
      </c>
      <c r="B249" s="4">
        <v>1015</v>
      </c>
      <c r="C249" s="7" t="s">
        <v>487</v>
      </c>
      <c r="D249" s="5">
        <v>977</v>
      </c>
    </row>
    <row r="250" spans="1:4" ht="17.100000000000001" customHeight="1">
      <c r="A250" s="4">
        <v>64</v>
      </c>
      <c r="B250" s="4">
        <v>1016</v>
      </c>
      <c r="C250" s="7" t="s">
        <v>488</v>
      </c>
      <c r="D250" s="5">
        <v>977</v>
      </c>
    </row>
    <row r="251" spans="1:4" ht="17.100000000000001" customHeight="1">
      <c r="A251" s="4">
        <v>64</v>
      </c>
      <c r="B251" s="4">
        <v>1017</v>
      </c>
      <c r="C251" s="7" t="s">
        <v>489</v>
      </c>
      <c r="D251" s="5">
        <v>1058</v>
      </c>
    </row>
    <row r="252" spans="1:4" ht="17.100000000000001" customHeight="1">
      <c r="A252" s="4">
        <v>64</v>
      </c>
      <c r="B252" s="4">
        <v>1018</v>
      </c>
      <c r="C252" s="7" t="s">
        <v>490</v>
      </c>
      <c r="D252" s="5">
        <v>1058</v>
      </c>
    </row>
    <row r="253" spans="1:4" ht="17.100000000000001" customHeight="1">
      <c r="A253" s="4">
        <v>64</v>
      </c>
      <c r="B253" s="4">
        <v>1019</v>
      </c>
      <c r="C253" s="7" t="s">
        <v>491</v>
      </c>
      <c r="D253" s="5">
        <v>1139</v>
      </c>
    </row>
    <row r="254" spans="1:4" ht="17.100000000000001" customHeight="1">
      <c r="A254" s="4">
        <v>64</v>
      </c>
      <c r="B254" s="4">
        <v>1020</v>
      </c>
      <c r="C254" s="7" t="s">
        <v>492</v>
      </c>
      <c r="D254" s="5">
        <v>1139</v>
      </c>
    </row>
    <row r="255" spans="1:4" ht="17.100000000000001" customHeight="1">
      <c r="A255" s="4">
        <v>64</v>
      </c>
      <c r="B255" s="4">
        <v>1021</v>
      </c>
      <c r="C255" s="7" t="s">
        <v>493</v>
      </c>
      <c r="D255" s="5">
        <v>1220</v>
      </c>
    </row>
    <row r="256" spans="1:4" ht="17.100000000000001" customHeight="1">
      <c r="A256" s="4">
        <v>64</v>
      </c>
      <c r="B256" s="4">
        <v>1022</v>
      </c>
      <c r="C256" s="7" t="s">
        <v>494</v>
      </c>
      <c r="D256" s="5">
        <v>1220</v>
      </c>
    </row>
    <row r="257" spans="1:4" ht="17.100000000000001" customHeight="1">
      <c r="A257" s="4">
        <v>64</v>
      </c>
      <c r="B257" s="4">
        <v>1023</v>
      </c>
      <c r="C257" s="7" t="s">
        <v>495</v>
      </c>
      <c r="D257" s="5">
        <v>1301</v>
      </c>
    </row>
    <row r="258" spans="1:4" ht="17.100000000000001" customHeight="1">
      <c r="A258" s="4">
        <v>64</v>
      </c>
      <c r="B258" s="4">
        <v>1024</v>
      </c>
      <c r="C258" s="7" t="s">
        <v>496</v>
      </c>
      <c r="D258" s="5">
        <v>1301</v>
      </c>
    </row>
    <row r="259" spans="1:4" ht="17.100000000000001" customHeight="1">
      <c r="A259" s="4">
        <v>64</v>
      </c>
      <c r="B259" s="4">
        <v>1025</v>
      </c>
      <c r="C259" s="7" t="s">
        <v>497</v>
      </c>
      <c r="D259" s="5">
        <v>1382</v>
      </c>
    </row>
    <row r="260" spans="1:4" ht="17.100000000000001" customHeight="1">
      <c r="A260" s="4">
        <v>64</v>
      </c>
      <c r="B260" s="4">
        <v>1026</v>
      </c>
      <c r="C260" s="7" t="s">
        <v>498</v>
      </c>
      <c r="D260" s="5">
        <v>1382</v>
      </c>
    </row>
    <row r="261" spans="1:4" ht="17.100000000000001" customHeight="1">
      <c r="A261" s="4">
        <v>64</v>
      </c>
      <c r="B261" s="4">
        <v>1027</v>
      </c>
      <c r="C261" s="7" t="s">
        <v>499</v>
      </c>
      <c r="D261" s="5">
        <v>1463</v>
      </c>
    </row>
    <row r="262" spans="1:4" ht="17.100000000000001" customHeight="1">
      <c r="A262" s="4">
        <v>64</v>
      </c>
      <c r="B262" s="4">
        <v>1028</v>
      </c>
      <c r="C262" s="7" t="s">
        <v>500</v>
      </c>
      <c r="D262" s="5">
        <v>1463</v>
      </c>
    </row>
    <row r="263" spans="1:4" ht="17.100000000000001" customHeight="1">
      <c r="A263" s="4">
        <v>64</v>
      </c>
      <c r="B263" s="4">
        <v>1029</v>
      </c>
      <c r="C263" s="7" t="s">
        <v>501</v>
      </c>
      <c r="D263" s="5">
        <v>1544</v>
      </c>
    </row>
    <row r="264" spans="1:4" ht="17.100000000000001" customHeight="1">
      <c r="A264" s="4">
        <v>64</v>
      </c>
      <c r="B264" s="4">
        <v>1030</v>
      </c>
      <c r="C264" s="7" t="s">
        <v>502</v>
      </c>
      <c r="D264" s="5">
        <v>1544</v>
      </c>
    </row>
    <row r="265" spans="1:4" ht="17.100000000000001" customHeight="1">
      <c r="A265" s="4">
        <v>64</v>
      </c>
      <c r="B265" s="4">
        <v>1031</v>
      </c>
      <c r="C265" s="7" t="s">
        <v>503</v>
      </c>
      <c r="D265" s="5">
        <v>1625</v>
      </c>
    </row>
    <row r="266" spans="1:4" ht="17.100000000000001" customHeight="1">
      <c r="A266" s="4">
        <v>64</v>
      </c>
      <c r="B266" s="4">
        <v>1032</v>
      </c>
      <c r="C266" s="7" t="s">
        <v>504</v>
      </c>
      <c r="D266" s="5">
        <v>1625</v>
      </c>
    </row>
    <row r="267" spans="1:4" ht="17.100000000000001" customHeight="1">
      <c r="A267" s="4">
        <v>64</v>
      </c>
      <c r="B267" s="4">
        <v>1033</v>
      </c>
      <c r="C267" s="7" t="s">
        <v>505</v>
      </c>
      <c r="D267" s="5">
        <v>1706</v>
      </c>
    </row>
    <row r="268" spans="1:4" ht="17.100000000000001" customHeight="1">
      <c r="A268" s="4">
        <v>64</v>
      </c>
      <c r="B268" s="4">
        <v>1034</v>
      </c>
      <c r="C268" s="7" t="s">
        <v>506</v>
      </c>
      <c r="D268" s="5">
        <v>1706</v>
      </c>
    </row>
    <row r="269" spans="1:4" ht="17.100000000000001" customHeight="1">
      <c r="A269" s="4">
        <v>64</v>
      </c>
      <c r="B269" s="4">
        <v>1035</v>
      </c>
      <c r="C269" s="7" t="s">
        <v>507</v>
      </c>
      <c r="D269" s="5">
        <v>1787</v>
      </c>
    </row>
    <row r="270" spans="1:4" ht="17.100000000000001" customHeight="1">
      <c r="A270" s="4">
        <v>64</v>
      </c>
      <c r="B270" s="4">
        <v>1036</v>
      </c>
      <c r="C270" s="7" t="s">
        <v>508</v>
      </c>
      <c r="D270" s="5">
        <v>1787</v>
      </c>
    </row>
    <row r="271" spans="1:4" ht="17.100000000000001" customHeight="1">
      <c r="A271" s="4">
        <v>64</v>
      </c>
      <c r="B271" s="4">
        <v>1037</v>
      </c>
      <c r="C271" s="7" t="s">
        <v>509</v>
      </c>
      <c r="D271" s="5">
        <v>1868</v>
      </c>
    </row>
    <row r="272" spans="1:4" ht="17.100000000000001" customHeight="1">
      <c r="A272" s="4">
        <v>64</v>
      </c>
      <c r="B272" s="4">
        <v>1038</v>
      </c>
      <c r="C272" s="7" t="s">
        <v>510</v>
      </c>
      <c r="D272" s="5">
        <v>1868</v>
      </c>
    </row>
    <row r="273" spans="1:4" ht="17.100000000000001" customHeight="1">
      <c r="A273" s="4">
        <v>64</v>
      </c>
      <c r="B273" s="4">
        <v>1039</v>
      </c>
      <c r="C273" s="7" t="s">
        <v>511</v>
      </c>
      <c r="D273" s="5">
        <v>1949</v>
      </c>
    </row>
    <row r="274" spans="1:4" ht="17.100000000000001" customHeight="1">
      <c r="A274" s="4">
        <v>64</v>
      </c>
      <c r="B274" s="4">
        <v>1040</v>
      </c>
      <c r="C274" s="7" t="s">
        <v>512</v>
      </c>
      <c r="D274" s="5">
        <v>1949</v>
      </c>
    </row>
    <row r="275" spans="1:4" ht="17.100000000000001" customHeight="1">
      <c r="A275" s="4">
        <v>64</v>
      </c>
      <c r="B275" s="4">
        <v>1041</v>
      </c>
      <c r="C275" s="7" t="s">
        <v>513</v>
      </c>
      <c r="D275" s="5">
        <v>2030</v>
      </c>
    </row>
    <row r="276" spans="1:4" ht="17.100000000000001" customHeight="1">
      <c r="A276" s="4">
        <v>64</v>
      </c>
      <c r="B276" s="4">
        <v>1042</v>
      </c>
      <c r="C276" s="7" t="s">
        <v>514</v>
      </c>
      <c r="D276" s="5">
        <v>2030</v>
      </c>
    </row>
    <row r="277" spans="1:4" ht="17.100000000000001" customHeight="1">
      <c r="A277" s="4">
        <v>64</v>
      </c>
      <c r="B277" s="4">
        <v>1043</v>
      </c>
      <c r="C277" s="7" t="s">
        <v>515</v>
      </c>
      <c r="D277" s="5">
        <v>311</v>
      </c>
    </row>
    <row r="278" spans="1:4" ht="17.100000000000001" customHeight="1">
      <c r="A278" s="4">
        <v>64</v>
      </c>
      <c r="B278" s="4">
        <v>1044</v>
      </c>
      <c r="C278" s="7" t="s">
        <v>516</v>
      </c>
      <c r="D278" s="5">
        <v>311</v>
      </c>
    </row>
    <row r="279" spans="1:4" ht="17.100000000000001" customHeight="1">
      <c r="A279" s="4">
        <v>64</v>
      </c>
      <c r="B279" s="4">
        <v>1045</v>
      </c>
      <c r="C279" s="7" t="s">
        <v>517</v>
      </c>
      <c r="D279" s="5">
        <v>491</v>
      </c>
    </row>
    <row r="280" spans="1:4" ht="17.100000000000001" customHeight="1">
      <c r="A280" s="4">
        <v>64</v>
      </c>
      <c r="B280" s="4">
        <v>1046</v>
      </c>
      <c r="C280" s="7" t="s">
        <v>518</v>
      </c>
      <c r="D280" s="5">
        <v>491</v>
      </c>
    </row>
    <row r="281" spans="1:4" ht="17.100000000000001" customHeight="1">
      <c r="A281" s="4">
        <v>64</v>
      </c>
      <c r="B281" s="4">
        <v>1047</v>
      </c>
      <c r="C281" s="7" t="s">
        <v>519</v>
      </c>
      <c r="D281" s="5">
        <v>714</v>
      </c>
    </row>
    <row r="282" spans="1:4" ht="17.100000000000001" customHeight="1">
      <c r="A282" s="4">
        <v>64</v>
      </c>
      <c r="B282" s="4">
        <v>1048</v>
      </c>
      <c r="C282" s="7" t="s">
        <v>520</v>
      </c>
      <c r="D282" s="5">
        <v>714</v>
      </c>
    </row>
    <row r="283" spans="1:4" ht="17.100000000000001" customHeight="1">
      <c r="A283" s="4">
        <v>64</v>
      </c>
      <c r="B283" s="4">
        <v>1049</v>
      </c>
      <c r="C283" s="7" t="s">
        <v>521</v>
      </c>
      <c r="D283" s="5">
        <v>815</v>
      </c>
    </row>
    <row r="284" spans="1:4" ht="17.100000000000001" customHeight="1">
      <c r="A284" s="4">
        <v>64</v>
      </c>
      <c r="B284" s="4">
        <v>1050</v>
      </c>
      <c r="C284" s="7" t="s">
        <v>522</v>
      </c>
      <c r="D284" s="5">
        <v>815</v>
      </c>
    </row>
    <row r="285" spans="1:4" ht="17.100000000000001" customHeight="1">
      <c r="A285" s="4">
        <v>64</v>
      </c>
      <c r="B285" s="4">
        <v>1051</v>
      </c>
      <c r="C285" s="7" t="s">
        <v>523</v>
      </c>
      <c r="D285" s="5">
        <v>918</v>
      </c>
    </row>
    <row r="286" spans="1:4" ht="17.100000000000001" customHeight="1">
      <c r="A286" s="4">
        <v>64</v>
      </c>
      <c r="B286" s="4">
        <v>1052</v>
      </c>
      <c r="C286" s="7" t="s">
        <v>524</v>
      </c>
      <c r="D286" s="5">
        <v>918</v>
      </c>
    </row>
    <row r="287" spans="1:4" ht="17.100000000000001" customHeight="1">
      <c r="A287" s="4">
        <v>64</v>
      </c>
      <c r="B287" s="4">
        <v>1053</v>
      </c>
      <c r="C287" s="7" t="s">
        <v>525</v>
      </c>
      <c r="D287" s="5">
        <v>311</v>
      </c>
    </row>
    <row r="288" spans="1:4" ht="17.100000000000001" customHeight="1">
      <c r="A288" s="4">
        <v>64</v>
      </c>
      <c r="B288" s="4">
        <v>1054</v>
      </c>
      <c r="C288" s="7" t="s">
        <v>526</v>
      </c>
      <c r="D288" s="5">
        <v>311</v>
      </c>
    </row>
    <row r="289" spans="1:4" ht="17.100000000000001" customHeight="1">
      <c r="A289" s="4">
        <v>64</v>
      </c>
      <c r="B289" s="4">
        <v>1055</v>
      </c>
      <c r="C289" s="7" t="s">
        <v>527</v>
      </c>
      <c r="D289" s="5">
        <v>491</v>
      </c>
    </row>
    <row r="290" spans="1:4" ht="17.100000000000001" customHeight="1">
      <c r="A290" s="4">
        <v>64</v>
      </c>
      <c r="B290" s="4">
        <v>1056</v>
      </c>
      <c r="C290" s="7" t="s">
        <v>528</v>
      </c>
      <c r="D290" s="5">
        <v>491</v>
      </c>
    </row>
    <row r="291" spans="1:4" ht="17.100000000000001" customHeight="1">
      <c r="A291" s="4">
        <v>64</v>
      </c>
      <c r="B291" s="4">
        <v>1057</v>
      </c>
      <c r="C291" s="7" t="s">
        <v>529</v>
      </c>
      <c r="D291" s="5">
        <v>714</v>
      </c>
    </row>
    <row r="292" spans="1:4" ht="17.100000000000001" customHeight="1">
      <c r="A292" s="4">
        <v>64</v>
      </c>
      <c r="B292" s="4">
        <v>1058</v>
      </c>
      <c r="C292" s="7" t="s">
        <v>530</v>
      </c>
      <c r="D292" s="5">
        <v>714</v>
      </c>
    </row>
    <row r="293" spans="1:4" ht="17.100000000000001" customHeight="1">
      <c r="A293" s="4">
        <v>64</v>
      </c>
      <c r="B293" s="4">
        <v>1059</v>
      </c>
      <c r="C293" s="7" t="s">
        <v>531</v>
      </c>
      <c r="D293" s="5">
        <v>815</v>
      </c>
    </row>
    <row r="294" spans="1:4" ht="17.100000000000001" customHeight="1">
      <c r="A294" s="4">
        <v>64</v>
      </c>
      <c r="B294" s="4">
        <v>1060</v>
      </c>
      <c r="C294" s="7" t="s">
        <v>532</v>
      </c>
      <c r="D294" s="5">
        <v>815</v>
      </c>
    </row>
    <row r="295" spans="1:4" ht="17.100000000000001" customHeight="1">
      <c r="A295" s="4">
        <v>64</v>
      </c>
      <c r="B295" s="4">
        <v>1061</v>
      </c>
      <c r="C295" s="7" t="s">
        <v>533</v>
      </c>
      <c r="D295" s="5">
        <v>918</v>
      </c>
    </row>
    <row r="296" spans="1:4" ht="17.100000000000001" customHeight="1">
      <c r="A296" s="4">
        <v>64</v>
      </c>
      <c r="B296" s="4">
        <v>1062</v>
      </c>
      <c r="C296" s="7" t="s">
        <v>534</v>
      </c>
      <c r="D296" s="5">
        <v>918</v>
      </c>
    </row>
    <row r="297" spans="1:4" ht="17.100000000000001" customHeight="1">
      <c r="A297" s="4">
        <v>64</v>
      </c>
      <c r="B297" s="4">
        <v>1063</v>
      </c>
      <c r="C297" s="7" t="s">
        <v>535</v>
      </c>
      <c r="D297" s="5">
        <v>1019</v>
      </c>
    </row>
    <row r="298" spans="1:4" ht="17.100000000000001" customHeight="1">
      <c r="A298" s="4">
        <v>64</v>
      </c>
      <c r="B298" s="4">
        <v>1064</v>
      </c>
      <c r="C298" s="7" t="s">
        <v>536</v>
      </c>
      <c r="D298" s="5">
        <v>1019</v>
      </c>
    </row>
    <row r="299" spans="1:4" ht="17.100000000000001" customHeight="1">
      <c r="A299" s="4">
        <v>64</v>
      </c>
      <c r="B299" s="4">
        <v>1065</v>
      </c>
      <c r="C299" s="7" t="s">
        <v>537</v>
      </c>
      <c r="D299" s="5">
        <v>1120</v>
      </c>
    </row>
    <row r="300" spans="1:4" ht="17.100000000000001" customHeight="1">
      <c r="A300" s="4">
        <v>64</v>
      </c>
      <c r="B300" s="4">
        <v>1066</v>
      </c>
      <c r="C300" s="7" t="s">
        <v>538</v>
      </c>
      <c r="D300" s="5">
        <v>1120</v>
      </c>
    </row>
    <row r="301" spans="1:4" ht="17.100000000000001" customHeight="1">
      <c r="A301" s="4">
        <v>64</v>
      </c>
      <c r="B301" s="4">
        <v>1067</v>
      </c>
      <c r="C301" s="7" t="s">
        <v>539</v>
      </c>
      <c r="D301" s="5">
        <v>1221</v>
      </c>
    </row>
    <row r="302" spans="1:4" ht="17.100000000000001" customHeight="1">
      <c r="A302" s="4">
        <v>64</v>
      </c>
      <c r="B302" s="4">
        <v>1068</v>
      </c>
      <c r="C302" s="7" t="s">
        <v>540</v>
      </c>
      <c r="D302" s="5">
        <v>1221</v>
      </c>
    </row>
    <row r="303" spans="1:4" ht="17.100000000000001" customHeight="1">
      <c r="A303" s="4">
        <v>64</v>
      </c>
      <c r="B303" s="4">
        <v>1069</v>
      </c>
      <c r="C303" s="7" t="s">
        <v>541</v>
      </c>
      <c r="D303" s="5">
        <v>1323</v>
      </c>
    </row>
    <row r="304" spans="1:4" ht="17.100000000000001" customHeight="1">
      <c r="A304" s="4">
        <v>64</v>
      </c>
      <c r="B304" s="4">
        <v>1070</v>
      </c>
      <c r="C304" s="7" t="s">
        <v>542</v>
      </c>
      <c r="D304" s="5">
        <v>1323</v>
      </c>
    </row>
    <row r="305" spans="1:4" ht="17.100000000000001" customHeight="1">
      <c r="A305" s="4">
        <v>64</v>
      </c>
      <c r="B305" s="4">
        <v>1071</v>
      </c>
      <c r="C305" s="7" t="s">
        <v>543</v>
      </c>
      <c r="D305" s="5">
        <v>374</v>
      </c>
    </row>
    <row r="306" spans="1:4" ht="17.100000000000001" customHeight="1">
      <c r="A306" s="4">
        <v>64</v>
      </c>
      <c r="B306" s="4">
        <v>1072</v>
      </c>
      <c r="C306" s="7" t="s">
        <v>544</v>
      </c>
      <c r="D306" s="5">
        <v>374</v>
      </c>
    </row>
    <row r="307" spans="1:4" ht="17.100000000000001" customHeight="1">
      <c r="A307" s="4">
        <v>64</v>
      </c>
      <c r="B307" s="4">
        <v>1073</v>
      </c>
      <c r="C307" s="7" t="s">
        <v>545</v>
      </c>
      <c r="D307" s="5">
        <v>590</v>
      </c>
    </row>
    <row r="308" spans="1:4" ht="17.100000000000001" customHeight="1">
      <c r="A308" s="4">
        <v>64</v>
      </c>
      <c r="B308" s="4">
        <v>1074</v>
      </c>
      <c r="C308" s="7" t="s">
        <v>546</v>
      </c>
      <c r="D308" s="5">
        <v>590</v>
      </c>
    </row>
    <row r="309" spans="1:4" ht="17.100000000000001" customHeight="1">
      <c r="A309" s="4">
        <v>64</v>
      </c>
      <c r="B309" s="4">
        <v>1075</v>
      </c>
      <c r="C309" s="7" t="s">
        <v>547</v>
      </c>
      <c r="D309" s="5">
        <v>857</v>
      </c>
    </row>
    <row r="310" spans="1:4" ht="17.100000000000001" customHeight="1">
      <c r="A310" s="4">
        <v>64</v>
      </c>
      <c r="B310" s="4">
        <v>1076</v>
      </c>
      <c r="C310" s="7" t="s">
        <v>548</v>
      </c>
      <c r="D310" s="5">
        <v>857</v>
      </c>
    </row>
    <row r="311" spans="1:4" ht="17.100000000000001" customHeight="1">
      <c r="A311" s="4">
        <v>64</v>
      </c>
      <c r="B311" s="4">
        <v>1077</v>
      </c>
      <c r="C311" s="7" t="s">
        <v>549</v>
      </c>
      <c r="D311" s="5">
        <v>978</v>
      </c>
    </row>
    <row r="312" spans="1:4" ht="17.100000000000001" customHeight="1">
      <c r="A312" s="4">
        <v>64</v>
      </c>
      <c r="B312" s="4">
        <v>1078</v>
      </c>
      <c r="C312" s="7" t="s">
        <v>550</v>
      </c>
      <c r="D312" s="5">
        <v>978</v>
      </c>
    </row>
    <row r="313" spans="1:4" ht="17.100000000000001" customHeight="1">
      <c r="A313" s="4">
        <v>64</v>
      </c>
      <c r="B313" s="4">
        <v>1079</v>
      </c>
      <c r="C313" s="7" t="s">
        <v>551</v>
      </c>
      <c r="D313" s="5">
        <v>1101</v>
      </c>
    </row>
    <row r="314" spans="1:4" ht="17.100000000000001" customHeight="1">
      <c r="A314" s="4">
        <v>64</v>
      </c>
      <c r="B314" s="4">
        <v>1080</v>
      </c>
      <c r="C314" s="7" t="s">
        <v>552</v>
      </c>
      <c r="D314" s="5">
        <v>1101</v>
      </c>
    </row>
    <row r="315" spans="1:4" ht="17.100000000000001" customHeight="1">
      <c r="A315" s="4">
        <v>64</v>
      </c>
      <c r="B315" s="4">
        <v>1081</v>
      </c>
      <c r="C315" s="7" t="s">
        <v>553</v>
      </c>
      <c r="D315" s="5">
        <v>1223</v>
      </c>
    </row>
    <row r="316" spans="1:4" ht="17.100000000000001" customHeight="1">
      <c r="A316" s="4">
        <v>64</v>
      </c>
      <c r="B316" s="4">
        <v>1082</v>
      </c>
      <c r="C316" s="7" t="s">
        <v>554</v>
      </c>
      <c r="D316" s="5">
        <v>1223</v>
      </c>
    </row>
    <row r="317" spans="1:4" ht="17.100000000000001" customHeight="1">
      <c r="A317" s="4">
        <v>64</v>
      </c>
      <c r="B317" s="4">
        <v>1083</v>
      </c>
      <c r="C317" s="7" t="s">
        <v>555</v>
      </c>
      <c r="D317" s="5">
        <v>1344</v>
      </c>
    </row>
    <row r="318" spans="1:4" ht="17.100000000000001" customHeight="1">
      <c r="A318" s="4">
        <v>64</v>
      </c>
      <c r="B318" s="4">
        <v>1084</v>
      </c>
      <c r="C318" s="7" t="s">
        <v>556</v>
      </c>
      <c r="D318" s="5">
        <v>1344</v>
      </c>
    </row>
    <row r="319" spans="1:4" ht="17.100000000000001" customHeight="1">
      <c r="A319" s="4">
        <v>64</v>
      </c>
      <c r="B319" s="4">
        <v>1085</v>
      </c>
      <c r="C319" s="7" t="s">
        <v>557</v>
      </c>
      <c r="D319" s="5">
        <v>1466</v>
      </c>
    </row>
    <row r="320" spans="1:4" ht="17.100000000000001" customHeight="1">
      <c r="A320" s="4">
        <v>64</v>
      </c>
      <c r="B320" s="4">
        <v>1086</v>
      </c>
      <c r="C320" s="7" t="s">
        <v>558</v>
      </c>
      <c r="D320" s="5">
        <v>1466</v>
      </c>
    </row>
    <row r="321" spans="1:4" ht="17.100000000000001" customHeight="1">
      <c r="A321" s="4">
        <v>64</v>
      </c>
      <c r="B321" s="4">
        <v>1087</v>
      </c>
      <c r="C321" s="7" t="s">
        <v>559</v>
      </c>
      <c r="D321" s="5">
        <v>1587</v>
      </c>
    </row>
    <row r="322" spans="1:4" ht="17.100000000000001" customHeight="1">
      <c r="A322" s="4">
        <v>64</v>
      </c>
      <c r="B322" s="4">
        <v>1088</v>
      </c>
      <c r="C322" s="7" t="s">
        <v>560</v>
      </c>
      <c r="D322" s="5">
        <v>1587</v>
      </c>
    </row>
    <row r="323" spans="1:4" ht="17.100000000000001" customHeight="1">
      <c r="A323" s="4">
        <v>64</v>
      </c>
      <c r="B323" s="4">
        <v>1089</v>
      </c>
      <c r="C323" s="7" t="s">
        <v>561</v>
      </c>
      <c r="D323" s="5">
        <v>1709</v>
      </c>
    </row>
    <row r="324" spans="1:4" ht="17.100000000000001" customHeight="1">
      <c r="A324" s="4">
        <v>64</v>
      </c>
      <c r="B324" s="4">
        <v>1090</v>
      </c>
      <c r="C324" s="7" t="s">
        <v>562</v>
      </c>
      <c r="D324" s="5">
        <v>1709</v>
      </c>
    </row>
    <row r="325" spans="1:4" ht="17.100000000000001" customHeight="1">
      <c r="A325" s="4">
        <v>64</v>
      </c>
      <c r="B325" s="4">
        <v>1091</v>
      </c>
      <c r="C325" s="7" t="s">
        <v>563</v>
      </c>
      <c r="D325" s="5">
        <v>1830</v>
      </c>
    </row>
    <row r="326" spans="1:4" ht="17.100000000000001" customHeight="1">
      <c r="A326" s="4">
        <v>64</v>
      </c>
      <c r="B326" s="4">
        <v>1092</v>
      </c>
      <c r="C326" s="7" t="s">
        <v>564</v>
      </c>
      <c r="D326" s="5">
        <v>1830</v>
      </c>
    </row>
    <row r="327" spans="1:4" ht="17.100000000000001" customHeight="1">
      <c r="A327" s="4">
        <v>64</v>
      </c>
      <c r="B327" s="4">
        <v>1093</v>
      </c>
      <c r="C327" s="7" t="s">
        <v>565</v>
      </c>
      <c r="D327" s="5">
        <v>1952</v>
      </c>
    </row>
    <row r="328" spans="1:4" ht="17.100000000000001" customHeight="1">
      <c r="A328" s="4">
        <v>64</v>
      </c>
      <c r="B328" s="4">
        <v>1094</v>
      </c>
      <c r="C328" s="7" t="s">
        <v>566</v>
      </c>
      <c r="D328" s="5">
        <v>1952</v>
      </c>
    </row>
    <row r="329" spans="1:4" ht="17.100000000000001" customHeight="1">
      <c r="A329" s="4">
        <v>64</v>
      </c>
      <c r="B329" s="4">
        <v>1095</v>
      </c>
      <c r="C329" s="7" t="s">
        <v>567</v>
      </c>
      <c r="D329" s="5">
        <v>2073</v>
      </c>
    </row>
    <row r="330" spans="1:4" ht="17.100000000000001" customHeight="1">
      <c r="A330" s="4">
        <v>64</v>
      </c>
      <c r="B330" s="4">
        <v>1096</v>
      </c>
      <c r="C330" s="7" t="s">
        <v>568</v>
      </c>
      <c r="D330" s="5">
        <v>2073</v>
      </c>
    </row>
    <row r="331" spans="1:4" ht="17.100000000000001" customHeight="1">
      <c r="A331" s="4">
        <v>64</v>
      </c>
      <c r="B331" s="4">
        <v>1097</v>
      </c>
      <c r="C331" s="7" t="s">
        <v>569</v>
      </c>
      <c r="D331" s="5">
        <v>554</v>
      </c>
    </row>
    <row r="332" spans="1:4" ht="17.100000000000001" customHeight="1">
      <c r="A332" s="4">
        <v>64</v>
      </c>
      <c r="B332" s="4">
        <v>1098</v>
      </c>
      <c r="C332" s="7" t="s">
        <v>570</v>
      </c>
      <c r="D332" s="5">
        <v>554</v>
      </c>
    </row>
    <row r="333" spans="1:4" ht="17.100000000000001" customHeight="1">
      <c r="A333" s="4">
        <v>64</v>
      </c>
      <c r="B333" s="4">
        <v>1099</v>
      </c>
      <c r="C333" s="7" t="s">
        <v>571</v>
      </c>
      <c r="D333" s="5">
        <v>776</v>
      </c>
    </row>
    <row r="334" spans="1:4" ht="17.100000000000001" customHeight="1">
      <c r="A334" s="4">
        <v>64</v>
      </c>
      <c r="B334" s="4">
        <v>1100</v>
      </c>
      <c r="C334" s="7" t="s">
        <v>572</v>
      </c>
      <c r="D334" s="5">
        <v>776</v>
      </c>
    </row>
    <row r="335" spans="1:4" ht="17.100000000000001" customHeight="1">
      <c r="A335" s="4">
        <v>64</v>
      </c>
      <c r="B335" s="4">
        <v>1101</v>
      </c>
      <c r="C335" s="7" t="s">
        <v>573</v>
      </c>
      <c r="D335" s="5">
        <v>877</v>
      </c>
    </row>
    <row r="336" spans="1:4" ht="17.100000000000001" customHeight="1">
      <c r="A336" s="4">
        <v>64</v>
      </c>
      <c r="B336" s="4">
        <v>1102</v>
      </c>
      <c r="C336" s="7" t="s">
        <v>574</v>
      </c>
      <c r="D336" s="5">
        <v>877</v>
      </c>
    </row>
    <row r="337" spans="1:4" ht="17.100000000000001" customHeight="1">
      <c r="A337" s="4">
        <v>64</v>
      </c>
      <c r="B337" s="4">
        <v>1103</v>
      </c>
      <c r="C337" s="7" t="s">
        <v>575</v>
      </c>
      <c r="D337" s="5">
        <v>980</v>
      </c>
    </row>
    <row r="338" spans="1:4" ht="17.100000000000001" customHeight="1">
      <c r="A338" s="4">
        <v>64</v>
      </c>
      <c r="B338" s="4">
        <v>1104</v>
      </c>
      <c r="C338" s="7" t="s">
        <v>576</v>
      </c>
      <c r="D338" s="5">
        <v>980</v>
      </c>
    </row>
    <row r="339" spans="1:4" ht="17.100000000000001" customHeight="1">
      <c r="A339" s="4">
        <v>64</v>
      </c>
      <c r="B339" s="4">
        <v>1105</v>
      </c>
      <c r="C339" s="7" t="s">
        <v>577</v>
      </c>
      <c r="D339" s="5">
        <v>1081</v>
      </c>
    </row>
    <row r="340" spans="1:4" ht="17.100000000000001" customHeight="1">
      <c r="A340" s="4">
        <v>64</v>
      </c>
      <c r="B340" s="4">
        <v>1106</v>
      </c>
      <c r="C340" s="7" t="s">
        <v>578</v>
      </c>
      <c r="D340" s="5">
        <v>1081</v>
      </c>
    </row>
    <row r="341" spans="1:4" ht="17.100000000000001" customHeight="1">
      <c r="A341" s="4">
        <v>64</v>
      </c>
      <c r="B341" s="4">
        <v>1107</v>
      </c>
      <c r="C341" s="7" t="s">
        <v>579</v>
      </c>
      <c r="D341" s="5">
        <v>812</v>
      </c>
    </row>
    <row r="342" spans="1:4" ht="17.100000000000001" customHeight="1">
      <c r="A342" s="4">
        <v>64</v>
      </c>
      <c r="B342" s="4">
        <v>1108</v>
      </c>
      <c r="C342" s="7" t="s">
        <v>580</v>
      </c>
      <c r="D342" s="5">
        <v>812</v>
      </c>
    </row>
    <row r="343" spans="1:4" ht="17.100000000000001" customHeight="1">
      <c r="A343" s="4">
        <v>64</v>
      </c>
      <c r="B343" s="4">
        <v>1109</v>
      </c>
      <c r="C343" s="7" t="s">
        <v>581</v>
      </c>
      <c r="D343" s="5">
        <v>913</v>
      </c>
    </row>
    <row r="344" spans="1:4" ht="17.100000000000001" customHeight="1">
      <c r="A344" s="4">
        <v>64</v>
      </c>
      <c r="B344" s="4">
        <v>1110</v>
      </c>
      <c r="C344" s="7" t="s">
        <v>582</v>
      </c>
      <c r="D344" s="5">
        <v>913</v>
      </c>
    </row>
    <row r="345" spans="1:4" ht="17.100000000000001" customHeight="1">
      <c r="A345" s="4">
        <v>64</v>
      </c>
      <c r="B345" s="4">
        <v>1111</v>
      </c>
      <c r="C345" s="7" t="s">
        <v>583</v>
      </c>
      <c r="D345" s="5">
        <v>1016</v>
      </c>
    </row>
    <row r="346" spans="1:4" ht="17.100000000000001" customHeight="1">
      <c r="A346" s="4">
        <v>64</v>
      </c>
      <c r="B346" s="4">
        <v>1112</v>
      </c>
      <c r="C346" s="7" t="s">
        <v>584</v>
      </c>
      <c r="D346" s="5">
        <v>1016</v>
      </c>
    </row>
    <row r="347" spans="1:4" ht="17.100000000000001" customHeight="1">
      <c r="A347" s="4">
        <v>64</v>
      </c>
      <c r="B347" s="4">
        <v>1113</v>
      </c>
      <c r="C347" s="7" t="s">
        <v>585</v>
      </c>
      <c r="D347" s="5">
        <v>1117</v>
      </c>
    </row>
    <row r="348" spans="1:4" ht="17.100000000000001" customHeight="1">
      <c r="A348" s="4">
        <v>64</v>
      </c>
      <c r="B348" s="4">
        <v>1114</v>
      </c>
      <c r="C348" s="7" t="s">
        <v>586</v>
      </c>
      <c r="D348" s="5">
        <v>1117</v>
      </c>
    </row>
    <row r="349" spans="1:4" ht="17.100000000000001" customHeight="1">
      <c r="A349" s="4">
        <v>64</v>
      </c>
      <c r="B349" s="4">
        <v>1115</v>
      </c>
      <c r="C349" s="7" t="s">
        <v>587</v>
      </c>
      <c r="D349" s="5">
        <v>958</v>
      </c>
    </row>
    <row r="350" spans="1:4" ht="17.100000000000001" customHeight="1">
      <c r="A350" s="4">
        <v>64</v>
      </c>
      <c r="B350" s="4">
        <v>1116</v>
      </c>
      <c r="C350" s="7" t="s">
        <v>588</v>
      </c>
      <c r="D350" s="5">
        <v>958</v>
      </c>
    </row>
    <row r="351" spans="1:4" ht="17.100000000000001" customHeight="1">
      <c r="A351" s="4">
        <v>64</v>
      </c>
      <c r="B351" s="4">
        <v>1117</v>
      </c>
      <c r="C351" s="7" t="s">
        <v>589</v>
      </c>
      <c r="D351" s="5">
        <v>1060</v>
      </c>
    </row>
    <row r="352" spans="1:4" ht="17.100000000000001" customHeight="1">
      <c r="A352" s="4">
        <v>64</v>
      </c>
      <c r="B352" s="4">
        <v>1118</v>
      </c>
      <c r="C352" s="7" t="s">
        <v>590</v>
      </c>
      <c r="D352" s="5">
        <v>1060</v>
      </c>
    </row>
    <row r="353" spans="1:4" ht="17.100000000000001" customHeight="1">
      <c r="A353" s="4">
        <v>64</v>
      </c>
      <c r="B353" s="4">
        <v>1119</v>
      </c>
      <c r="C353" s="7" t="s">
        <v>591</v>
      </c>
      <c r="D353" s="5">
        <v>1162</v>
      </c>
    </row>
    <row r="354" spans="1:4" ht="17.100000000000001" customHeight="1">
      <c r="A354" s="4">
        <v>64</v>
      </c>
      <c r="B354" s="4">
        <v>1120</v>
      </c>
      <c r="C354" s="7" t="s">
        <v>592</v>
      </c>
      <c r="D354" s="5">
        <v>1162</v>
      </c>
    </row>
    <row r="355" spans="1:4" ht="17.100000000000001" customHeight="1">
      <c r="A355" s="4">
        <v>64</v>
      </c>
      <c r="B355" s="4">
        <v>1121</v>
      </c>
      <c r="C355" s="7" t="s">
        <v>593</v>
      </c>
      <c r="D355" s="5">
        <v>1081</v>
      </c>
    </row>
    <row r="356" spans="1:4" ht="17.100000000000001" customHeight="1">
      <c r="A356" s="4">
        <v>64</v>
      </c>
      <c r="B356" s="4">
        <v>1122</v>
      </c>
      <c r="C356" s="7" t="s">
        <v>594</v>
      </c>
      <c r="D356" s="5">
        <v>1081</v>
      </c>
    </row>
    <row r="357" spans="1:4" ht="17.100000000000001" customHeight="1">
      <c r="A357" s="4">
        <v>64</v>
      </c>
      <c r="B357" s="4">
        <v>1123</v>
      </c>
      <c r="C357" s="7" t="s">
        <v>595</v>
      </c>
      <c r="D357" s="5">
        <v>1182</v>
      </c>
    </row>
    <row r="358" spans="1:4" ht="17.100000000000001" customHeight="1">
      <c r="A358" s="4">
        <v>64</v>
      </c>
      <c r="B358" s="4">
        <v>1124</v>
      </c>
      <c r="C358" s="7" t="s">
        <v>596</v>
      </c>
      <c r="D358" s="5">
        <v>1182</v>
      </c>
    </row>
    <row r="359" spans="1:4" ht="17.100000000000001" customHeight="1">
      <c r="A359" s="4">
        <v>64</v>
      </c>
      <c r="B359" s="4">
        <v>1125</v>
      </c>
      <c r="C359" s="7" t="s">
        <v>597</v>
      </c>
      <c r="D359" s="5">
        <v>1202</v>
      </c>
    </row>
    <row r="360" spans="1:4" ht="17.100000000000001" customHeight="1">
      <c r="A360" s="4">
        <v>64</v>
      </c>
      <c r="B360" s="4">
        <v>1126</v>
      </c>
      <c r="C360" s="7" t="s">
        <v>598</v>
      </c>
      <c r="D360" s="5">
        <v>1202</v>
      </c>
    </row>
    <row r="361" spans="1:4" ht="17.100000000000001" customHeight="1">
      <c r="A361" s="4">
        <v>64</v>
      </c>
      <c r="B361" s="4">
        <v>1127</v>
      </c>
      <c r="C361" s="7" t="s">
        <v>599</v>
      </c>
      <c r="D361" s="5">
        <v>455</v>
      </c>
    </row>
    <row r="362" spans="1:4" ht="17.100000000000001" customHeight="1">
      <c r="A362" s="4">
        <v>64</v>
      </c>
      <c r="B362" s="4">
        <v>1128</v>
      </c>
      <c r="C362" s="7" t="s">
        <v>600</v>
      </c>
      <c r="D362" s="5">
        <v>455</v>
      </c>
    </row>
    <row r="363" spans="1:4" ht="17.100000000000001" customHeight="1">
      <c r="A363" s="4">
        <v>64</v>
      </c>
      <c r="B363" s="4">
        <v>1129</v>
      </c>
      <c r="C363" s="7" t="s">
        <v>601</v>
      </c>
      <c r="D363" s="5">
        <v>633</v>
      </c>
    </row>
    <row r="364" spans="1:4" ht="17.100000000000001" customHeight="1">
      <c r="A364" s="4">
        <v>64</v>
      </c>
      <c r="B364" s="4">
        <v>1130</v>
      </c>
      <c r="C364" s="7" t="s">
        <v>602</v>
      </c>
      <c r="D364" s="5">
        <v>633</v>
      </c>
    </row>
    <row r="365" spans="1:4" ht="17.100000000000001" customHeight="1">
      <c r="A365" s="4">
        <v>64</v>
      </c>
      <c r="B365" s="4">
        <v>1131</v>
      </c>
      <c r="C365" s="7" t="s">
        <v>603</v>
      </c>
      <c r="D365" s="5">
        <v>714</v>
      </c>
    </row>
    <row r="366" spans="1:4" ht="17.100000000000001" customHeight="1">
      <c r="A366" s="4">
        <v>64</v>
      </c>
      <c r="B366" s="4">
        <v>1132</v>
      </c>
      <c r="C366" s="7" t="s">
        <v>604</v>
      </c>
      <c r="D366" s="5">
        <v>714</v>
      </c>
    </row>
    <row r="367" spans="1:4" ht="17.100000000000001" customHeight="1">
      <c r="A367" s="4">
        <v>64</v>
      </c>
      <c r="B367" s="4">
        <v>1133</v>
      </c>
      <c r="C367" s="7" t="s">
        <v>605</v>
      </c>
      <c r="D367" s="5">
        <v>796</v>
      </c>
    </row>
    <row r="368" spans="1:4" ht="17.100000000000001" customHeight="1">
      <c r="A368" s="4">
        <v>64</v>
      </c>
      <c r="B368" s="4">
        <v>1134</v>
      </c>
      <c r="C368" s="7" t="s">
        <v>606</v>
      </c>
      <c r="D368" s="5">
        <v>796</v>
      </c>
    </row>
    <row r="369" spans="1:4" ht="17.100000000000001" customHeight="1">
      <c r="A369" s="4">
        <v>64</v>
      </c>
      <c r="B369" s="4">
        <v>1135</v>
      </c>
      <c r="C369" s="7" t="s">
        <v>607</v>
      </c>
      <c r="D369" s="5">
        <v>877</v>
      </c>
    </row>
    <row r="370" spans="1:4" ht="17.100000000000001" customHeight="1">
      <c r="A370" s="4">
        <v>64</v>
      </c>
      <c r="B370" s="4">
        <v>1136</v>
      </c>
      <c r="C370" s="7" t="s">
        <v>608</v>
      </c>
      <c r="D370" s="5">
        <v>877</v>
      </c>
    </row>
    <row r="371" spans="1:4" ht="17.100000000000001" customHeight="1">
      <c r="A371" s="4">
        <v>64</v>
      </c>
      <c r="B371" s="4">
        <v>1137</v>
      </c>
      <c r="C371" s="7" t="s">
        <v>609</v>
      </c>
      <c r="D371" s="5">
        <v>669</v>
      </c>
    </row>
    <row r="372" spans="1:4" ht="17.100000000000001" customHeight="1">
      <c r="A372" s="4">
        <v>64</v>
      </c>
      <c r="B372" s="4">
        <v>1138</v>
      </c>
      <c r="C372" s="7" t="s">
        <v>610</v>
      </c>
      <c r="D372" s="5">
        <v>669</v>
      </c>
    </row>
    <row r="373" spans="1:4" ht="17.100000000000001" customHeight="1">
      <c r="A373" s="4">
        <v>64</v>
      </c>
      <c r="B373" s="4">
        <v>1139</v>
      </c>
      <c r="C373" s="7" t="s">
        <v>611</v>
      </c>
      <c r="D373" s="5">
        <v>750</v>
      </c>
    </row>
    <row r="374" spans="1:4" ht="17.100000000000001" customHeight="1">
      <c r="A374" s="4">
        <v>64</v>
      </c>
      <c r="B374" s="4">
        <v>1140</v>
      </c>
      <c r="C374" s="7" t="s">
        <v>612</v>
      </c>
      <c r="D374" s="5">
        <v>750</v>
      </c>
    </row>
    <row r="375" spans="1:4" ht="17.100000000000001" customHeight="1">
      <c r="A375" s="4">
        <v>64</v>
      </c>
      <c r="B375" s="4">
        <v>1141</v>
      </c>
      <c r="C375" s="7" t="s">
        <v>613</v>
      </c>
      <c r="D375" s="5">
        <v>832</v>
      </c>
    </row>
    <row r="376" spans="1:4" ht="17.100000000000001" customHeight="1">
      <c r="A376" s="4">
        <v>64</v>
      </c>
      <c r="B376" s="4">
        <v>1142</v>
      </c>
      <c r="C376" s="7" t="s">
        <v>614</v>
      </c>
      <c r="D376" s="5">
        <v>832</v>
      </c>
    </row>
    <row r="377" spans="1:4" ht="17.100000000000001" customHeight="1">
      <c r="A377" s="4">
        <v>64</v>
      </c>
      <c r="B377" s="4">
        <v>1143</v>
      </c>
      <c r="C377" s="7" t="s">
        <v>615</v>
      </c>
      <c r="D377" s="5">
        <v>913</v>
      </c>
    </row>
    <row r="378" spans="1:4" ht="17.100000000000001" customHeight="1">
      <c r="A378" s="4">
        <v>64</v>
      </c>
      <c r="B378" s="4">
        <v>1144</v>
      </c>
      <c r="C378" s="7" t="s">
        <v>616</v>
      </c>
      <c r="D378" s="5">
        <v>913</v>
      </c>
    </row>
    <row r="379" spans="1:4" ht="17.100000000000001" customHeight="1">
      <c r="A379" s="4">
        <v>64</v>
      </c>
      <c r="B379" s="4">
        <v>1145</v>
      </c>
      <c r="C379" s="7" t="s">
        <v>617</v>
      </c>
      <c r="D379" s="5">
        <v>795</v>
      </c>
    </row>
    <row r="380" spans="1:4" ht="17.100000000000001" customHeight="1">
      <c r="A380" s="4">
        <v>64</v>
      </c>
      <c r="B380" s="4">
        <v>1146</v>
      </c>
      <c r="C380" s="7" t="s">
        <v>618</v>
      </c>
      <c r="D380" s="5">
        <v>795</v>
      </c>
    </row>
    <row r="381" spans="1:4" ht="17.100000000000001" customHeight="1">
      <c r="A381" s="4">
        <v>64</v>
      </c>
      <c r="B381" s="4">
        <v>1147</v>
      </c>
      <c r="C381" s="7" t="s">
        <v>619</v>
      </c>
      <c r="D381" s="5">
        <v>877</v>
      </c>
    </row>
    <row r="382" spans="1:4" ht="17.100000000000001" customHeight="1">
      <c r="A382" s="4">
        <v>64</v>
      </c>
      <c r="B382" s="4">
        <v>1148</v>
      </c>
      <c r="C382" s="7" t="s">
        <v>620</v>
      </c>
      <c r="D382" s="5">
        <v>877</v>
      </c>
    </row>
    <row r="383" spans="1:4" ht="17.100000000000001" customHeight="1">
      <c r="A383" s="4">
        <v>64</v>
      </c>
      <c r="B383" s="4">
        <v>1149</v>
      </c>
      <c r="C383" s="7" t="s">
        <v>621</v>
      </c>
      <c r="D383" s="5">
        <v>958</v>
      </c>
    </row>
    <row r="384" spans="1:4" ht="17.100000000000001" customHeight="1">
      <c r="A384" s="4">
        <v>64</v>
      </c>
      <c r="B384" s="4">
        <v>1150</v>
      </c>
      <c r="C384" s="7" t="s">
        <v>622</v>
      </c>
      <c r="D384" s="5">
        <v>958</v>
      </c>
    </row>
    <row r="385" spans="1:4" ht="17.100000000000001" customHeight="1">
      <c r="A385" s="4">
        <v>64</v>
      </c>
      <c r="B385" s="4">
        <v>1151</v>
      </c>
      <c r="C385" s="7" t="s">
        <v>623</v>
      </c>
      <c r="D385" s="5">
        <v>897</v>
      </c>
    </row>
    <row r="386" spans="1:4" ht="17.100000000000001" customHeight="1">
      <c r="A386" s="4">
        <v>64</v>
      </c>
      <c r="B386" s="4">
        <v>1152</v>
      </c>
      <c r="C386" s="7" t="s">
        <v>624</v>
      </c>
      <c r="D386" s="5">
        <v>897</v>
      </c>
    </row>
    <row r="387" spans="1:4" ht="17.100000000000001" customHeight="1">
      <c r="A387" s="4">
        <v>64</v>
      </c>
      <c r="B387" s="4">
        <v>1153</v>
      </c>
      <c r="C387" s="7" t="s">
        <v>625</v>
      </c>
      <c r="D387" s="5">
        <v>978</v>
      </c>
    </row>
    <row r="388" spans="1:4" ht="17.100000000000001" customHeight="1">
      <c r="A388" s="4">
        <v>64</v>
      </c>
      <c r="B388" s="4">
        <v>1154</v>
      </c>
      <c r="C388" s="7" t="s">
        <v>626</v>
      </c>
      <c r="D388" s="5">
        <v>978</v>
      </c>
    </row>
    <row r="389" spans="1:4" ht="17.100000000000001" customHeight="1">
      <c r="A389" s="4">
        <v>64</v>
      </c>
      <c r="B389" s="4">
        <v>1155</v>
      </c>
      <c r="C389" s="7" t="s">
        <v>627</v>
      </c>
      <c r="D389" s="5">
        <v>999</v>
      </c>
    </row>
    <row r="390" spans="1:4" ht="17.100000000000001" customHeight="1">
      <c r="A390" s="4">
        <v>64</v>
      </c>
      <c r="B390" s="4">
        <v>1156</v>
      </c>
      <c r="C390" s="7" t="s">
        <v>628</v>
      </c>
      <c r="D390" s="5">
        <v>999</v>
      </c>
    </row>
    <row r="391" spans="1:4" ht="17.100000000000001" customHeight="1">
      <c r="A391" s="4">
        <v>64</v>
      </c>
      <c r="B391" s="4">
        <v>1157</v>
      </c>
      <c r="C391" s="7" t="s">
        <v>629</v>
      </c>
      <c r="D391" s="5">
        <v>429</v>
      </c>
    </row>
    <row r="392" spans="1:4" ht="17.100000000000001" customHeight="1">
      <c r="A392" s="4">
        <v>64</v>
      </c>
      <c r="B392" s="4">
        <v>1158</v>
      </c>
      <c r="C392" s="7" t="s">
        <v>630</v>
      </c>
      <c r="D392" s="5">
        <v>429</v>
      </c>
    </row>
    <row r="393" spans="1:4" ht="17.100000000000001" customHeight="1">
      <c r="A393" s="4">
        <v>64</v>
      </c>
      <c r="B393" s="4">
        <v>1159</v>
      </c>
      <c r="C393" s="7" t="s">
        <v>631</v>
      </c>
      <c r="D393" s="5">
        <v>652</v>
      </c>
    </row>
    <row r="394" spans="1:4" ht="17.100000000000001" customHeight="1">
      <c r="A394" s="4">
        <v>64</v>
      </c>
      <c r="B394" s="4">
        <v>1160</v>
      </c>
      <c r="C394" s="7" t="s">
        <v>632</v>
      </c>
      <c r="D394" s="5">
        <v>652</v>
      </c>
    </row>
    <row r="395" spans="1:4" ht="17.100000000000001" customHeight="1">
      <c r="A395" s="4">
        <v>64</v>
      </c>
      <c r="B395" s="4">
        <v>1161</v>
      </c>
      <c r="C395" s="7" t="s">
        <v>633</v>
      </c>
      <c r="D395" s="5">
        <v>753</v>
      </c>
    </row>
    <row r="396" spans="1:4" ht="17.100000000000001" customHeight="1">
      <c r="A396" s="4">
        <v>64</v>
      </c>
      <c r="B396" s="4">
        <v>1162</v>
      </c>
      <c r="C396" s="7" t="s">
        <v>634</v>
      </c>
      <c r="D396" s="5">
        <v>753</v>
      </c>
    </row>
    <row r="397" spans="1:4" ht="17.100000000000001" customHeight="1">
      <c r="A397" s="4">
        <v>64</v>
      </c>
      <c r="B397" s="4">
        <v>1163</v>
      </c>
      <c r="C397" s="7" t="s">
        <v>635</v>
      </c>
      <c r="D397" s="5">
        <v>855</v>
      </c>
    </row>
    <row r="398" spans="1:4" ht="17.100000000000001" customHeight="1">
      <c r="A398" s="4">
        <v>64</v>
      </c>
      <c r="B398" s="4">
        <v>1164</v>
      </c>
      <c r="C398" s="7" t="s">
        <v>636</v>
      </c>
      <c r="D398" s="5">
        <v>855</v>
      </c>
    </row>
    <row r="399" spans="1:4" ht="17.100000000000001" customHeight="1">
      <c r="A399" s="4">
        <v>64</v>
      </c>
      <c r="B399" s="4">
        <v>1165</v>
      </c>
      <c r="C399" s="7" t="s">
        <v>637</v>
      </c>
      <c r="D399" s="5">
        <v>957</v>
      </c>
    </row>
    <row r="400" spans="1:4" ht="17.100000000000001" customHeight="1">
      <c r="A400" s="4">
        <v>64</v>
      </c>
      <c r="B400" s="4">
        <v>1166</v>
      </c>
      <c r="C400" s="7" t="s">
        <v>638</v>
      </c>
      <c r="D400" s="5">
        <v>957</v>
      </c>
    </row>
    <row r="401" spans="1:4" ht="17.100000000000001" customHeight="1">
      <c r="A401" s="4">
        <v>64</v>
      </c>
      <c r="B401" s="4">
        <v>1167</v>
      </c>
      <c r="C401" s="7" t="s">
        <v>639</v>
      </c>
      <c r="D401" s="5">
        <v>616</v>
      </c>
    </row>
    <row r="402" spans="1:4" ht="17.100000000000001" customHeight="1">
      <c r="A402" s="4">
        <v>64</v>
      </c>
      <c r="B402" s="4">
        <v>1168</v>
      </c>
      <c r="C402" s="7" t="s">
        <v>640</v>
      </c>
      <c r="D402" s="5">
        <v>616</v>
      </c>
    </row>
    <row r="403" spans="1:4" ht="17.100000000000001" customHeight="1">
      <c r="A403" s="4">
        <v>64</v>
      </c>
      <c r="B403" s="4">
        <v>1169</v>
      </c>
      <c r="C403" s="7" t="s">
        <v>641</v>
      </c>
      <c r="D403" s="5">
        <v>717</v>
      </c>
    </row>
    <row r="404" spans="1:4" ht="17.100000000000001" customHeight="1">
      <c r="A404" s="4">
        <v>64</v>
      </c>
      <c r="B404" s="4">
        <v>1170</v>
      </c>
      <c r="C404" s="7" t="s">
        <v>642</v>
      </c>
      <c r="D404" s="5">
        <v>717</v>
      </c>
    </row>
    <row r="405" spans="1:4" ht="17.100000000000001" customHeight="1">
      <c r="A405" s="4">
        <v>64</v>
      </c>
      <c r="B405" s="4">
        <v>1171</v>
      </c>
      <c r="C405" s="7" t="s">
        <v>643</v>
      </c>
      <c r="D405" s="5">
        <v>819</v>
      </c>
    </row>
    <row r="406" spans="1:4" ht="17.100000000000001" customHeight="1">
      <c r="A406" s="4">
        <v>64</v>
      </c>
      <c r="B406" s="4">
        <v>1172</v>
      </c>
      <c r="C406" s="7" t="s">
        <v>644</v>
      </c>
      <c r="D406" s="5">
        <v>819</v>
      </c>
    </row>
    <row r="407" spans="1:4" ht="17.100000000000001" customHeight="1">
      <c r="A407" s="4">
        <v>64</v>
      </c>
      <c r="B407" s="4">
        <v>1173</v>
      </c>
      <c r="C407" s="7" t="s">
        <v>645</v>
      </c>
      <c r="D407" s="5">
        <v>921</v>
      </c>
    </row>
    <row r="408" spans="1:4" ht="17.100000000000001" customHeight="1">
      <c r="A408" s="4">
        <v>64</v>
      </c>
      <c r="B408" s="4">
        <v>1174</v>
      </c>
      <c r="C408" s="7" t="s">
        <v>646</v>
      </c>
      <c r="D408" s="5">
        <v>921</v>
      </c>
    </row>
    <row r="409" spans="1:4" ht="17.100000000000001" customHeight="1">
      <c r="A409" s="4">
        <v>64</v>
      </c>
      <c r="B409" s="4">
        <v>1175</v>
      </c>
      <c r="C409" s="7" t="s">
        <v>647</v>
      </c>
      <c r="D409" s="5">
        <v>672</v>
      </c>
    </row>
    <row r="410" spans="1:4" ht="17.100000000000001" customHeight="1">
      <c r="A410" s="4">
        <v>64</v>
      </c>
      <c r="B410" s="4">
        <v>1176</v>
      </c>
      <c r="C410" s="7" t="s">
        <v>648</v>
      </c>
      <c r="D410" s="5">
        <v>672</v>
      </c>
    </row>
    <row r="411" spans="1:4" ht="17.100000000000001" customHeight="1">
      <c r="A411" s="4">
        <v>64</v>
      </c>
      <c r="B411" s="4">
        <v>1177</v>
      </c>
      <c r="C411" s="7" t="s">
        <v>649</v>
      </c>
      <c r="D411" s="5">
        <v>775</v>
      </c>
    </row>
    <row r="412" spans="1:4" ht="17.100000000000001" customHeight="1">
      <c r="A412" s="4">
        <v>64</v>
      </c>
      <c r="B412" s="4">
        <v>1178</v>
      </c>
      <c r="C412" s="7" t="s">
        <v>650</v>
      </c>
      <c r="D412" s="5">
        <v>775</v>
      </c>
    </row>
    <row r="413" spans="1:4" ht="17.100000000000001" customHeight="1">
      <c r="A413" s="4">
        <v>64</v>
      </c>
      <c r="B413" s="4">
        <v>1179</v>
      </c>
      <c r="C413" s="7" t="s">
        <v>651</v>
      </c>
      <c r="D413" s="5">
        <v>876</v>
      </c>
    </row>
    <row r="414" spans="1:4" ht="17.100000000000001" customHeight="1">
      <c r="A414" s="4">
        <v>64</v>
      </c>
      <c r="B414" s="4">
        <v>1180</v>
      </c>
      <c r="C414" s="7" t="s">
        <v>652</v>
      </c>
      <c r="D414" s="5">
        <v>876</v>
      </c>
    </row>
    <row r="415" spans="1:4" ht="17.100000000000001" customHeight="1">
      <c r="A415" s="4">
        <v>64</v>
      </c>
      <c r="B415" s="4">
        <v>1181</v>
      </c>
      <c r="C415" s="7" t="s">
        <v>653</v>
      </c>
      <c r="D415" s="5">
        <v>755</v>
      </c>
    </row>
    <row r="416" spans="1:4" ht="17.100000000000001" customHeight="1">
      <c r="A416" s="4">
        <v>64</v>
      </c>
      <c r="B416" s="4">
        <v>1182</v>
      </c>
      <c r="C416" s="7" t="s">
        <v>654</v>
      </c>
      <c r="D416" s="5">
        <v>755</v>
      </c>
    </row>
    <row r="417" spans="1:4" ht="17.100000000000001" customHeight="1">
      <c r="A417" s="4">
        <v>64</v>
      </c>
      <c r="B417" s="4">
        <v>1183</v>
      </c>
      <c r="C417" s="7" t="s">
        <v>655</v>
      </c>
      <c r="D417" s="5">
        <v>856</v>
      </c>
    </row>
    <row r="418" spans="1:4" ht="17.100000000000001" customHeight="1">
      <c r="A418" s="4">
        <v>64</v>
      </c>
      <c r="B418" s="4">
        <v>1184</v>
      </c>
      <c r="C418" s="7" t="s">
        <v>656</v>
      </c>
      <c r="D418" s="5">
        <v>856</v>
      </c>
    </row>
    <row r="419" spans="1:4" ht="17.100000000000001" customHeight="1">
      <c r="A419" s="4">
        <v>64</v>
      </c>
      <c r="B419" s="4">
        <v>1185</v>
      </c>
      <c r="C419" s="7" t="s">
        <v>657</v>
      </c>
      <c r="D419" s="5">
        <v>835</v>
      </c>
    </row>
    <row r="420" spans="1:4" ht="17.100000000000001" customHeight="1">
      <c r="A420" s="4">
        <v>64</v>
      </c>
      <c r="B420" s="4">
        <v>1186</v>
      </c>
      <c r="C420" s="7" t="s">
        <v>658</v>
      </c>
      <c r="D420" s="5">
        <v>835</v>
      </c>
    </row>
    <row r="421" spans="1:4" ht="17.100000000000001" customHeight="1">
      <c r="A421" s="4">
        <v>64</v>
      </c>
      <c r="B421" s="4">
        <v>1187</v>
      </c>
      <c r="C421" s="7" t="s">
        <v>659</v>
      </c>
      <c r="D421" s="5">
        <v>1061</v>
      </c>
    </row>
    <row r="422" spans="1:4" ht="17.100000000000001" customHeight="1">
      <c r="A422" s="4">
        <v>64</v>
      </c>
      <c r="B422" s="4">
        <v>1188</v>
      </c>
      <c r="C422" s="7" t="s">
        <v>660</v>
      </c>
      <c r="D422" s="5">
        <v>1061</v>
      </c>
    </row>
    <row r="423" spans="1:4" ht="17.100000000000001" customHeight="1">
      <c r="A423" s="4">
        <v>64</v>
      </c>
      <c r="B423" s="4">
        <v>1189</v>
      </c>
      <c r="C423" s="7" t="s">
        <v>661</v>
      </c>
      <c r="D423" s="5">
        <v>527</v>
      </c>
    </row>
    <row r="424" spans="1:4" ht="17.100000000000001" customHeight="1">
      <c r="A424" s="4">
        <v>64</v>
      </c>
      <c r="B424" s="4">
        <v>1190</v>
      </c>
      <c r="C424" s="7" t="s">
        <v>662</v>
      </c>
      <c r="D424" s="5">
        <v>527</v>
      </c>
    </row>
    <row r="425" spans="1:4" ht="17.100000000000001" customHeight="1">
      <c r="A425" s="4">
        <v>64</v>
      </c>
      <c r="B425" s="4">
        <v>1191</v>
      </c>
      <c r="C425" s="7" t="s">
        <v>663</v>
      </c>
      <c r="D425" s="5">
        <v>794</v>
      </c>
    </row>
    <row r="426" spans="1:4" ht="17.100000000000001" customHeight="1">
      <c r="A426" s="4">
        <v>64</v>
      </c>
      <c r="B426" s="4">
        <v>1192</v>
      </c>
      <c r="C426" s="7" t="s">
        <v>664</v>
      </c>
      <c r="D426" s="5">
        <v>794</v>
      </c>
    </row>
    <row r="427" spans="1:4" ht="17.100000000000001" customHeight="1">
      <c r="A427" s="4">
        <v>64</v>
      </c>
      <c r="B427" s="4">
        <v>1193</v>
      </c>
      <c r="C427" s="7" t="s">
        <v>665</v>
      </c>
      <c r="D427" s="5">
        <v>916</v>
      </c>
    </row>
    <row r="428" spans="1:4" ht="17.100000000000001" customHeight="1">
      <c r="A428" s="4">
        <v>64</v>
      </c>
      <c r="B428" s="4">
        <v>1194</v>
      </c>
      <c r="C428" s="7" t="s">
        <v>666</v>
      </c>
      <c r="D428" s="5">
        <v>916</v>
      </c>
    </row>
    <row r="429" spans="1:4" ht="17.100000000000001" customHeight="1">
      <c r="A429" s="4">
        <v>64</v>
      </c>
      <c r="B429" s="4">
        <v>1195</v>
      </c>
      <c r="C429" s="7" t="s">
        <v>667</v>
      </c>
      <c r="D429" s="5">
        <v>1039</v>
      </c>
    </row>
    <row r="430" spans="1:4" ht="17.100000000000001" customHeight="1">
      <c r="A430" s="4">
        <v>64</v>
      </c>
      <c r="B430" s="4">
        <v>1196</v>
      </c>
      <c r="C430" s="7" t="s">
        <v>668</v>
      </c>
      <c r="D430" s="5">
        <v>1039</v>
      </c>
    </row>
    <row r="431" spans="1:4" ht="17.100000000000001" customHeight="1">
      <c r="A431" s="4">
        <v>64</v>
      </c>
      <c r="B431" s="4">
        <v>1197</v>
      </c>
      <c r="C431" s="7" t="s">
        <v>669</v>
      </c>
      <c r="D431" s="5">
        <v>1160</v>
      </c>
    </row>
    <row r="432" spans="1:4" ht="17.100000000000001" customHeight="1">
      <c r="A432" s="4">
        <v>64</v>
      </c>
      <c r="B432" s="4">
        <v>1198</v>
      </c>
      <c r="C432" s="7" t="s">
        <v>670</v>
      </c>
      <c r="D432" s="5">
        <v>1160</v>
      </c>
    </row>
    <row r="433" spans="1:4" ht="17.100000000000001" customHeight="1">
      <c r="A433" s="4">
        <v>64</v>
      </c>
      <c r="B433" s="4">
        <v>1199</v>
      </c>
      <c r="C433" s="7" t="s">
        <v>671</v>
      </c>
      <c r="D433" s="5">
        <v>758</v>
      </c>
    </row>
    <row r="434" spans="1:4" ht="17.100000000000001" customHeight="1">
      <c r="A434" s="4">
        <v>64</v>
      </c>
      <c r="B434" s="4">
        <v>1200</v>
      </c>
      <c r="C434" s="7" t="s">
        <v>672</v>
      </c>
      <c r="D434" s="5">
        <v>758</v>
      </c>
    </row>
    <row r="435" spans="1:4" ht="17.100000000000001" customHeight="1">
      <c r="A435" s="4">
        <v>64</v>
      </c>
      <c r="B435" s="4">
        <v>1201</v>
      </c>
      <c r="C435" s="7" t="s">
        <v>673</v>
      </c>
      <c r="D435" s="5">
        <v>880</v>
      </c>
    </row>
    <row r="436" spans="1:4" ht="17.100000000000001" customHeight="1">
      <c r="A436" s="4">
        <v>64</v>
      </c>
      <c r="B436" s="4">
        <v>1202</v>
      </c>
      <c r="C436" s="7" t="s">
        <v>674</v>
      </c>
      <c r="D436" s="5">
        <v>880</v>
      </c>
    </row>
    <row r="437" spans="1:4" ht="17.100000000000001" customHeight="1">
      <c r="A437" s="4">
        <v>64</v>
      </c>
      <c r="B437" s="4">
        <v>1203</v>
      </c>
      <c r="C437" s="7" t="s">
        <v>675</v>
      </c>
      <c r="D437" s="5">
        <v>1003</v>
      </c>
    </row>
    <row r="438" spans="1:4" ht="17.100000000000001" customHeight="1">
      <c r="A438" s="4">
        <v>64</v>
      </c>
      <c r="B438" s="4">
        <v>1204</v>
      </c>
      <c r="C438" s="7" t="s">
        <v>676</v>
      </c>
      <c r="D438" s="5">
        <v>1003</v>
      </c>
    </row>
    <row r="439" spans="1:4" ht="17.100000000000001" customHeight="1">
      <c r="A439" s="4">
        <v>64</v>
      </c>
      <c r="B439" s="4">
        <v>1205</v>
      </c>
      <c r="C439" s="7" t="s">
        <v>677</v>
      </c>
      <c r="D439" s="5">
        <v>1124</v>
      </c>
    </row>
    <row r="440" spans="1:4" ht="17.100000000000001" customHeight="1">
      <c r="A440" s="4">
        <v>64</v>
      </c>
      <c r="B440" s="4">
        <v>1206</v>
      </c>
      <c r="C440" s="7" t="s">
        <v>678</v>
      </c>
      <c r="D440" s="5">
        <v>1124</v>
      </c>
    </row>
    <row r="441" spans="1:4" ht="17.100000000000001" customHeight="1">
      <c r="A441" s="4">
        <v>64</v>
      </c>
      <c r="B441" s="4">
        <v>1207</v>
      </c>
      <c r="C441" s="7" t="s">
        <v>679</v>
      </c>
      <c r="D441" s="5">
        <v>835</v>
      </c>
    </row>
    <row r="442" spans="1:4" ht="17.100000000000001" customHeight="1">
      <c r="A442" s="4">
        <v>64</v>
      </c>
      <c r="B442" s="4">
        <v>1208</v>
      </c>
      <c r="C442" s="7" t="s">
        <v>680</v>
      </c>
      <c r="D442" s="5">
        <v>835</v>
      </c>
    </row>
    <row r="443" spans="1:4" ht="17.100000000000001" customHeight="1">
      <c r="A443" s="4">
        <v>64</v>
      </c>
      <c r="B443" s="4">
        <v>1209</v>
      </c>
      <c r="C443" s="7" t="s">
        <v>681</v>
      </c>
      <c r="D443" s="5">
        <v>958</v>
      </c>
    </row>
    <row r="444" spans="1:4" ht="17.100000000000001" customHeight="1">
      <c r="A444" s="4">
        <v>64</v>
      </c>
      <c r="B444" s="4">
        <v>1210</v>
      </c>
      <c r="C444" s="7" t="s">
        <v>682</v>
      </c>
      <c r="D444" s="5">
        <v>958</v>
      </c>
    </row>
    <row r="445" spans="1:4" ht="17.100000000000001" customHeight="1">
      <c r="A445" s="4">
        <v>64</v>
      </c>
      <c r="B445" s="4">
        <v>1211</v>
      </c>
      <c r="C445" s="7" t="s">
        <v>683</v>
      </c>
      <c r="D445" s="5">
        <v>1080</v>
      </c>
    </row>
    <row r="446" spans="1:4" ht="17.100000000000001" customHeight="1">
      <c r="A446" s="4">
        <v>64</v>
      </c>
      <c r="B446" s="4">
        <v>1212</v>
      </c>
      <c r="C446" s="7" t="s">
        <v>684</v>
      </c>
      <c r="D446" s="5">
        <v>1080</v>
      </c>
    </row>
    <row r="447" spans="1:4" ht="17.100000000000001" customHeight="1">
      <c r="A447" s="4">
        <v>64</v>
      </c>
      <c r="B447" s="4">
        <v>1213</v>
      </c>
      <c r="C447" s="7" t="s">
        <v>685</v>
      </c>
      <c r="D447" s="5">
        <v>938</v>
      </c>
    </row>
    <row r="448" spans="1:4" ht="17.100000000000001" customHeight="1">
      <c r="A448" s="4">
        <v>64</v>
      </c>
      <c r="B448" s="4">
        <v>1214</v>
      </c>
      <c r="C448" s="7" t="s">
        <v>686</v>
      </c>
      <c r="D448" s="5">
        <v>938</v>
      </c>
    </row>
    <row r="449" spans="1:4" ht="17.100000000000001" customHeight="1">
      <c r="A449" s="4">
        <v>64</v>
      </c>
      <c r="B449" s="4">
        <v>1215</v>
      </c>
      <c r="C449" s="7" t="s">
        <v>687</v>
      </c>
      <c r="D449" s="5">
        <v>1060</v>
      </c>
    </row>
    <row r="450" spans="1:4" ht="17.100000000000001" customHeight="1">
      <c r="A450" s="4">
        <v>64</v>
      </c>
      <c r="B450" s="4">
        <v>1216</v>
      </c>
      <c r="C450" s="7" t="s">
        <v>688</v>
      </c>
      <c r="D450" s="5">
        <v>1060</v>
      </c>
    </row>
    <row r="451" spans="1:4" ht="17.100000000000001" customHeight="1">
      <c r="A451" s="4">
        <v>64</v>
      </c>
      <c r="B451" s="4">
        <v>1217</v>
      </c>
      <c r="C451" s="7" t="s">
        <v>689</v>
      </c>
      <c r="D451" s="5">
        <v>1039</v>
      </c>
    </row>
    <row r="452" spans="1:4" ht="17.100000000000001" customHeight="1">
      <c r="A452" s="4">
        <v>64</v>
      </c>
      <c r="B452" s="4">
        <v>1218</v>
      </c>
      <c r="C452" s="7" t="s">
        <v>690</v>
      </c>
      <c r="D452" s="5">
        <v>1039</v>
      </c>
    </row>
    <row r="453" spans="1:4" ht="17.100000000000001" customHeight="1">
      <c r="A453" s="4">
        <v>64</v>
      </c>
      <c r="B453" s="4">
        <v>1219</v>
      </c>
      <c r="C453" s="7" t="s">
        <v>691</v>
      </c>
      <c r="D453" s="5">
        <v>216</v>
      </c>
    </row>
    <row r="454" spans="1:4" ht="17.100000000000001" customHeight="1">
      <c r="A454" s="4">
        <v>64</v>
      </c>
      <c r="B454" s="4">
        <v>1220</v>
      </c>
      <c r="C454" s="7" t="s">
        <v>692</v>
      </c>
      <c r="D454" s="5">
        <v>216</v>
      </c>
    </row>
    <row r="455" spans="1:4" ht="17.100000000000001" customHeight="1">
      <c r="A455" s="4">
        <v>64</v>
      </c>
      <c r="B455" s="4">
        <v>1221</v>
      </c>
      <c r="C455" s="7" t="s">
        <v>693</v>
      </c>
      <c r="D455" s="5">
        <v>483</v>
      </c>
    </row>
    <row r="456" spans="1:4" ht="17.100000000000001" customHeight="1">
      <c r="A456" s="4">
        <v>64</v>
      </c>
      <c r="B456" s="4">
        <v>1222</v>
      </c>
      <c r="C456" s="7" t="s">
        <v>694</v>
      </c>
      <c r="D456" s="5">
        <v>483</v>
      </c>
    </row>
    <row r="457" spans="1:4" ht="17.100000000000001" customHeight="1">
      <c r="A457" s="4">
        <v>64</v>
      </c>
      <c r="B457" s="4">
        <v>1223</v>
      </c>
      <c r="C457" s="7" t="s">
        <v>695</v>
      </c>
      <c r="D457" s="5">
        <v>605</v>
      </c>
    </row>
    <row r="458" spans="1:4" ht="17.100000000000001" customHeight="1">
      <c r="A458" s="4">
        <v>64</v>
      </c>
      <c r="B458" s="4">
        <v>1224</v>
      </c>
      <c r="C458" s="7" t="s">
        <v>696</v>
      </c>
      <c r="D458" s="5">
        <v>605</v>
      </c>
    </row>
    <row r="459" spans="1:4" ht="17.100000000000001" customHeight="1">
      <c r="A459" s="4">
        <v>64</v>
      </c>
      <c r="B459" s="4">
        <v>1225</v>
      </c>
      <c r="C459" s="7" t="s">
        <v>697</v>
      </c>
      <c r="D459" s="5">
        <v>728</v>
      </c>
    </row>
    <row r="460" spans="1:4" ht="17.100000000000001" customHeight="1">
      <c r="A460" s="4">
        <v>64</v>
      </c>
      <c r="B460" s="4">
        <v>1226</v>
      </c>
      <c r="C460" s="7" t="s">
        <v>698</v>
      </c>
      <c r="D460" s="5">
        <v>728</v>
      </c>
    </row>
    <row r="461" spans="1:4" ht="17.100000000000001" customHeight="1">
      <c r="A461" s="4">
        <v>64</v>
      </c>
      <c r="B461" s="4">
        <v>1227</v>
      </c>
      <c r="C461" s="7" t="s">
        <v>699</v>
      </c>
      <c r="D461" s="5">
        <v>849</v>
      </c>
    </row>
    <row r="462" spans="1:4" ht="17.100000000000001" customHeight="1">
      <c r="A462" s="4">
        <v>64</v>
      </c>
      <c r="B462" s="4">
        <v>1228</v>
      </c>
      <c r="C462" s="7" t="s">
        <v>700</v>
      </c>
      <c r="D462" s="5">
        <v>849</v>
      </c>
    </row>
    <row r="463" spans="1:4" ht="17.100000000000001" customHeight="1">
      <c r="A463" s="4">
        <v>64</v>
      </c>
      <c r="B463" s="4">
        <v>1229</v>
      </c>
      <c r="C463" s="7" t="s">
        <v>701</v>
      </c>
      <c r="D463" s="5">
        <v>267</v>
      </c>
    </row>
    <row r="464" spans="1:4" ht="17.100000000000001" customHeight="1">
      <c r="A464" s="4">
        <v>64</v>
      </c>
      <c r="B464" s="4">
        <v>1230</v>
      </c>
      <c r="C464" s="7" t="s">
        <v>702</v>
      </c>
      <c r="D464" s="5">
        <v>267</v>
      </c>
    </row>
    <row r="465" spans="1:4" ht="17.100000000000001" customHeight="1">
      <c r="A465" s="4">
        <v>64</v>
      </c>
      <c r="B465" s="4">
        <v>1231</v>
      </c>
      <c r="C465" s="7" t="s">
        <v>703</v>
      </c>
      <c r="D465" s="5">
        <v>389</v>
      </c>
    </row>
    <row r="466" spans="1:4" ht="17.100000000000001" customHeight="1">
      <c r="A466" s="4">
        <v>64</v>
      </c>
      <c r="B466" s="4">
        <v>1232</v>
      </c>
      <c r="C466" s="7" t="s">
        <v>704</v>
      </c>
      <c r="D466" s="5">
        <v>389</v>
      </c>
    </row>
    <row r="467" spans="1:4" ht="17.100000000000001" customHeight="1">
      <c r="A467" s="4">
        <v>64</v>
      </c>
      <c r="B467" s="4">
        <v>1233</v>
      </c>
      <c r="C467" s="7" t="s">
        <v>705</v>
      </c>
      <c r="D467" s="5">
        <v>512</v>
      </c>
    </row>
    <row r="468" spans="1:4" ht="17.100000000000001" customHeight="1">
      <c r="A468" s="4">
        <v>64</v>
      </c>
      <c r="B468" s="4">
        <v>1234</v>
      </c>
      <c r="C468" s="7" t="s">
        <v>706</v>
      </c>
      <c r="D468" s="5">
        <v>512</v>
      </c>
    </row>
    <row r="469" spans="1:4" ht="17.100000000000001" customHeight="1">
      <c r="A469" s="4">
        <v>64</v>
      </c>
      <c r="B469" s="4">
        <v>1235</v>
      </c>
      <c r="C469" s="7" t="s">
        <v>707</v>
      </c>
      <c r="D469" s="5">
        <v>633</v>
      </c>
    </row>
    <row r="470" spans="1:4" ht="17.100000000000001" customHeight="1">
      <c r="A470" s="4">
        <v>64</v>
      </c>
      <c r="B470" s="4">
        <v>1236</v>
      </c>
      <c r="C470" s="7" t="s">
        <v>708</v>
      </c>
      <c r="D470" s="5">
        <v>633</v>
      </c>
    </row>
    <row r="471" spans="1:4" ht="17.100000000000001" customHeight="1">
      <c r="A471" s="4">
        <v>64</v>
      </c>
      <c r="B471" s="4">
        <v>1237</v>
      </c>
      <c r="C471" s="7" t="s">
        <v>709</v>
      </c>
      <c r="D471" s="5">
        <v>122</v>
      </c>
    </row>
    <row r="472" spans="1:4" ht="17.100000000000001" customHeight="1">
      <c r="A472" s="4">
        <v>64</v>
      </c>
      <c r="B472" s="4">
        <v>1238</v>
      </c>
      <c r="C472" s="7" t="s">
        <v>710</v>
      </c>
      <c r="D472" s="5">
        <v>122</v>
      </c>
    </row>
    <row r="473" spans="1:4" ht="17.100000000000001" customHeight="1">
      <c r="A473" s="4">
        <v>64</v>
      </c>
      <c r="B473" s="4">
        <v>1239</v>
      </c>
      <c r="C473" s="7" t="s">
        <v>711</v>
      </c>
      <c r="D473" s="5">
        <v>245</v>
      </c>
    </row>
    <row r="474" spans="1:4" ht="17.100000000000001" customHeight="1">
      <c r="A474" s="4">
        <v>64</v>
      </c>
      <c r="B474" s="4">
        <v>1240</v>
      </c>
      <c r="C474" s="7" t="s">
        <v>712</v>
      </c>
      <c r="D474" s="5">
        <v>245</v>
      </c>
    </row>
    <row r="475" spans="1:4" ht="17.100000000000001" customHeight="1">
      <c r="A475" s="4">
        <v>64</v>
      </c>
      <c r="B475" s="4">
        <v>1241</v>
      </c>
      <c r="C475" s="7" t="s">
        <v>713</v>
      </c>
      <c r="D475" s="5">
        <v>366</v>
      </c>
    </row>
    <row r="476" spans="1:4" ht="17.100000000000001" customHeight="1">
      <c r="A476" s="4">
        <v>64</v>
      </c>
      <c r="B476" s="4">
        <v>1242</v>
      </c>
      <c r="C476" s="7" t="s">
        <v>714</v>
      </c>
      <c r="D476" s="5">
        <v>366</v>
      </c>
    </row>
    <row r="477" spans="1:4" ht="17.100000000000001" customHeight="1">
      <c r="A477" s="4">
        <v>64</v>
      </c>
      <c r="B477" s="4">
        <v>1243</v>
      </c>
      <c r="C477" s="7" t="s">
        <v>715</v>
      </c>
      <c r="D477" s="5">
        <v>123</v>
      </c>
    </row>
    <row r="478" spans="1:4" ht="17.100000000000001" customHeight="1">
      <c r="A478" s="4">
        <v>64</v>
      </c>
      <c r="B478" s="4">
        <v>1244</v>
      </c>
      <c r="C478" s="7" t="s">
        <v>716</v>
      </c>
      <c r="D478" s="5">
        <v>123</v>
      </c>
    </row>
    <row r="479" spans="1:4" ht="17.100000000000001" customHeight="1">
      <c r="A479" s="4">
        <v>64</v>
      </c>
      <c r="B479" s="4">
        <v>1245</v>
      </c>
      <c r="C479" s="7" t="s">
        <v>717</v>
      </c>
      <c r="D479" s="5">
        <v>245</v>
      </c>
    </row>
    <row r="480" spans="1:4" ht="17.100000000000001" customHeight="1">
      <c r="A480" s="4">
        <v>64</v>
      </c>
      <c r="B480" s="4">
        <v>1246</v>
      </c>
      <c r="C480" s="7" t="s">
        <v>718</v>
      </c>
      <c r="D480" s="5">
        <v>245</v>
      </c>
    </row>
    <row r="481" spans="1:4" ht="17.100000000000001" customHeight="1">
      <c r="A481" s="4">
        <v>64</v>
      </c>
      <c r="B481" s="4">
        <v>1247</v>
      </c>
      <c r="C481" s="7" t="s">
        <v>719</v>
      </c>
      <c r="D481" s="5">
        <v>122</v>
      </c>
    </row>
    <row r="482" spans="1:4" ht="17.100000000000001" customHeight="1">
      <c r="A482" s="4">
        <v>64</v>
      </c>
      <c r="B482" s="4">
        <v>1248</v>
      </c>
      <c r="C482" s="7" t="s">
        <v>720</v>
      </c>
      <c r="D482" s="5">
        <v>122</v>
      </c>
    </row>
    <row r="483" spans="1:4" ht="17.100000000000001" customHeight="1">
      <c r="A483" s="4">
        <v>64</v>
      </c>
      <c r="B483" s="4">
        <v>1249</v>
      </c>
      <c r="C483" s="7" t="s">
        <v>721</v>
      </c>
      <c r="D483" s="5">
        <v>959</v>
      </c>
    </row>
    <row r="484" spans="1:4" ht="17.100000000000001" customHeight="1">
      <c r="A484" s="4">
        <v>64</v>
      </c>
      <c r="B484" s="4">
        <v>1250</v>
      </c>
      <c r="C484" s="7" t="s">
        <v>722</v>
      </c>
      <c r="D484" s="5">
        <v>959</v>
      </c>
    </row>
    <row r="485" spans="1:4" ht="17.100000000000001" customHeight="1">
      <c r="A485" s="4">
        <v>64</v>
      </c>
      <c r="B485" s="4">
        <v>1251</v>
      </c>
      <c r="C485" s="7" t="s">
        <v>723</v>
      </c>
      <c r="D485" s="5">
        <v>1040</v>
      </c>
    </row>
    <row r="486" spans="1:4" ht="17.100000000000001" customHeight="1">
      <c r="A486" s="4">
        <v>64</v>
      </c>
      <c r="B486" s="4">
        <v>1252</v>
      </c>
      <c r="C486" s="7" t="s">
        <v>724</v>
      </c>
      <c r="D486" s="5">
        <v>1040</v>
      </c>
    </row>
    <row r="487" spans="1:4" ht="17.100000000000001" customHeight="1">
      <c r="A487" s="4">
        <v>64</v>
      </c>
      <c r="B487" s="4">
        <v>1253</v>
      </c>
      <c r="C487" s="7" t="s">
        <v>725</v>
      </c>
      <c r="D487" s="5">
        <v>1097</v>
      </c>
    </row>
    <row r="488" spans="1:4" ht="17.100000000000001" customHeight="1">
      <c r="A488" s="4">
        <v>64</v>
      </c>
      <c r="B488" s="4">
        <v>1254</v>
      </c>
      <c r="C488" s="7" t="s">
        <v>726</v>
      </c>
      <c r="D488" s="5">
        <v>1097</v>
      </c>
    </row>
    <row r="489" spans="1:4" ht="17.100000000000001" customHeight="1">
      <c r="A489" s="4">
        <v>64</v>
      </c>
      <c r="B489" s="4">
        <v>1255</v>
      </c>
      <c r="C489" s="7" t="s">
        <v>727</v>
      </c>
      <c r="D489" s="5">
        <v>857</v>
      </c>
    </row>
    <row r="490" spans="1:4" ht="17.100000000000001" customHeight="1">
      <c r="A490" s="4">
        <v>64</v>
      </c>
      <c r="B490" s="4">
        <v>1256</v>
      </c>
      <c r="C490" s="7" t="s">
        <v>728</v>
      </c>
      <c r="D490" s="5">
        <v>857</v>
      </c>
    </row>
    <row r="491" spans="1:4" ht="17.100000000000001" customHeight="1">
      <c r="A491" s="4">
        <v>64</v>
      </c>
      <c r="B491" s="4">
        <v>1257</v>
      </c>
      <c r="C491" s="7" t="s">
        <v>729</v>
      </c>
      <c r="D491" s="5">
        <v>939</v>
      </c>
    </row>
    <row r="492" spans="1:4" ht="17.100000000000001" customHeight="1">
      <c r="A492" s="4">
        <v>64</v>
      </c>
      <c r="B492" s="4">
        <v>1258</v>
      </c>
      <c r="C492" s="7" t="s">
        <v>730</v>
      </c>
      <c r="D492" s="5">
        <v>939</v>
      </c>
    </row>
    <row r="493" spans="1:4" ht="17.100000000000001" customHeight="1">
      <c r="A493" s="4">
        <v>64</v>
      </c>
      <c r="B493" s="4">
        <v>1259</v>
      </c>
      <c r="C493" s="7" t="s">
        <v>731</v>
      </c>
      <c r="D493" s="5">
        <v>1020</v>
      </c>
    </row>
    <row r="494" spans="1:4" ht="17.100000000000001" customHeight="1">
      <c r="A494" s="4">
        <v>64</v>
      </c>
      <c r="B494" s="4">
        <v>1260</v>
      </c>
      <c r="C494" s="7" t="s">
        <v>732</v>
      </c>
      <c r="D494" s="5">
        <v>1020</v>
      </c>
    </row>
    <row r="495" spans="1:4" ht="17.100000000000001" customHeight="1">
      <c r="A495" s="4">
        <v>64</v>
      </c>
      <c r="B495" s="4">
        <v>1261</v>
      </c>
      <c r="C495" s="7" t="s">
        <v>733</v>
      </c>
      <c r="D495" s="5">
        <v>995</v>
      </c>
    </row>
    <row r="496" spans="1:4" ht="17.100000000000001" customHeight="1">
      <c r="A496" s="4">
        <v>64</v>
      </c>
      <c r="B496" s="4">
        <v>1262</v>
      </c>
      <c r="C496" s="7" t="s">
        <v>734</v>
      </c>
      <c r="D496" s="5">
        <v>995</v>
      </c>
    </row>
    <row r="497" spans="1:4" ht="17.100000000000001" customHeight="1">
      <c r="A497" s="4">
        <v>64</v>
      </c>
      <c r="B497" s="4">
        <v>1263</v>
      </c>
      <c r="C497" s="7" t="s">
        <v>735</v>
      </c>
      <c r="D497" s="5">
        <v>1076</v>
      </c>
    </row>
    <row r="498" spans="1:4" ht="17.100000000000001" customHeight="1">
      <c r="A498" s="4">
        <v>64</v>
      </c>
      <c r="B498" s="4">
        <v>1264</v>
      </c>
      <c r="C498" s="7" t="s">
        <v>736</v>
      </c>
      <c r="D498" s="5">
        <v>1076</v>
      </c>
    </row>
    <row r="499" spans="1:4" ht="17.100000000000001" customHeight="1">
      <c r="A499" s="4">
        <v>64</v>
      </c>
      <c r="B499" s="4">
        <v>1265</v>
      </c>
      <c r="C499" s="7" t="s">
        <v>0</v>
      </c>
      <c r="D499" s="5">
        <v>1141</v>
      </c>
    </row>
    <row r="500" spans="1:4" ht="17.100000000000001" customHeight="1">
      <c r="A500" s="4">
        <v>64</v>
      </c>
      <c r="B500" s="4">
        <v>1266</v>
      </c>
      <c r="C500" s="7" t="s">
        <v>1</v>
      </c>
      <c r="D500" s="5">
        <v>1141</v>
      </c>
    </row>
    <row r="501" spans="1:4" ht="17.100000000000001" customHeight="1">
      <c r="A501" s="4">
        <v>64</v>
      </c>
      <c r="B501" s="4">
        <v>1267</v>
      </c>
      <c r="C501" s="7" t="s">
        <v>2</v>
      </c>
      <c r="D501" s="5">
        <v>732</v>
      </c>
    </row>
    <row r="502" spans="1:4" ht="17.100000000000001" customHeight="1">
      <c r="A502" s="4">
        <v>64</v>
      </c>
      <c r="B502" s="4">
        <v>1268</v>
      </c>
      <c r="C502" s="7" t="s">
        <v>3</v>
      </c>
      <c r="D502" s="5">
        <v>732</v>
      </c>
    </row>
    <row r="503" spans="1:4" ht="17.100000000000001" customHeight="1">
      <c r="A503" s="4">
        <v>64</v>
      </c>
      <c r="B503" s="4">
        <v>1269</v>
      </c>
      <c r="C503" s="7" t="s">
        <v>4</v>
      </c>
      <c r="D503" s="5">
        <v>813</v>
      </c>
    </row>
    <row r="504" spans="1:4" ht="17.100000000000001" customHeight="1">
      <c r="A504" s="4">
        <v>64</v>
      </c>
      <c r="B504" s="4">
        <v>1270</v>
      </c>
      <c r="C504" s="7" t="s">
        <v>5</v>
      </c>
      <c r="D504" s="5">
        <v>813</v>
      </c>
    </row>
    <row r="505" spans="1:4" ht="17.100000000000001" customHeight="1">
      <c r="A505" s="4">
        <v>64</v>
      </c>
      <c r="B505" s="4">
        <v>1271</v>
      </c>
      <c r="C505" s="7" t="s">
        <v>6</v>
      </c>
      <c r="D505" s="5">
        <v>895</v>
      </c>
    </row>
    <row r="506" spans="1:4" ht="17.100000000000001" customHeight="1">
      <c r="A506" s="4">
        <v>64</v>
      </c>
      <c r="B506" s="4">
        <v>1272</v>
      </c>
      <c r="C506" s="7" t="s">
        <v>7</v>
      </c>
      <c r="D506" s="5">
        <v>895</v>
      </c>
    </row>
    <row r="507" spans="1:4" ht="17.100000000000001" customHeight="1">
      <c r="A507" s="4">
        <v>64</v>
      </c>
      <c r="B507" s="4">
        <v>1273</v>
      </c>
      <c r="C507" s="7" t="s">
        <v>8</v>
      </c>
      <c r="D507" s="5">
        <v>976</v>
      </c>
    </row>
    <row r="508" spans="1:4" ht="17.100000000000001" customHeight="1">
      <c r="A508" s="4">
        <v>64</v>
      </c>
      <c r="B508" s="4">
        <v>1274</v>
      </c>
      <c r="C508" s="7" t="s">
        <v>9</v>
      </c>
      <c r="D508" s="5">
        <v>976</v>
      </c>
    </row>
    <row r="509" spans="1:4" ht="17.100000000000001" customHeight="1">
      <c r="A509" s="4">
        <v>64</v>
      </c>
      <c r="B509" s="4">
        <v>1275</v>
      </c>
      <c r="C509" s="7" t="s">
        <v>10</v>
      </c>
      <c r="D509" s="5">
        <v>893</v>
      </c>
    </row>
    <row r="510" spans="1:4" ht="17.100000000000001" customHeight="1">
      <c r="A510" s="4">
        <v>64</v>
      </c>
      <c r="B510" s="4">
        <v>1276</v>
      </c>
      <c r="C510" s="7" t="s">
        <v>11</v>
      </c>
      <c r="D510" s="5">
        <v>893</v>
      </c>
    </row>
    <row r="511" spans="1:4" ht="17.100000000000001" customHeight="1">
      <c r="A511" s="4">
        <v>64</v>
      </c>
      <c r="B511" s="4">
        <v>1277</v>
      </c>
      <c r="C511" s="7" t="s">
        <v>12</v>
      </c>
      <c r="D511" s="5">
        <v>975</v>
      </c>
    </row>
    <row r="512" spans="1:4" ht="17.100000000000001" customHeight="1">
      <c r="A512" s="4">
        <v>64</v>
      </c>
      <c r="B512" s="4">
        <v>1278</v>
      </c>
      <c r="C512" s="7" t="s">
        <v>13</v>
      </c>
      <c r="D512" s="5">
        <v>975</v>
      </c>
    </row>
    <row r="513" spans="1:4" ht="17.100000000000001" customHeight="1">
      <c r="A513" s="4">
        <v>64</v>
      </c>
      <c r="B513" s="4">
        <v>1279</v>
      </c>
      <c r="C513" s="7" t="s">
        <v>14</v>
      </c>
      <c r="D513" s="5">
        <v>1056</v>
      </c>
    </row>
    <row r="514" spans="1:4" ht="17.100000000000001" customHeight="1">
      <c r="A514" s="4">
        <v>64</v>
      </c>
      <c r="B514" s="4">
        <v>1280</v>
      </c>
      <c r="C514" s="7" t="s">
        <v>15</v>
      </c>
      <c r="D514" s="5">
        <v>1056</v>
      </c>
    </row>
    <row r="515" spans="1:4" ht="17.100000000000001" customHeight="1">
      <c r="A515" s="4">
        <v>64</v>
      </c>
      <c r="B515" s="4">
        <v>1281</v>
      </c>
      <c r="C515" s="7" t="s">
        <v>16</v>
      </c>
      <c r="D515" s="5">
        <v>1040</v>
      </c>
    </row>
    <row r="516" spans="1:4" ht="17.100000000000001" customHeight="1">
      <c r="A516" s="4">
        <v>64</v>
      </c>
      <c r="B516" s="4">
        <v>1282</v>
      </c>
      <c r="C516" s="7" t="s">
        <v>17</v>
      </c>
      <c r="D516" s="5">
        <v>1040</v>
      </c>
    </row>
    <row r="517" spans="1:4" ht="17.100000000000001" customHeight="1">
      <c r="A517" s="4">
        <v>64</v>
      </c>
      <c r="B517" s="4">
        <v>1283</v>
      </c>
      <c r="C517" s="7" t="s">
        <v>18</v>
      </c>
      <c r="D517" s="5">
        <v>1121</v>
      </c>
    </row>
    <row r="518" spans="1:4" ht="17.100000000000001" customHeight="1">
      <c r="A518" s="4">
        <v>64</v>
      </c>
      <c r="B518" s="4">
        <v>1284</v>
      </c>
      <c r="C518" s="7" t="s">
        <v>19</v>
      </c>
      <c r="D518" s="5">
        <v>1121</v>
      </c>
    </row>
    <row r="519" spans="1:4" ht="17.100000000000001" customHeight="1">
      <c r="A519" s="4">
        <v>64</v>
      </c>
      <c r="B519" s="4">
        <v>1285</v>
      </c>
      <c r="C519" s="7" t="s">
        <v>20</v>
      </c>
      <c r="D519" s="5">
        <v>1162</v>
      </c>
    </row>
    <row r="520" spans="1:4" ht="17.100000000000001" customHeight="1">
      <c r="A520" s="4">
        <v>64</v>
      </c>
      <c r="B520" s="4">
        <v>1286</v>
      </c>
      <c r="C520" s="7" t="s">
        <v>21</v>
      </c>
      <c r="D520" s="5">
        <v>1162</v>
      </c>
    </row>
    <row r="521" spans="1:4" ht="17.100000000000001" customHeight="1">
      <c r="A521" s="4">
        <v>64</v>
      </c>
      <c r="B521" s="4">
        <v>1287</v>
      </c>
      <c r="C521" s="7" t="s">
        <v>22</v>
      </c>
      <c r="D521" s="5">
        <v>518</v>
      </c>
    </row>
    <row r="522" spans="1:4" ht="17.100000000000001" customHeight="1">
      <c r="A522" s="4">
        <v>64</v>
      </c>
      <c r="B522" s="4">
        <v>1288</v>
      </c>
      <c r="C522" s="7" t="s">
        <v>23</v>
      </c>
      <c r="D522" s="5">
        <v>518</v>
      </c>
    </row>
    <row r="523" spans="1:4" ht="17.100000000000001" customHeight="1">
      <c r="A523" s="4">
        <v>64</v>
      </c>
      <c r="B523" s="4">
        <v>1289</v>
      </c>
      <c r="C523" s="7" t="s">
        <v>24</v>
      </c>
      <c r="D523" s="5">
        <v>696</v>
      </c>
    </row>
    <row r="524" spans="1:4" ht="17.100000000000001" customHeight="1">
      <c r="A524" s="4">
        <v>64</v>
      </c>
      <c r="B524" s="4">
        <v>1290</v>
      </c>
      <c r="C524" s="7" t="s">
        <v>25</v>
      </c>
      <c r="D524" s="5">
        <v>696</v>
      </c>
    </row>
    <row r="525" spans="1:4" ht="17.100000000000001" customHeight="1">
      <c r="A525" s="4">
        <v>64</v>
      </c>
      <c r="B525" s="4">
        <v>1291</v>
      </c>
      <c r="C525" s="7" t="s">
        <v>26</v>
      </c>
      <c r="D525" s="5">
        <v>777</v>
      </c>
    </row>
    <row r="526" spans="1:4" ht="17.100000000000001" customHeight="1">
      <c r="A526" s="4">
        <v>64</v>
      </c>
      <c r="B526" s="4">
        <v>1292</v>
      </c>
      <c r="C526" s="7" t="s">
        <v>27</v>
      </c>
      <c r="D526" s="5">
        <v>777</v>
      </c>
    </row>
    <row r="527" spans="1:4" ht="17.100000000000001" customHeight="1">
      <c r="A527" s="4">
        <v>64</v>
      </c>
      <c r="B527" s="4">
        <v>1293</v>
      </c>
      <c r="C527" s="7" t="s">
        <v>28</v>
      </c>
      <c r="D527" s="5">
        <v>859</v>
      </c>
    </row>
    <row r="528" spans="1:4" ht="17.100000000000001" customHeight="1">
      <c r="A528" s="4">
        <v>64</v>
      </c>
      <c r="B528" s="4">
        <v>1294</v>
      </c>
      <c r="C528" s="7" t="s">
        <v>29</v>
      </c>
      <c r="D528" s="5">
        <v>859</v>
      </c>
    </row>
    <row r="529" spans="1:4" ht="17.100000000000001" customHeight="1">
      <c r="A529" s="4">
        <v>64</v>
      </c>
      <c r="B529" s="4">
        <v>1295</v>
      </c>
      <c r="C529" s="7" t="s">
        <v>30</v>
      </c>
      <c r="D529" s="5">
        <v>940</v>
      </c>
    </row>
    <row r="530" spans="1:4" ht="17.100000000000001" customHeight="1">
      <c r="A530" s="4">
        <v>64</v>
      </c>
      <c r="B530" s="4">
        <v>1296</v>
      </c>
      <c r="C530" s="7" t="s">
        <v>31</v>
      </c>
      <c r="D530" s="5">
        <v>940</v>
      </c>
    </row>
    <row r="531" spans="1:4" ht="17.100000000000001" customHeight="1">
      <c r="A531" s="4">
        <v>64</v>
      </c>
      <c r="B531" s="4">
        <v>1297</v>
      </c>
      <c r="C531" s="7" t="s">
        <v>32</v>
      </c>
      <c r="D531" s="5">
        <v>768</v>
      </c>
    </row>
    <row r="532" spans="1:4" ht="17.100000000000001" customHeight="1">
      <c r="A532" s="4">
        <v>64</v>
      </c>
      <c r="B532" s="4">
        <v>1298</v>
      </c>
      <c r="C532" s="7" t="s">
        <v>33</v>
      </c>
      <c r="D532" s="5">
        <v>768</v>
      </c>
    </row>
    <row r="533" spans="1:4" ht="17.100000000000001" customHeight="1">
      <c r="A533" s="4">
        <v>64</v>
      </c>
      <c r="B533" s="4">
        <v>1299</v>
      </c>
      <c r="C533" s="7" t="s">
        <v>34</v>
      </c>
      <c r="D533" s="5">
        <v>849</v>
      </c>
    </row>
    <row r="534" spans="1:4" ht="17.100000000000001" customHeight="1">
      <c r="A534" s="4">
        <v>64</v>
      </c>
      <c r="B534" s="4">
        <v>1300</v>
      </c>
      <c r="C534" s="7" t="s">
        <v>35</v>
      </c>
      <c r="D534" s="5">
        <v>849</v>
      </c>
    </row>
    <row r="535" spans="1:4" ht="17.100000000000001" customHeight="1">
      <c r="A535" s="4">
        <v>64</v>
      </c>
      <c r="B535" s="4">
        <v>1301</v>
      </c>
      <c r="C535" s="7" t="s">
        <v>36</v>
      </c>
      <c r="D535" s="5">
        <v>931</v>
      </c>
    </row>
    <row r="536" spans="1:4" ht="17.100000000000001" customHeight="1">
      <c r="A536" s="4">
        <v>64</v>
      </c>
      <c r="B536" s="4">
        <v>1302</v>
      </c>
      <c r="C536" s="7" t="s">
        <v>37</v>
      </c>
      <c r="D536" s="5">
        <v>931</v>
      </c>
    </row>
    <row r="537" spans="1:4" ht="17.100000000000001" customHeight="1">
      <c r="A537" s="4">
        <v>64</v>
      </c>
      <c r="B537" s="4">
        <v>1303</v>
      </c>
      <c r="C537" s="7" t="s">
        <v>38</v>
      </c>
      <c r="D537" s="5">
        <v>1012</v>
      </c>
    </row>
    <row r="538" spans="1:4" ht="17.100000000000001" customHeight="1">
      <c r="A538" s="4">
        <v>64</v>
      </c>
      <c r="B538" s="4">
        <v>1304</v>
      </c>
      <c r="C538" s="7" t="s">
        <v>39</v>
      </c>
      <c r="D538" s="5">
        <v>1012</v>
      </c>
    </row>
    <row r="539" spans="1:4" ht="17.100000000000001" customHeight="1">
      <c r="A539" s="4">
        <v>64</v>
      </c>
      <c r="B539" s="4">
        <v>1305</v>
      </c>
      <c r="C539" s="7" t="s">
        <v>40</v>
      </c>
      <c r="D539" s="5">
        <v>938</v>
      </c>
    </row>
    <row r="540" spans="1:4" ht="17.100000000000001" customHeight="1">
      <c r="A540" s="4">
        <v>64</v>
      </c>
      <c r="B540" s="4">
        <v>1306</v>
      </c>
      <c r="C540" s="7" t="s">
        <v>41</v>
      </c>
      <c r="D540" s="5">
        <v>938</v>
      </c>
    </row>
    <row r="541" spans="1:4" ht="17.100000000000001" customHeight="1">
      <c r="A541" s="4">
        <v>64</v>
      </c>
      <c r="B541" s="4">
        <v>1307</v>
      </c>
      <c r="C541" s="7" t="s">
        <v>42</v>
      </c>
      <c r="D541" s="5">
        <v>1020</v>
      </c>
    </row>
    <row r="542" spans="1:4" ht="17.100000000000001" customHeight="1">
      <c r="A542" s="4">
        <v>64</v>
      </c>
      <c r="B542" s="4">
        <v>1308</v>
      </c>
      <c r="C542" s="7" t="s">
        <v>43</v>
      </c>
      <c r="D542" s="5">
        <v>1020</v>
      </c>
    </row>
    <row r="543" spans="1:4" ht="17.100000000000001" customHeight="1">
      <c r="A543" s="4">
        <v>64</v>
      </c>
      <c r="B543" s="4">
        <v>1309</v>
      </c>
      <c r="C543" s="7" t="s">
        <v>44</v>
      </c>
      <c r="D543" s="5">
        <v>1101</v>
      </c>
    </row>
    <row r="544" spans="1:4" ht="17.100000000000001" customHeight="1">
      <c r="A544" s="4">
        <v>64</v>
      </c>
      <c r="B544" s="4">
        <v>1310</v>
      </c>
      <c r="C544" s="7" t="s">
        <v>45</v>
      </c>
      <c r="D544" s="5">
        <v>1101</v>
      </c>
    </row>
    <row r="545" spans="1:4" ht="17.100000000000001" customHeight="1">
      <c r="A545" s="4">
        <v>64</v>
      </c>
      <c r="B545" s="4">
        <v>1311</v>
      </c>
      <c r="C545" s="7" t="s">
        <v>46</v>
      </c>
      <c r="D545" s="5">
        <v>1060</v>
      </c>
    </row>
    <row r="546" spans="1:4" ht="17.100000000000001" customHeight="1">
      <c r="A546" s="4">
        <v>64</v>
      </c>
      <c r="B546" s="4">
        <v>1312</v>
      </c>
      <c r="C546" s="7" t="s">
        <v>47</v>
      </c>
      <c r="D546" s="5">
        <v>1060</v>
      </c>
    </row>
    <row r="547" spans="1:4" ht="17.100000000000001" customHeight="1">
      <c r="A547" s="4">
        <v>64</v>
      </c>
      <c r="B547" s="4">
        <v>1313</v>
      </c>
      <c r="C547" s="7" t="s">
        <v>48</v>
      </c>
      <c r="D547" s="5">
        <v>1141</v>
      </c>
    </row>
    <row r="548" spans="1:4" ht="17.100000000000001" customHeight="1">
      <c r="A548" s="4">
        <v>64</v>
      </c>
      <c r="B548" s="4">
        <v>1314</v>
      </c>
      <c r="C548" s="7" t="s">
        <v>49</v>
      </c>
      <c r="D548" s="5">
        <v>1141</v>
      </c>
    </row>
    <row r="549" spans="1:4" ht="17.100000000000001" customHeight="1">
      <c r="A549" s="4">
        <v>64</v>
      </c>
      <c r="B549" s="4">
        <v>1315</v>
      </c>
      <c r="C549" s="7" t="s">
        <v>50</v>
      </c>
      <c r="D549" s="5">
        <v>1182</v>
      </c>
    </row>
    <row r="550" spans="1:4" ht="17.100000000000001" customHeight="1">
      <c r="A550" s="4">
        <v>64</v>
      </c>
      <c r="B550" s="4">
        <v>1316</v>
      </c>
      <c r="C550" s="7" t="s">
        <v>51</v>
      </c>
      <c r="D550" s="5">
        <v>1182</v>
      </c>
    </row>
    <row r="551" spans="1:4" ht="17.100000000000001" customHeight="1">
      <c r="A551" s="4">
        <v>64</v>
      </c>
      <c r="B551" s="4">
        <v>1317</v>
      </c>
      <c r="C551" s="7" t="s">
        <v>52</v>
      </c>
      <c r="D551" s="5">
        <v>977</v>
      </c>
    </row>
    <row r="552" spans="1:4" ht="17.100000000000001" customHeight="1">
      <c r="A552" s="4">
        <v>64</v>
      </c>
      <c r="B552" s="4">
        <v>1318</v>
      </c>
      <c r="C552" s="7" t="s">
        <v>53</v>
      </c>
      <c r="D552" s="5">
        <v>977</v>
      </c>
    </row>
    <row r="553" spans="1:4" ht="17.100000000000001" customHeight="1">
      <c r="A553" s="4">
        <v>64</v>
      </c>
      <c r="B553" s="4">
        <v>1319</v>
      </c>
      <c r="C553" s="7" t="s">
        <v>54</v>
      </c>
      <c r="D553" s="5">
        <v>874</v>
      </c>
    </row>
    <row r="554" spans="1:4" ht="17.100000000000001" customHeight="1">
      <c r="A554" s="4">
        <v>64</v>
      </c>
      <c r="B554" s="4">
        <v>1320</v>
      </c>
      <c r="C554" s="7" t="s">
        <v>55</v>
      </c>
      <c r="D554" s="5">
        <v>874</v>
      </c>
    </row>
    <row r="555" spans="1:4" ht="17.100000000000001" customHeight="1">
      <c r="A555" s="4">
        <v>64</v>
      </c>
      <c r="B555" s="4">
        <v>1321</v>
      </c>
      <c r="C555" s="7" t="s">
        <v>56</v>
      </c>
      <c r="D555" s="5">
        <v>997</v>
      </c>
    </row>
    <row r="556" spans="1:4" ht="17.100000000000001" customHeight="1">
      <c r="A556" s="4">
        <v>64</v>
      </c>
      <c r="B556" s="4">
        <v>1322</v>
      </c>
      <c r="C556" s="7" t="s">
        <v>57</v>
      </c>
      <c r="D556" s="5">
        <v>997</v>
      </c>
    </row>
    <row r="557" spans="1:4" ht="17.100000000000001" customHeight="1">
      <c r="A557" s="4">
        <v>64</v>
      </c>
      <c r="B557" s="4">
        <v>1323</v>
      </c>
      <c r="C557" s="7" t="s">
        <v>58</v>
      </c>
      <c r="D557" s="5">
        <v>941</v>
      </c>
    </row>
    <row r="558" spans="1:4" ht="17.100000000000001" customHeight="1">
      <c r="A558" s="4">
        <v>64</v>
      </c>
      <c r="B558" s="4">
        <v>1324</v>
      </c>
      <c r="C558" s="7" t="s">
        <v>59</v>
      </c>
      <c r="D558" s="5">
        <v>941</v>
      </c>
    </row>
    <row r="559" spans="1:4" ht="17.100000000000001" customHeight="1">
      <c r="A559" s="4">
        <v>64</v>
      </c>
      <c r="B559" s="4">
        <v>1325</v>
      </c>
      <c r="C559" s="7" t="s">
        <v>60</v>
      </c>
      <c r="D559" s="5">
        <v>773</v>
      </c>
    </row>
    <row r="560" spans="1:4" ht="17.100000000000001" customHeight="1">
      <c r="A560" s="4">
        <v>64</v>
      </c>
      <c r="B560" s="4">
        <v>1326</v>
      </c>
      <c r="C560" s="7" t="s">
        <v>61</v>
      </c>
      <c r="D560" s="5">
        <v>773</v>
      </c>
    </row>
    <row r="561" spans="1:4" ht="17.100000000000001" customHeight="1">
      <c r="A561" s="4">
        <v>64</v>
      </c>
      <c r="B561" s="4">
        <v>1327</v>
      </c>
      <c r="C561" s="7" t="s">
        <v>62</v>
      </c>
      <c r="D561" s="5">
        <v>896</v>
      </c>
    </row>
    <row r="562" spans="1:4" ht="17.100000000000001" customHeight="1">
      <c r="A562" s="4">
        <v>64</v>
      </c>
      <c r="B562" s="4">
        <v>1328</v>
      </c>
      <c r="C562" s="7" t="s">
        <v>63</v>
      </c>
      <c r="D562" s="5">
        <v>896</v>
      </c>
    </row>
    <row r="563" spans="1:4" ht="17.100000000000001" customHeight="1">
      <c r="A563" s="4">
        <v>64</v>
      </c>
      <c r="B563" s="4">
        <v>1329</v>
      </c>
      <c r="C563" s="7" t="s">
        <v>64</v>
      </c>
      <c r="D563" s="5">
        <v>1018</v>
      </c>
    </row>
    <row r="564" spans="1:4" ht="17.100000000000001" customHeight="1">
      <c r="A564" s="4">
        <v>64</v>
      </c>
      <c r="B564" s="4">
        <v>1330</v>
      </c>
      <c r="C564" s="7" t="s">
        <v>65</v>
      </c>
      <c r="D564" s="5">
        <v>1018</v>
      </c>
    </row>
    <row r="565" spans="1:4" ht="17.100000000000001" customHeight="1">
      <c r="A565" s="4">
        <v>64</v>
      </c>
      <c r="B565" s="4">
        <v>1331</v>
      </c>
      <c r="C565" s="7" t="s">
        <v>66</v>
      </c>
      <c r="D565" s="5">
        <v>840</v>
      </c>
    </row>
    <row r="566" spans="1:4" ht="17.100000000000001" customHeight="1">
      <c r="A566" s="4">
        <v>64</v>
      </c>
      <c r="B566" s="4">
        <v>1332</v>
      </c>
      <c r="C566" s="7" t="s">
        <v>67</v>
      </c>
      <c r="D566" s="5">
        <v>840</v>
      </c>
    </row>
    <row r="567" spans="1:4" ht="17.100000000000001" customHeight="1">
      <c r="A567" s="4">
        <v>64</v>
      </c>
      <c r="B567" s="4">
        <v>1333</v>
      </c>
      <c r="C567" s="7" t="s">
        <v>68</v>
      </c>
      <c r="D567" s="5">
        <v>961</v>
      </c>
    </row>
    <row r="568" spans="1:4" ht="17.100000000000001" customHeight="1">
      <c r="A568" s="4">
        <v>64</v>
      </c>
      <c r="B568" s="4">
        <v>1334</v>
      </c>
      <c r="C568" s="7" t="s">
        <v>69</v>
      </c>
      <c r="D568" s="5">
        <v>961</v>
      </c>
    </row>
    <row r="569" spans="1:4" ht="17.100000000000001" customHeight="1">
      <c r="A569" s="4">
        <v>64</v>
      </c>
      <c r="B569" s="4">
        <v>1335</v>
      </c>
      <c r="C569" s="7" t="s">
        <v>70</v>
      </c>
      <c r="D569" s="5">
        <v>896</v>
      </c>
    </row>
    <row r="570" spans="1:4" ht="17.100000000000001" customHeight="1">
      <c r="A570" s="4">
        <v>64</v>
      </c>
      <c r="B570" s="4">
        <v>1336</v>
      </c>
      <c r="C570" s="7" t="s">
        <v>71</v>
      </c>
      <c r="D570" s="5">
        <v>896</v>
      </c>
    </row>
    <row r="571" spans="1:4" ht="17.100000000000001" customHeight="1">
      <c r="A571" s="4">
        <v>64</v>
      </c>
      <c r="B571" s="4">
        <v>1337</v>
      </c>
      <c r="C571" s="7" t="s">
        <v>72</v>
      </c>
      <c r="D571" s="5">
        <v>696</v>
      </c>
    </row>
    <row r="572" spans="1:4" ht="17.100000000000001" customHeight="1">
      <c r="A572" s="4">
        <v>64</v>
      </c>
      <c r="B572" s="4">
        <v>1338</v>
      </c>
      <c r="C572" s="7" t="s">
        <v>73</v>
      </c>
      <c r="D572" s="5">
        <v>696</v>
      </c>
    </row>
    <row r="573" spans="1:4" ht="17.100000000000001" customHeight="1">
      <c r="A573" s="4">
        <v>64</v>
      </c>
      <c r="B573" s="4">
        <v>1339</v>
      </c>
      <c r="C573" s="7" t="s">
        <v>74</v>
      </c>
      <c r="D573" s="5">
        <v>818</v>
      </c>
    </row>
    <row r="574" spans="1:4" ht="17.100000000000001" customHeight="1">
      <c r="A574" s="4">
        <v>64</v>
      </c>
      <c r="B574" s="4">
        <v>1340</v>
      </c>
      <c r="C574" s="7" t="s">
        <v>75</v>
      </c>
      <c r="D574" s="5">
        <v>818</v>
      </c>
    </row>
    <row r="575" spans="1:4" ht="17.100000000000001" customHeight="1">
      <c r="A575" s="4">
        <v>64</v>
      </c>
      <c r="B575" s="4">
        <v>1341</v>
      </c>
      <c r="C575" s="7" t="s">
        <v>76</v>
      </c>
      <c r="D575" s="5">
        <v>941</v>
      </c>
    </row>
    <row r="576" spans="1:4" ht="17.100000000000001" customHeight="1">
      <c r="A576" s="4">
        <v>64</v>
      </c>
      <c r="B576" s="4">
        <v>1342</v>
      </c>
      <c r="C576" s="7" t="s">
        <v>77</v>
      </c>
      <c r="D576" s="5">
        <v>941</v>
      </c>
    </row>
    <row r="577" spans="1:4" ht="17.100000000000001" customHeight="1">
      <c r="A577" s="4">
        <v>64</v>
      </c>
      <c r="B577" s="4">
        <v>1343</v>
      </c>
      <c r="C577" s="7" t="s">
        <v>78</v>
      </c>
      <c r="D577" s="5">
        <v>1062</v>
      </c>
    </row>
    <row r="578" spans="1:4" ht="17.100000000000001" customHeight="1">
      <c r="A578" s="4">
        <v>64</v>
      </c>
      <c r="B578" s="4">
        <v>1344</v>
      </c>
      <c r="C578" s="7" t="s">
        <v>79</v>
      </c>
      <c r="D578" s="5">
        <v>1062</v>
      </c>
    </row>
    <row r="579" spans="1:4" ht="17.100000000000001" customHeight="1">
      <c r="A579" s="4">
        <v>64</v>
      </c>
      <c r="B579" s="4">
        <v>1345</v>
      </c>
      <c r="C579" s="7" t="s">
        <v>80</v>
      </c>
      <c r="D579" s="5">
        <v>737</v>
      </c>
    </row>
    <row r="580" spans="1:4" ht="17.100000000000001" customHeight="1">
      <c r="A580" s="4">
        <v>64</v>
      </c>
      <c r="B580" s="4">
        <v>1346</v>
      </c>
      <c r="C580" s="7" t="s">
        <v>81</v>
      </c>
      <c r="D580" s="5">
        <v>737</v>
      </c>
    </row>
    <row r="581" spans="1:4" ht="17.100000000000001" customHeight="1">
      <c r="A581" s="4">
        <v>64</v>
      </c>
      <c r="B581" s="4">
        <v>1347</v>
      </c>
      <c r="C581" s="7" t="s">
        <v>82</v>
      </c>
      <c r="D581" s="5">
        <v>860</v>
      </c>
    </row>
    <row r="582" spans="1:4" ht="17.100000000000001" customHeight="1">
      <c r="A582" s="4">
        <v>64</v>
      </c>
      <c r="B582" s="4">
        <v>1348</v>
      </c>
      <c r="C582" s="7" t="s">
        <v>83</v>
      </c>
      <c r="D582" s="5">
        <v>860</v>
      </c>
    </row>
    <row r="583" spans="1:4" ht="17.100000000000001" customHeight="1">
      <c r="A583" s="4">
        <v>64</v>
      </c>
      <c r="B583" s="4">
        <v>1349</v>
      </c>
      <c r="C583" s="7" t="s">
        <v>84</v>
      </c>
      <c r="D583" s="5">
        <v>982</v>
      </c>
    </row>
    <row r="584" spans="1:4" ht="17.100000000000001" customHeight="1">
      <c r="A584" s="4">
        <v>64</v>
      </c>
      <c r="B584" s="4">
        <v>1350</v>
      </c>
      <c r="C584" s="7" t="s">
        <v>85</v>
      </c>
      <c r="D584" s="5">
        <v>982</v>
      </c>
    </row>
    <row r="585" spans="1:4" ht="17.100000000000001" customHeight="1">
      <c r="A585" s="4">
        <v>64</v>
      </c>
      <c r="B585" s="4">
        <v>1351</v>
      </c>
      <c r="C585" s="7" t="s">
        <v>86</v>
      </c>
      <c r="D585" s="5">
        <v>795</v>
      </c>
    </row>
    <row r="586" spans="1:4" ht="17.100000000000001" customHeight="1">
      <c r="A586" s="4">
        <v>64</v>
      </c>
      <c r="B586" s="4">
        <v>1352</v>
      </c>
      <c r="C586" s="7" t="s">
        <v>87</v>
      </c>
      <c r="D586" s="5">
        <v>795</v>
      </c>
    </row>
    <row r="587" spans="1:4" ht="17.100000000000001" customHeight="1">
      <c r="A587" s="4">
        <v>64</v>
      </c>
      <c r="B587" s="4">
        <v>1353</v>
      </c>
      <c r="C587" s="7" t="s">
        <v>88</v>
      </c>
      <c r="D587" s="5">
        <v>917</v>
      </c>
    </row>
    <row r="588" spans="1:4" ht="17.100000000000001" customHeight="1">
      <c r="A588" s="4">
        <v>64</v>
      </c>
      <c r="B588" s="4">
        <v>1354</v>
      </c>
      <c r="C588" s="7" t="s">
        <v>89</v>
      </c>
      <c r="D588" s="5">
        <v>917</v>
      </c>
    </row>
    <row r="589" spans="1:4" ht="17.100000000000001" customHeight="1">
      <c r="A589" s="4">
        <v>64</v>
      </c>
      <c r="B589" s="4">
        <v>1355</v>
      </c>
      <c r="C589" s="7" t="s">
        <v>90</v>
      </c>
      <c r="D589" s="5">
        <v>876</v>
      </c>
    </row>
    <row r="590" spans="1:4" ht="17.100000000000001" customHeight="1">
      <c r="A590" s="4">
        <v>64</v>
      </c>
      <c r="B590" s="4">
        <v>1356</v>
      </c>
      <c r="C590" s="7" t="s">
        <v>91</v>
      </c>
      <c r="D590" s="5">
        <v>876</v>
      </c>
    </row>
    <row r="591" spans="1:4" ht="17.100000000000001" customHeight="1">
      <c r="A591" s="4">
        <v>64</v>
      </c>
      <c r="B591" s="4">
        <v>1357</v>
      </c>
      <c r="C591" s="7" t="s">
        <v>92</v>
      </c>
      <c r="D591" s="5">
        <v>898</v>
      </c>
    </row>
    <row r="592" spans="1:4" ht="17.100000000000001" customHeight="1">
      <c r="A592" s="4">
        <v>64</v>
      </c>
      <c r="B592" s="4">
        <v>1358</v>
      </c>
      <c r="C592" s="7" t="s">
        <v>93</v>
      </c>
      <c r="D592" s="5">
        <v>898</v>
      </c>
    </row>
    <row r="593" spans="1:4" ht="17.100000000000001" customHeight="1">
      <c r="A593" s="4">
        <v>64</v>
      </c>
      <c r="B593" s="4">
        <v>1359</v>
      </c>
      <c r="C593" s="7" t="s">
        <v>94</v>
      </c>
      <c r="D593" s="5">
        <v>81</v>
      </c>
    </row>
    <row r="594" spans="1:4" ht="17.100000000000001" customHeight="1">
      <c r="A594" s="4">
        <v>64</v>
      </c>
      <c r="B594" s="4">
        <v>1360</v>
      </c>
      <c r="C594" s="7" t="s">
        <v>95</v>
      </c>
      <c r="D594" s="5">
        <v>81</v>
      </c>
    </row>
    <row r="595" spans="1:4" ht="17.100000000000001" customHeight="1">
      <c r="A595" s="4">
        <v>64</v>
      </c>
      <c r="B595" s="4">
        <v>1361</v>
      </c>
      <c r="C595" s="7" t="s">
        <v>96</v>
      </c>
      <c r="D595" s="5">
        <v>162</v>
      </c>
    </row>
    <row r="596" spans="1:4" ht="17.100000000000001" customHeight="1">
      <c r="A596" s="4">
        <v>64</v>
      </c>
      <c r="B596" s="4">
        <v>1362</v>
      </c>
      <c r="C596" s="7" t="s">
        <v>97</v>
      </c>
      <c r="D596" s="5">
        <v>162</v>
      </c>
    </row>
    <row r="597" spans="1:4" ht="17.100000000000001" customHeight="1">
      <c r="A597" s="4">
        <v>64</v>
      </c>
      <c r="B597" s="4">
        <v>1363</v>
      </c>
      <c r="C597" s="7" t="s">
        <v>98</v>
      </c>
      <c r="D597" s="5">
        <v>243</v>
      </c>
    </row>
    <row r="598" spans="1:4" ht="17.100000000000001" customHeight="1">
      <c r="A598" s="4">
        <v>64</v>
      </c>
      <c r="B598" s="4">
        <v>1364</v>
      </c>
      <c r="C598" s="7" t="s">
        <v>99</v>
      </c>
      <c r="D598" s="5">
        <v>243</v>
      </c>
    </row>
    <row r="599" spans="1:4" ht="17.100000000000001" customHeight="1">
      <c r="A599" s="4">
        <v>64</v>
      </c>
      <c r="B599" s="4">
        <v>1365</v>
      </c>
      <c r="C599" s="7" t="s">
        <v>100</v>
      </c>
      <c r="D599" s="5">
        <v>324</v>
      </c>
    </row>
    <row r="600" spans="1:4" ht="17.100000000000001" customHeight="1">
      <c r="A600" s="4">
        <v>64</v>
      </c>
      <c r="B600" s="4">
        <v>1366</v>
      </c>
      <c r="C600" s="7" t="s">
        <v>101</v>
      </c>
      <c r="D600" s="5">
        <v>324</v>
      </c>
    </row>
    <row r="601" spans="1:4" ht="17.100000000000001" customHeight="1">
      <c r="A601" s="4">
        <v>64</v>
      </c>
      <c r="B601" s="4">
        <v>1367</v>
      </c>
      <c r="C601" s="7" t="s">
        <v>102</v>
      </c>
      <c r="D601" s="5">
        <v>405</v>
      </c>
    </row>
    <row r="602" spans="1:4" ht="17.100000000000001" customHeight="1">
      <c r="A602" s="4">
        <v>64</v>
      </c>
      <c r="B602" s="4">
        <v>1368</v>
      </c>
      <c r="C602" s="7" t="s">
        <v>103</v>
      </c>
      <c r="D602" s="5">
        <v>405</v>
      </c>
    </row>
    <row r="603" spans="1:4" ht="17.100000000000001" customHeight="1">
      <c r="A603" s="4">
        <v>64</v>
      </c>
      <c r="B603" s="4">
        <v>1369</v>
      </c>
      <c r="C603" s="7" t="s">
        <v>104</v>
      </c>
      <c r="D603" s="5">
        <v>486</v>
      </c>
    </row>
    <row r="604" spans="1:4" ht="17.100000000000001" customHeight="1">
      <c r="A604" s="4">
        <v>64</v>
      </c>
      <c r="B604" s="4">
        <v>1370</v>
      </c>
      <c r="C604" s="7" t="s">
        <v>105</v>
      </c>
      <c r="D604" s="5">
        <v>486</v>
      </c>
    </row>
    <row r="605" spans="1:4" ht="17.100000000000001" customHeight="1">
      <c r="A605" s="4">
        <v>64</v>
      </c>
      <c r="B605" s="4">
        <v>1371</v>
      </c>
      <c r="C605" s="7" t="s">
        <v>106</v>
      </c>
      <c r="D605" s="5">
        <v>567</v>
      </c>
    </row>
    <row r="606" spans="1:4" ht="17.100000000000001" customHeight="1">
      <c r="A606" s="4">
        <v>64</v>
      </c>
      <c r="B606" s="4">
        <v>1372</v>
      </c>
      <c r="C606" s="7" t="s">
        <v>107</v>
      </c>
      <c r="D606" s="5">
        <v>567</v>
      </c>
    </row>
    <row r="607" spans="1:4" ht="17.100000000000001" customHeight="1">
      <c r="A607" s="4">
        <v>64</v>
      </c>
      <c r="B607" s="4">
        <v>1373</v>
      </c>
      <c r="C607" s="7" t="s">
        <v>108</v>
      </c>
      <c r="D607" s="5">
        <v>648</v>
      </c>
    </row>
    <row r="608" spans="1:4" ht="17.100000000000001" customHeight="1">
      <c r="A608" s="4">
        <v>64</v>
      </c>
      <c r="B608" s="4">
        <v>1374</v>
      </c>
      <c r="C608" s="7" t="s">
        <v>109</v>
      </c>
      <c r="D608" s="5">
        <v>648</v>
      </c>
    </row>
    <row r="609" spans="1:4" ht="17.100000000000001" customHeight="1">
      <c r="A609" s="4">
        <v>64</v>
      </c>
      <c r="B609" s="4">
        <v>1375</v>
      </c>
      <c r="C609" s="7" t="s">
        <v>110</v>
      </c>
      <c r="D609" s="5">
        <v>729</v>
      </c>
    </row>
    <row r="610" spans="1:4" ht="17.100000000000001" customHeight="1">
      <c r="A610" s="4">
        <v>64</v>
      </c>
      <c r="B610" s="4">
        <v>1376</v>
      </c>
      <c r="C610" s="7" t="s">
        <v>111</v>
      </c>
      <c r="D610" s="5">
        <v>729</v>
      </c>
    </row>
    <row r="611" spans="1:4" ht="17.100000000000001" customHeight="1">
      <c r="A611" s="4">
        <v>64</v>
      </c>
      <c r="B611" s="4">
        <v>1377</v>
      </c>
      <c r="C611" s="7" t="s">
        <v>112</v>
      </c>
      <c r="D611" s="5">
        <v>810</v>
      </c>
    </row>
    <row r="612" spans="1:4" ht="17.100000000000001" customHeight="1">
      <c r="A612" s="4">
        <v>64</v>
      </c>
      <c r="B612" s="4">
        <v>1378</v>
      </c>
      <c r="C612" s="7" t="s">
        <v>113</v>
      </c>
      <c r="D612" s="5">
        <v>810</v>
      </c>
    </row>
    <row r="613" spans="1:4" ht="17.100000000000001" customHeight="1">
      <c r="A613" s="4">
        <v>64</v>
      </c>
      <c r="B613" s="4">
        <v>1379</v>
      </c>
      <c r="C613" s="7" t="s">
        <v>114</v>
      </c>
      <c r="D613" s="5">
        <v>891</v>
      </c>
    </row>
    <row r="614" spans="1:4" ht="17.100000000000001" customHeight="1">
      <c r="A614" s="4">
        <v>64</v>
      </c>
      <c r="B614" s="4">
        <v>1380</v>
      </c>
      <c r="C614" s="7" t="s">
        <v>115</v>
      </c>
      <c r="D614" s="5">
        <v>891</v>
      </c>
    </row>
    <row r="615" spans="1:4" ht="17.100000000000001" customHeight="1">
      <c r="A615" s="4">
        <v>64</v>
      </c>
      <c r="B615" s="4">
        <v>1381</v>
      </c>
      <c r="C615" s="7" t="s">
        <v>116</v>
      </c>
      <c r="D615" s="5">
        <v>972</v>
      </c>
    </row>
    <row r="616" spans="1:4" ht="17.100000000000001" customHeight="1">
      <c r="A616" s="4">
        <v>64</v>
      </c>
      <c r="B616" s="4">
        <v>1382</v>
      </c>
      <c r="C616" s="7" t="s">
        <v>117</v>
      </c>
      <c r="D616" s="5">
        <v>972</v>
      </c>
    </row>
    <row r="617" spans="1:4" ht="17.100000000000001" customHeight="1">
      <c r="A617" s="4">
        <v>64</v>
      </c>
      <c r="B617" s="4">
        <v>1383</v>
      </c>
      <c r="C617" s="7" t="s">
        <v>118</v>
      </c>
      <c r="D617" s="5">
        <v>1053</v>
      </c>
    </row>
    <row r="618" spans="1:4" ht="17.100000000000001" customHeight="1">
      <c r="A618" s="4">
        <v>64</v>
      </c>
      <c r="B618" s="4">
        <v>1384</v>
      </c>
      <c r="C618" s="7" t="s">
        <v>119</v>
      </c>
      <c r="D618" s="5">
        <v>1053</v>
      </c>
    </row>
    <row r="619" spans="1:4" ht="17.100000000000001" customHeight="1">
      <c r="A619" s="4">
        <v>64</v>
      </c>
      <c r="B619" s="4">
        <v>1385</v>
      </c>
      <c r="C619" s="7" t="s">
        <v>120</v>
      </c>
      <c r="D619" s="5">
        <v>1134</v>
      </c>
    </row>
    <row r="620" spans="1:4" ht="17.100000000000001" customHeight="1">
      <c r="A620" s="4">
        <v>64</v>
      </c>
      <c r="B620" s="4">
        <v>1386</v>
      </c>
      <c r="C620" s="7" t="s">
        <v>121</v>
      </c>
      <c r="D620" s="5">
        <v>1134</v>
      </c>
    </row>
    <row r="621" spans="1:4" ht="17.100000000000001" customHeight="1">
      <c r="A621" s="4">
        <v>64</v>
      </c>
      <c r="B621" s="4">
        <v>1387</v>
      </c>
      <c r="C621" s="7" t="s">
        <v>122</v>
      </c>
      <c r="D621" s="5">
        <v>1215</v>
      </c>
    </row>
    <row r="622" spans="1:4" ht="17.100000000000001" customHeight="1">
      <c r="A622" s="4">
        <v>64</v>
      </c>
      <c r="B622" s="4">
        <v>1388</v>
      </c>
      <c r="C622" s="7" t="s">
        <v>123</v>
      </c>
      <c r="D622" s="5">
        <v>1215</v>
      </c>
    </row>
    <row r="623" spans="1:4" ht="17.100000000000001" customHeight="1">
      <c r="A623" s="4">
        <v>64</v>
      </c>
      <c r="B623" s="4">
        <v>1389</v>
      </c>
      <c r="C623" s="7" t="s">
        <v>124</v>
      </c>
      <c r="D623" s="5">
        <v>1296</v>
      </c>
    </row>
    <row r="624" spans="1:4" ht="17.100000000000001" customHeight="1">
      <c r="A624" s="4">
        <v>64</v>
      </c>
      <c r="B624" s="4">
        <v>1390</v>
      </c>
      <c r="C624" s="7" t="s">
        <v>125</v>
      </c>
      <c r="D624" s="5">
        <v>1296</v>
      </c>
    </row>
    <row r="625" spans="1:4" ht="17.100000000000001" customHeight="1">
      <c r="A625" s="4">
        <v>64</v>
      </c>
      <c r="B625" s="4">
        <v>1391</v>
      </c>
      <c r="C625" s="7" t="s">
        <v>126</v>
      </c>
      <c r="D625" s="5">
        <v>1377</v>
      </c>
    </row>
    <row r="626" spans="1:4" ht="17.100000000000001" customHeight="1">
      <c r="A626" s="4">
        <v>64</v>
      </c>
      <c r="B626" s="4">
        <v>1392</v>
      </c>
      <c r="C626" s="7" t="s">
        <v>127</v>
      </c>
      <c r="D626" s="5">
        <v>1377</v>
      </c>
    </row>
    <row r="627" spans="1:4" ht="17.100000000000001" customHeight="1">
      <c r="A627" s="4">
        <v>64</v>
      </c>
      <c r="B627" s="4">
        <v>1393</v>
      </c>
      <c r="C627" s="7" t="s">
        <v>128</v>
      </c>
      <c r="D627" s="5">
        <v>1458</v>
      </c>
    </row>
    <row r="628" spans="1:4" ht="17.100000000000001" customHeight="1">
      <c r="A628" s="4">
        <v>64</v>
      </c>
      <c r="B628" s="4">
        <v>1394</v>
      </c>
      <c r="C628" s="7" t="s">
        <v>129</v>
      </c>
      <c r="D628" s="5">
        <v>1458</v>
      </c>
    </row>
    <row r="629" spans="1:4" ht="17.100000000000001" customHeight="1">
      <c r="A629" s="4">
        <v>64</v>
      </c>
      <c r="B629" s="4">
        <v>1395</v>
      </c>
      <c r="C629" s="7" t="s">
        <v>130</v>
      </c>
      <c r="D629" s="5">
        <v>1539</v>
      </c>
    </row>
    <row r="630" spans="1:4" ht="17.100000000000001" customHeight="1">
      <c r="A630" s="4">
        <v>64</v>
      </c>
      <c r="B630" s="4">
        <v>1396</v>
      </c>
      <c r="C630" s="7" t="s">
        <v>131</v>
      </c>
      <c r="D630" s="5">
        <v>1539</v>
      </c>
    </row>
    <row r="631" spans="1:4" ht="17.100000000000001" customHeight="1">
      <c r="A631" s="4">
        <v>64</v>
      </c>
      <c r="B631" s="4">
        <v>1397</v>
      </c>
      <c r="C631" s="7" t="s">
        <v>132</v>
      </c>
      <c r="D631" s="5">
        <v>1620</v>
      </c>
    </row>
    <row r="632" spans="1:4" ht="17.100000000000001" customHeight="1">
      <c r="A632" s="4">
        <v>64</v>
      </c>
      <c r="B632" s="4">
        <v>1398</v>
      </c>
      <c r="C632" s="7" t="s">
        <v>133</v>
      </c>
      <c r="D632" s="5">
        <v>1620</v>
      </c>
    </row>
    <row r="633" spans="1:4" ht="17.100000000000001" customHeight="1">
      <c r="A633" s="4">
        <v>64</v>
      </c>
      <c r="B633" s="4">
        <v>1399</v>
      </c>
      <c r="C633" s="7" t="s">
        <v>134</v>
      </c>
      <c r="D633" s="5">
        <v>1701</v>
      </c>
    </row>
    <row r="634" spans="1:4" ht="17.100000000000001" customHeight="1">
      <c r="A634" s="4">
        <v>64</v>
      </c>
      <c r="B634" s="4">
        <v>1400</v>
      </c>
      <c r="C634" s="7" t="s">
        <v>135</v>
      </c>
      <c r="D634" s="5">
        <v>1701</v>
      </c>
    </row>
    <row r="635" spans="1:4" ht="17.100000000000001" customHeight="1">
      <c r="A635" s="4">
        <v>64</v>
      </c>
      <c r="B635" s="4">
        <v>1401</v>
      </c>
      <c r="C635" s="7" t="s">
        <v>136</v>
      </c>
      <c r="D635" s="5">
        <v>101</v>
      </c>
    </row>
    <row r="636" spans="1:4" ht="17.100000000000001" customHeight="1">
      <c r="A636" s="4">
        <v>64</v>
      </c>
      <c r="B636" s="4">
        <v>1402</v>
      </c>
      <c r="C636" s="7" t="s">
        <v>137</v>
      </c>
      <c r="D636" s="5">
        <v>101</v>
      </c>
    </row>
    <row r="637" spans="1:4" ht="17.100000000000001" customHeight="1">
      <c r="A637" s="4">
        <v>64</v>
      </c>
      <c r="B637" s="4">
        <v>1403</v>
      </c>
      <c r="C637" s="7" t="s">
        <v>138</v>
      </c>
      <c r="D637" s="5">
        <v>203</v>
      </c>
    </row>
    <row r="638" spans="1:4" ht="17.100000000000001" customHeight="1">
      <c r="A638" s="4">
        <v>64</v>
      </c>
      <c r="B638" s="4">
        <v>1404</v>
      </c>
      <c r="C638" s="7" t="s">
        <v>139</v>
      </c>
      <c r="D638" s="5">
        <v>203</v>
      </c>
    </row>
    <row r="639" spans="1:4" ht="17.100000000000001" customHeight="1">
      <c r="A639" s="4">
        <v>64</v>
      </c>
      <c r="B639" s="4">
        <v>1405</v>
      </c>
      <c r="C639" s="7" t="s">
        <v>140</v>
      </c>
      <c r="D639" s="5">
        <v>304</v>
      </c>
    </row>
    <row r="640" spans="1:4" ht="17.100000000000001" customHeight="1">
      <c r="A640" s="4">
        <v>64</v>
      </c>
      <c r="B640" s="4">
        <v>1406</v>
      </c>
      <c r="C640" s="7" t="s">
        <v>141</v>
      </c>
      <c r="D640" s="5">
        <v>304</v>
      </c>
    </row>
    <row r="641" spans="1:4" ht="17.100000000000001" customHeight="1">
      <c r="A641" s="4">
        <v>64</v>
      </c>
      <c r="B641" s="4">
        <v>1407</v>
      </c>
      <c r="C641" s="7" t="s">
        <v>142</v>
      </c>
      <c r="D641" s="5">
        <v>405</v>
      </c>
    </row>
    <row r="642" spans="1:4" ht="17.100000000000001" customHeight="1">
      <c r="A642" s="4">
        <v>64</v>
      </c>
      <c r="B642" s="4">
        <v>1408</v>
      </c>
      <c r="C642" s="7" t="s">
        <v>143</v>
      </c>
      <c r="D642" s="5">
        <v>405</v>
      </c>
    </row>
    <row r="643" spans="1:4" ht="17.100000000000001" customHeight="1">
      <c r="A643" s="4">
        <v>64</v>
      </c>
      <c r="B643" s="4">
        <v>1409</v>
      </c>
      <c r="C643" s="7" t="s">
        <v>144</v>
      </c>
      <c r="D643" s="5">
        <v>506</v>
      </c>
    </row>
    <row r="644" spans="1:4" ht="17.100000000000001" customHeight="1">
      <c r="A644" s="4">
        <v>64</v>
      </c>
      <c r="B644" s="4">
        <v>1410</v>
      </c>
      <c r="C644" s="7" t="s">
        <v>145</v>
      </c>
      <c r="D644" s="5">
        <v>506</v>
      </c>
    </row>
    <row r="645" spans="1:4" ht="17.100000000000001" customHeight="1">
      <c r="A645" s="4">
        <v>64</v>
      </c>
      <c r="B645" s="4">
        <v>1411</v>
      </c>
      <c r="C645" s="7" t="s">
        <v>146</v>
      </c>
      <c r="D645" s="5">
        <v>101</v>
      </c>
    </row>
    <row r="646" spans="1:4" ht="17.100000000000001" customHeight="1">
      <c r="A646" s="4">
        <v>64</v>
      </c>
      <c r="B646" s="4">
        <v>1412</v>
      </c>
      <c r="C646" s="7" t="s">
        <v>147</v>
      </c>
      <c r="D646" s="5">
        <v>101</v>
      </c>
    </row>
    <row r="647" spans="1:4" ht="17.100000000000001" customHeight="1">
      <c r="A647" s="4">
        <v>64</v>
      </c>
      <c r="B647" s="4">
        <v>1413</v>
      </c>
      <c r="C647" s="7" t="s">
        <v>148</v>
      </c>
      <c r="D647" s="5">
        <v>203</v>
      </c>
    </row>
    <row r="648" spans="1:4" ht="17.100000000000001" customHeight="1">
      <c r="A648" s="4">
        <v>64</v>
      </c>
      <c r="B648" s="4">
        <v>1414</v>
      </c>
      <c r="C648" s="7" t="s">
        <v>149</v>
      </c>
      <c r="D648" s="5">
        <v>203</v>
      </c>
    </row>
    <row r="649" spans="1:4" ht="17.100000000000001" customHeight="1">
      <c r="A649" s="4">
        <v>64</v>
      </c>
      <c r="B649" s="4">
        <v>1415</v>
      </c>
      <c r="C649" s="7" t="s">
        <v>150</v>
      </c>
      <c r="D649" s="5">
        <v>304</v>
      </c>
    </row>
    <row r="650" spans="1:4" ht="17.100000000000001" customHeight="1">
      <c r="A650" s="4">
        <v>64</v>
      </c>
      <c r="B650" s="4">
        <v>1416</v>
      </c>
      <c r="C650" s="7" t="s">
        <v>151</v>
      </c>
      <c r="D650" s="5">
        <v>304</v>
      </c>
    </row>
    <row r="651" spans="1:4" ht="17.100000000000001" customHeight="1">
      <c r="A651" s="4">
        <v>64</v>
      </c>
      <c r="B651" s="4">
        <v>1417</v>
      </c>
      <c r="C651" s="7" t="s">
        <v>152</v>
      </c>
      <c r="D651" s="5">
        <v>405</v>
      </c>
    </row>
    <row r="652" spans="1:4" ht="17.100000000000001" customHeight="1">
      <c r="A652" s="4">
        <v>64</v>
      </c>
      <c r="B652" s="4">
        <v>1418</v>
      </c>
      <c r="C652" s="7" t="s">
        <v>153</v>
      </c>
      <c r="D652" s="5">
        <v>405</v>
      </c>
    </row>
    <row r="653" spans="1:4" ht="17.100000000000001" customHeight="1">
      <c r="A653" s="4">
        <v>64</v>
      </c>
      <c r="B653" s="4">
        <v>1419</v>
      </c>
      <c r="C653" s="7" t="s">
        <v>154</v>
      </c>
      <c r="D653" s="5">
        <v>506</v>
      </c>
    </row>
    <row r="654" spans="1:4" ht="17.100000000000001" customHeight="1">
      <c r="A654" s="4">
        <v>64</v>
      </c>
      <c r="B654" s="4">
        <v>1420</v>
      </c>
      <c r="C654" s="7" t="s">
        <v>155</v>
      </c>
      <c r="D654" s="5">
        <v>506</v>
      </c>
    </row>
    <row r="655" spans="1:4" ht="17.100000000000001" customHeight="1">
      <c r="A655" s="4">
        <v>64</v>
      </c>
      <c r="B655" s="4">
        <v>1421</v>
      </c>
      <c r="C655" s="7" t="s">
        <v>156</v>
      </c>
      <c r="D655" s="5">
        <v>608</v>
      </c>
    </row>
    <row r="656" spans="1:4" ht="17.100000000000001" customHeight="1">
      <c r="A656" s="4">
        <v>64</v>
      </c>
      <c r="B656" s="4">
        <v>1422</v>
      </c>
      <c r="C656" s="7" t="s">
        <v>157</v>
      </c>
      <c r="D656" s="5">
        <v>608</v>
      </c>
    </row>
    <row r="657" spans="1:4" ht="17.100000000000001" customHeight="1">
      <c r="A657" s="4">
        <v>64</v>
      </c>
      <c r="B657" s="4">
        <v>1423</v>
      </c>
      <c r="C657" s="7" t="s">
        <v>158</v>
      </c>
      <c r="D657" s="5">
        <v>709</v>
      </c>
    </row>
    <row r="658" spans="1:4" ht="17.100000000000001" customHeight="1">
      <c r="A658" s="4">
        <v>64</v>
      </c>
      <c r="B658" s="4">
        <v>1424</v>
      </c>
      <c r="C658" s="7" t="s">
        <v>159</v>
      </c>
      <c r="D658" s="5">
        <v>709</v>
      </c>
    </row>
    <row r="659" spans="1:4" ht="17.100000000000001" customHeight="1">
      <c r="A659" s="4">
        <v>64</v>
      </c>
      <c r="B659" s="4">
        <v>1425</v>
      </c>
      <c r="C659" s="7" t="s">
        <v>160</v>
      </c>
      <c r="D659" s="5">
        <v>810</v>
      </c>
    </row>
    <row r="660" spans="1:4" ht="17.100000000000001" customHeight="1">
      <c r="A660" s="4">
        <v>64</v>
      </c>
      <c r="B660" s="4">
        <v>1426</v>
      </c>
      <c r="C660" s="7" t="s">
        <v>161</v>
      </c>
      <c r="D660" s="5">
        <v>810</v>
      </c>
    </row>
    <row r="661" spans="1:4" ht="17.100000000000001" customHeight="1">
      <c r="A661" s="4">
        <v>64</v>
      </c>
      <c r="B661" s="4">
        <v>1427</v>
      </c>
      <c r="C661" s="7" t="s">
        <v>162</v>
      </c>
      <c r="D661" s="5">
        <v>911</v>
      </c>
    </row>
    <row r="662" spans="1:4" ht="17.100000000000001" customHeight="1">
      <c r="A662" s="4">
        <v>64</v>
      </c>
      <c r="B662" s="4">
        <v>1428</v>
      </c>
      <c r="C662" s="7" t="s">
        <v>163</v>
      </c>
      <c r="D662" s="5">
        <v>911</v>
      </c>
    </row>
    <row r="663" spans="1:4" ht="17.100000000000001" customHeight="1">
      <c r="A663" s="4">
        <v>64</v>
      </c>
      <c r="B663" s="4">
        <v>1429</v>
      </c>
      <c r="C663" s="7" t="s">
        <v>164</v>
      </c>
      <c r="D663" s="5">
        <v>122</v>
      </c>
    </row>
    <row r="664" spans="1:4" ht="17.100000000000001" customHeight="1">
      <c r="A664" s="4">
        <v>64</v>
      </c>
      <c r="B664" s="4">
        <v>1430</v>
      </c>
      <c r="C664" s="7" t="s">
        <v>165</v>
      </c>
      <c r="D664" s="5">
        <v>122</v>
      </c>
    </row>
    <row r="665" spans="1:4" ht="17.100000000000001" customHeight="1">
      <c r="A665" s="4">
        <v>64</v>
      </c>
      <c r="B665" s="4">
        <v>1431</v>
      </c>
      <c r="C665" s="7" t="s">
        <v>166</v>
      </c>
      <c r="D665" s="5">
        <v>243</v>
      </c>
    </row>
    <row r="666" spans="1:4" ht="17.100000000000001" customHeight="1">
      <c r="A666" s="4">
        <v>64</v>
      </c>
      <c r="B666" s="4">
        <v>1432</v>
      </c>
      <c r="C666" s="7" t="s">
        <v>167</v>
      </c>
      <c r="D666" s="5">
        <v>243</v>
      </c>
    </row>
    <row r="667" spans="1:4" ht="17.100000000000001" customHeight="1">
      <c r="A667" s="4">
        <v>64</v>
      </c>
      <c r="B667" s="4">
        <v>1433</v>
      </c>
      <c r="C667" s="7" t="s">
        <v>168</v>
      </c>
      <c r="D667" s="5">
        <v>365</v>
      </c>
    </row>
    <row r="668" spans="1:4" ht="17.100000000000001" customHeight="1">
      <c r="A668" s="4">
        <v>64</v>
      </c>
      <c r="B668" s="4">
        <v>1434</v>
      </c>
      <c r="C668" s="7" t="s">
        <v>169</v>
      </c>
      <c r="D668" s="5">
        <v>365</v>
      </c>
    </row>
    <row r="669" spans="1:4" ht="17.100000000000001" customHeight="1">
      <c r="A669" s="4">
        <v>64</v>
      </c>
      <c r="B669" s="4">
        <v>1435</v>
      </c>
      <c r="C669" s="7" t="s">
        <v>170</v>
      </c>
      <c r="D669" s="5">
        <v>486</v>
      </c>
    </row>
    <row r="670" spans="1:4" ht="17.100000000000001" customHeight="1">
      <c r="A670" s="4">
        <v>64</v>
      </c>
      <c r="B670" s="4">
        <v>1436</v>
      </c>
      <c r="C670" s="7" t="s">
        <v>171</v>
      </c>
      <c r="D670" s="5">
        <v>486</v>
      </c>
    </row>
    <row r="671" spans="1:4" ht="17.100000000000001" customHeight="1">
      <c r="A671" s="4">
        <v>64</v>
      </c>
      <c r="B671" s="4">
        <v>1437</v>
      </c>
      <c r="C671" s="7" t="s">
        <v>172</v>
      </c>
      <c r="D671" s="5">
        <v>608</v>
      </c>
    </row>
    <row r="672" spans="1:4" ht="17.100000000000001" customHeight="1">
      <c r="A672" s="4">
        <v>64</v>
      </c>
      <c r="B672" s="4">
        <v>1438</v>
      </c>
      <c r="C672" s="7" t="s">
        <v>173</v>
      </c>
      <c r="D672" s="5">
        <v>608</v>
      </c>
    </row>
    <row r="673" spans="1:4" ht="17.100000000000001" customHeight="1">
      <c r="A673" s="4">
        <v>64</v>
      </c>
      <c r="B673" s="4">
        <v>1439</v>
      </c>
      <c r="C673" s="7" t="s">
        <v>174</v>
      </c>
      <c r="D673" s="5">
        <v>729</v>
      </c>
    </row>
    <row r="674" spans="1:4" ht="17.100000000000001" customHeight="1">
      <c r="A674" s="4">
        <v>64</v>
      </c>
      <c r="B674" s="4">
        <v>1440</v>
      </c>
      <c r="C674" s="7" t="s">
        <v>175</v>
      </c>
      <c r="D674" s="5">
        <v>729</v>
      </c>
    </row>
    <row r="675" spans="1:4" ht="17.100000000000001" customHeight="1">
      <c r="A675" s="4">
        <v>64</v>
      </c>
      <c r="B675" s="4">
        <v>1441</v>
      </c>
      <c r="C675" s="7" t="s">
        <v>176</v>
      </c>
      <c r="D675" s="5">
        <v>851</v>
      </c>
    </row>
    <row r="676" spans="1:4" ht="17.100000000000001" customHeight="1">
      <c r="A676" s="4">
        <v>64</v>
      </c>
      <c r="B676" s="4">
        <v>1442</v>
      </c>
      <c r="C676" s="7" t="s">
        <v>177</v>
      </c>
      <c r="D676" s="5">
        <v>851</v>
      </c>
    </row>
    <row r="677" spans="1:4" ht="17.100000000000001" customHeight="1">
      <c r="A677" s="4">
        <v>64</v>
      </c>
      <c r="B677" s="4">
        <v>1443</v>
      </c>
      <c r="C677" s="7" t="s">
        <v>178</v>
      </c>
      <c r="D677" s="5">
        <v>972</v>
      </c>
    </row>
    <row r="678" spans="1:4" ht="17.100000000000001" customHeight="1">
      <c r="A678" s="4">
        <v>64</v>
      </c>
      <c r="B678" s="4">
        <v>1444</v>
      </c>
      <c r="C678" s="7" t="s">
        <v>179</v>
      </c>
      <c r="D678" s="5">
        <v>972</v>
      </c>
    </row>
    <row r="679" spans="1:4" ht="17.100000000000001" customHeight="1">
      <c r="A679" s="4">
        <v>64</v>
      </c>
      <c r="B679" s="4">
        <v>1445</v>
      </c>
      <c r="C679" s="7" t="s">
        <v>180</v>
      </c>
      <c r="D679" s="5">
        <v>1094</v>
      </c>
    </row>
    <row r="680" spans="1:4" ht="17.100000000000001" customHeight="1">
      <c r="A680" s="4">
        <v>64</v>
      </c>
      <c r="B680" s="4">
        <v>1446</v>
      </c>
      <c r="C680" s="7" t="s">
        <v>181</v>
      </c>
      <c r="D680" s="5">
        <v>1094</v>
      </c>
    </row>
    <row r="681" spans="1:4" ht="17.100000000000001" customHeight="1">
      <c r="A681" s="4">
        <v>64</v>
      </c>
      <c r="B681" s="4">
        <v>1447</v>
      </c>
      <c r="C681" s="7" t="s">
        <v>182</v>
      </c>
      <c r="D681" s="5">
        <v>1215</v>
      </c>
    </row>
    <row r="682" spans="1:4" ht="17.100000000000001" customHeight="1">
      <c r="A682" s="4">
        <v>64</v>
      </c>
      <c r="B682" s="4">
        <v>1448</v>
      </c>
      <c r="C682" s="7" t="s">
        <v>183</v>
      </c>
      <c r="D682" s="5">
        <v>1215</v>
      </c>
    </row>
    <row r="683" spans="1:4" ht="17.100000000000001" customHeight="1">
      <c r="A683" s="4">
        <v>64</v>
      </c>
      <c r="B683" s="4">
        <v>1449</v>
      </c>
      <c r="C683" s="7" t="s">
        <v>184</v>
      </c>
      <c r="D683" s="5">
        <v>1337</v>
      </c>
    </row>
    <row r="684" spans="1:4" ht="17.100000000000001" customHeight="1">
      <c r="A684" s="4">
        <v>64</v>
      </c>
      <c r="B684" s="4">
        <v>1450</v>
      </c>
      <c r="C684" s="7" t="s">
        <v>185</v>
      </c>
      <c r="D684" s="5">
        <v>1337</v>
      </c>
    </row>
    <row r="685" spans="1:4" ht="17.100000000000001" customHeight="1">
      <c r="A685" s="4">
        <v>64</v>
      </c>
      <c r="B685" s="4">
        <v>1451</v>
      </c>
      <c r="C685" s="7" t="s">
        <v>186</v>
      </c>
      <c r="D685" s="5">
        <v>1458</v>
      </c>
    </row>
    <row r="686" spans="1:4" ht="17.100000000000001" customHeight="1">
      <c r="A686" s="4">
        <v>64</v>
      </c>
      <c r="B686" s="4">
        <v>1452</v>
      </c>
      <c r="C686" s="7" t="s">
        <v>187</v>
      </c>
      <c r="D686" s="5">
        <v>1458</v>
      </c>
    </row>
    <row r="687" spans="1:4" ht="17.100000000000001" customHeight="1">
      <c r="A687" s="4">
        <v>64</v>
      </c>
      <c r="B687" s="4">
        <v>1453</v>
      </c>
      <c r="C687" s="7" t="s">
        <v>188</v>
      </c>
      <c r="D687" s="5">
        <v>1580</v>
      </c>
    </row>
    <row r="688" spans="1:4" ht="17.100000000000001" customHeight="1">
      <c r="A688" s="4">
        <v>64</v>
      </c>
      <c r="B688" s="4">
        <v>1454</v>
      </c>
      <c r="C688" s="7" t="s">
        <v>189</v>
      </c>
      <c r="D688" s="5">
        <v>1580</v>
      </c>
    </row>
  </sheetData>
  <mergeCells count="1">
    <mergeCell ref="C1:C2"/>
  </mergeCells>
  <phoneticPr fontId="2"/>
  <printOptions horizontalCentered="1" verticalCentered="1"/>
  <pageMargins left="0.39370078740157483" right="0.39370078740157483" top="0.39370078740157483" bottom="0.39370078740157483" header="0.51181102362204722" footer="0.31496062992125984"/>
  <pageSetup paperSize="9" firstPageNumber="38" orientation="portrait" blackAndWhite="1" useFirstPageNumber="1" r:id="rId1"/>
  <headerFooter alignWithMargins="0">
    <oddFooter>&amp;C&amp;"ＦＡ 丸ゴシックＭ,標準"&amp;P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Pages>0</Pages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5</vt:i4>
      </vt:variant>
    </vt:vector>
  </HeadingPairs>
  <TitlesOfParts>
    <vt:vector size="13" baseType="lpstr">
      <vt:lpstr>入力方法について</vt:lpstr>
      <vt:lpstr>請求書</vt:lpstr>
      <vt:lpstr>【シート1】 明細書 ・実績記録票(自動算定) </vt:lpstr>
      <vt:lpstr>【シート2】 明細書 ・実績記録票(一部自動算定）</vt:lpstr>
      <vt:lpstr>【シート3】 明細書 ・実績記録票(自動算定なし）</vt:lpstr>
      <vt:lpstr>移動支援単価表</vt:lpstr>
      <vt:lpstr>Sheet1</vt:lpstr>
      <vt:lpstr>移動支援コード表</vt:lpstr>
      <vt:lpstr>'【シート1】 明細書 ・実績記録票(自動算定) '!Print_Area</vt:lpstr>
      <vt:lpstr>'【シート2】 明細書 ・実績記録票(一部自動算定）'!Print_Area</vt:lpstr>
      <vt:lpstr>'【シート3】 明細書 ・実績記録票(自動算定なし）'!Print_Area</vt:lpstr>
      <vt:lpstr>移動支援コード表!Print_Area</vt:lpstr>
      <vt:lpstr>請求書!Print_Area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上尾　千尋</dc:creator>
  <cp:keywords/>
  <dc:description/>
  <cp:lastModifiedBy>admin</cp:lastModifiedBy>
  <cp:revision>0</cp:revision>
  <cp:lastPrinted>2021-06-18T00:52:46Z</cp:lastPrinted>
  <dcterms:created xsi:type="dcterms:W3CDTF">1601-01-01T00:00:00Z</dcterms:created>
  <dcterms:modified xsi:type="dcterms:W3CDTF">2022-01-12T00:26:01Z</dcterms:modified>
  <cp:category/>
</cp:coreProperties>
</file>