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財務課\財政係(共有フォルダ)\県照会文書\公会計制度関係\H29ベース\【公会計】0308データ\HP用\"/>
    </mc:Choice>
  </mc:AlternateContent>
  <bookViews>
    <workbookView xWindow="28695" yWindow="-105" windowWidth="20715" windowHeight="1101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有形固定資産の明細" sheetId="9" r:id="rId5"/>
    <sheet name="有形固定資産の行政目的別明細" sheetId="10" r:id="rId6"/>
  </sheets>
  <externalReferences>
    <externalReference r:id="rId7"/>
  </externalReferences>
  <definedNames>
    <definedName name="CSV" localSheetId="5">#REF!</definedName>
    <definedName name="CSV" localSheetId="4">#REF!</definedName>
    <definedName name="CSV">#REF!</definedName>
    <definedName name="CSVDATA" localSheetId="5">#REF!</definedName>
    <definedName name="CSVDATA" localSheetId="4">#REF!</definedName>
    <definedName name="CSVDATA">#REF!</definedName>
    <definedName name="DAN_KAIK_END" localSheetId="5">#REF!</definedName>
    <definedName name="DAN_KAIK_END" localSheetId="4">#REF!</definedName>
    <definedName name="DAN_KAIK_END">#REF!</definedName>
    <definedName name="DAN_KAIK_START" localSheetId="5">#REF!</definedName>
    <definedName name="DAN_KAIK_START" localSheetId="4">#REF!</definedName>
    <definedName name="DAN_KAIK_START">#REF!</definedName>
    <definedName name="_xlnm.Print_Area" localSheetId="5">有形固定資産の行政目的別明細!$A$1:$R$22</definedName>
    <definedName name="_xlnm.Print_Area" localSheetId="4">有形固定資産の明細!$A$1:$P$21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5">#REF!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5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5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5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Q9" i="8" s="1"/>
  <c r="Q29" i="8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U9" i="7"/>
  <c r="U8" i="7"/>
  <c r="R37" i="6"/>
  <c r="R32" i="6"/>
  <c r="R28" i="6"/>
  <c r="R23" i="6"/>
  <c r="R19" i="6"/>
  <c r="R14" i="6"/>
  <c r="R9" i="6"/>
  <c r="AD8" i="5"/>
  <c r="U10" i="7"/>
  <c r="R8" i="6" l="1"/>
  <c r="R7" i="6" s="1"/>
  <c r="R31" i="6" s="1"/>
  <c r="R40" i="6" s="1"/>
  <c r="AE22" i="5"/>
  <c r="AE75" i="5" s="1"/>
  <c r="AD52" i="5"/>
  <c r="AD7" i="5" s="1"/>
  <c r="AD75" i="5" s="1"/>
  <c r="Q52" i="8"/>
  <c r="Q55" i="8" s="1"/>
  <c r="Q60" i="8" s="1"/>
  <c r="W25" i="7"/>
  <c r="U25" i="7" s="1"/>
  <c r="U13" i="7"/>
</calcChain>
</file>

<file path=xl/sharedStrings.xml><?xml version="1.0" encoding="utf-8"?>
<sst xmlns="http://schemas.openxmlformats.org/spreadsheetml/2006/main" count="533" uniqueCount="403">
  <si>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</si>
  <si>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</si>
  <si>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</si>
  <si>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</si>
  <si>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</si>
  <si>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</si>
  <si>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</si>
  <si>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</si>
  <si>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</si>
  <si>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</si>
  <si>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</si>
  <si>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</si>
  <si>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</si>
  <si>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</si>
  <si>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</si>
  <si>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</si>
  <si>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</si>
  <si>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</si>
  <si>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</si>
  <si>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</si>
  <si>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</si>
  <si>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</si>
  <si>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</si>
  <si>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</si>
  <si>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</si>
  <si>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</si>
  <si>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</si>
  <si>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</si>
  <si>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</si>
  <si>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</si>
  <si>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</si>
  <si>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</si>
  <si>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</si>
  <si>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</si>
  <si>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</si>
  <si>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</si>
  <si>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</si>
  <si>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</si>
  <si>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</si>
  <si>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</si>
  <si>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</si>
  <si>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</si>
  <si>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</si>
  <si>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</si>
  <si>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</si>
  <si>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</si>
  <si>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</si>
  <si>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</si>
  <si>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</si>
  <si>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</si>
  <si>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</si>
  <si>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</si>
  <si>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</si>
  <si>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</si>
  <si>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</si>
  <si>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</si>
  <si>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</si>
  <si>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</si>
  <si>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</si>
  <si>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</si>
  <si>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</si>
  <si>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</si>
  <si>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</si>
  <si>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</si>
  <si>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</si>
  <si>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</si>
  <si>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</si>
  <si>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</si>
  <si>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</si>
  <si>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</si>
  <si>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</si>
  <si>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</si>
  <si>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</si>
  <si>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</si>
  <si>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</si>
  <si>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</si>
  <si>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</si>
  <si>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</si>
  <si>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</si>
  <si>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</si>
  <si>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</si>
  <si>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</si>
  <si>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</si>
  <si>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</si>
  <si>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</si>
  <si>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</si>
  <si>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</si>
  <si>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</si>
  <si>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</si>
  <si>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</si>
  <si>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</si>
  <si>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</si>
  <si>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</si>
  <si>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</si>
  <si>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</si>
  <si>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</si>
  <si>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</si>
  <si>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</si>
  <si>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</si>
  <si>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</si>
  <si>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</si>
  <si>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</si>
  <si>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</si>
  <si>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</si>
  <si>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</si>
  <si>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</si>
  <si>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</si>
  <si>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</si>
  <si>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</si>
  <si>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</si>
  <si>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</si>
  <si>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</si>
  <si>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</si>
  <si>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</si>
  <si>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</si>
  <si>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</si>
  <si>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</si>
  <si>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</si>
  <si>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</si>
  <si>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</si>
  <si>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</si>
  <si>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</si>
  <si>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</si>
  <si>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</si>
  <si>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</si>
  <si>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</si>
  <si>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</si>
  <si>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</si>
  <si>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</si>
  <si>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</si>
  <si>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</si>
  <si>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</si>
  <si>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</si>
  <si>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</si>
  <si>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</si>
  <si>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</si>
  <si>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</si>
  <si>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</si>
  <si>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</si>
  <si>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</si>
  <si>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</si>
  <si>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</si>
  <si>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</si>
  <si>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</si>
  <si>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</si>
  <si>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</si>
  <si>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</si>
  <si>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</si>
  <si>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</si>
  <si>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</si>
  <si>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</si>
  <si>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</si>
  <si>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</si>
  <si>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</si>
  <si>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</si>
  <si>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</si>
  <si>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</si>
  <si>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</si>
  <si>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</si>
  <si>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</si>
  <si>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</si>
  <si>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</si>
  <si>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</si>
  <si>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</si>
  <si>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</si>
  <si>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</si>
  <si>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</si>
  <si>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</si>
  <si>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</si>
  <si>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</si>
  <si>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</si>
  <si>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</si>
  <si>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</si>
  <si>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</si>
  <si>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</si>
  <si>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</si>
  <si>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</si>
  <si>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</si>
  <si>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</si>
  <si>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</si>
  <si>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</si>
  <si>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</si>
  <si>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</si>
  <si>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</si>
  <si>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</si>
  <si>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</si>
  <si>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</si>
  <si>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</si>
  <si>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</si>
  <si>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</si>
  <si>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</si>
  <si>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</si>
  <si>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</si>
  <si>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</si>
  <si>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</si>
  <si>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</si>
  <si>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</si>
  <si>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</si>
  <si>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</si>
  <si>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</si>
  <si>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</si>
  <si>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</si>
  <si>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</si>
  <si>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</si>
  <si>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</si>
  <si>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</si>
  <si>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</si>
  <si>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</si>
  <si>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</si>
  <si>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</si>
  <si>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</si>
  <si>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</si>
  <si>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</si>
  <si>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</si>
  <si>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</si>
  <si>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</si>
  <si>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</si>
  <si>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</si>
  <si>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</si>
  <si>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</si>
  <si>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</si>
  <si>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</si>
  <si>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</si>
  <si>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</si>
  <si>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</si>
  <si>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</si>
  <si>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</si>
  <si>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</si>
  <si>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</si>
  <si>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</si>
  <si>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</si>
  <si>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</si>
  <si>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</si>
  <si>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</si>
  <si>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</si>
  <si>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</si>
  <si>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</si>
  <si>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</si>
  <si>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</si>
  <si>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</si>
  <si>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</si>
  <si>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</si>
  <si>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</si>
  <si>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</si>
  <si>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</si>
  <si>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</si>
  <si>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</si>
  <si>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</si>
  <si>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</si>
  <si>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</si>
  <si>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</si>
  <si>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</si>
  <si>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</si>
  <si>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</si>
  <si>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</si>
  <si>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</si>
  <si>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</si>
  <si>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</si>
  <si>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</si>
  <si>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</si>
  <si>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</si>
  <si>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</si>
  <si>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</si>
  <si>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</si>
  <si>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</si>
  <si>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</si>
  <si>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</si>
  <si>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</si>
  <si>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</si>
  <si>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</si>
  <si>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</si>
  <si>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</si>
  <si>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</si>
  <si>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</si>
  <si>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</si>
  <si>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</si>
  <si>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</si>
  <si>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</si>
  <si>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</si>
  <si>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</si>
  <si>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</si>
  <si>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</si>
  <si>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</si>
  <si>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</si>
  <si>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</si>
  <si>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</si>
  <si>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</si>
  <si>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</si>
  <si>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</si>
  <si>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</si>
  <si>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</si>
  <si>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</si>
  <si>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</si>
  <si>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</si>
  <si>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</si>
  <si>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</si>
  <si>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</si>
  <si>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</si>
  <si>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</si>
  <si>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</si>
  <si>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</si>
  <si>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</si>
  <si>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</si>
  <si>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</si>
  <si>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</si>
  <si>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</si>
  <si>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</si>
  <si>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</si>
  <si>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</si>
  <si>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</si>
  <si>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</si>
  <si>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</si>
  <si>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</si>
  <si>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</si>
  <si>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</si>
  <si>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</si>
  <si>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</si>
  <si>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</si>
  <si>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</si>
  <si>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</si>
  <si>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</si>
  <si>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</si>
  <si>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</si>
  <si>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</si>
  <si>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</si>
  <si>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</si>
  <si>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</si>
  <si>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</si>
  <si>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</si>
  <si>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</si>
  <si>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</si>
  <si>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</si>
  <si>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</si>
  <si>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</si>
  <si>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</si>
  <si>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</si>
  <si>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</si>
  <si>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</si>
  <si>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</si>
  <si>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</si>
  <si>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</si>
  <si>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</si>
  <si>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</si>
  <si>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</si>
  <si>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</si>
  <si>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</si>
  <si>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</si>
  <si>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</si>
  <si>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</si>
  <si>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</si>
  <si>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</si>
  <si>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</si>
  <si>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</si>
  <si>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</si>
  <si>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</si>
  <si>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平成２９年４月１日　</t>
    <phoneticPr fontId="10"/>
  </si>
  <si>
    <t>至　平成３０年３月３１日</t>
    <phoneticPr fontId="10"/>
  </si>
  <si>
    <t>※</t>
  </si>
  <si>
    <t>連結純資産変動計算書</t>
  </si>
  <si>
    <t>自　平成２９年４月１日　</t>
    <phoneticPr fontId="10"/>
  </si>
  <si>
    <t>至　平成３０年３月３１日</t>
    <phoneticPr fontId="10"/>
  </si>
  <si>
    <t>-</t>
    <phoneticPr fontId="10"/>
  </si>
  <si>
    <t>-</t>
    <phoneticPr fontId="10"/>
  </si>
  <si>
    <t>連結資金収支計算書</t>
  </si>
  <si>
    <t>自　平成２９年４月１日　</t>
    <phoneticPr fontId="10"/>
  </si>
  <si>
    <t>地方債等償還支出</t>
    <phoneticPr fontId="10"/>
  </si>
  <si>
    <t>地方債等発行収入</t>
    <phoneticPr fontId="10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</si>
  <si>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</si>
  <si>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</si>
  <si>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</si>
  <si>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</si>
  <si>
    <t>有形固定資産の明細(連結会計）</t>
    <rPh sb="2" eb="4">
      <t>コテイ</t>
    </rPh>
    <rPh sb="10" eb="12">
      <t>レンケツ</t>
    </rPh>
    <rPh sb="12" eb="14">
      <t>カイケイ</t>
    </rPh>
    <phoneticPr fontId="18"/>
  </si>
  <si>
    <t>（単位：千円）</t>
    <rPh sb="4" eb="5">
      <t>セン</t>
    </rPh>
    <phoneticPr fontId="1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</si>
  <si>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</si>
  <si>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</si>
  <si>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</si>
  <si>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</si>
  <si>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</si>
  <si>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</si>
  <si>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</si>
  <si>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</si>
  <si>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</si>
  <si>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</si>
  <si>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</si>
  <si>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</si>
  <si>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</si>
  <si>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</si>
  <si>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</si>
  <si>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</si>
  <si>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</si>
  <si>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</si>
  <si>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</si>
  <si>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</si>
  <si>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</si>
  <si>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有形固定資産の行政目的別明細（連結会計）</t>
    <rPh sb="15" eb="17">
      <t>レンケツ</t>
    </rPh>
    <rPh sb="17" eb="19">
      <t>カイケイ</t>
    </rPh>
    <phoneticPr fontId="18"/>
  </si>
  <si>
    <t>（単位：千円）</t>
    <rPh sb="4" eb="5">
      <t>セン</t>
    </rPh>
    <phoneticPr fontId="18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</si>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</sst>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18">
    <xf numFmtId="0" fontId="0" fillId="0" borderId="0" xfId="0">
      <alignment vertical="center"/>
    </xf>
    <xf numFmtId="49" fontId="3" fillId="2" borderId="0" xfId="9" applyNumberFormat="1" applyFont="1" applyFill="1" applyAlignment="1">
      <alignment vertical="center"/>
    </xf>
    <xf numFmtId="0" fontId="3" fillId="2" borderId="0" xfId="8" applyFont="1" applyFill="1">
      <alignment vertical="center"/>
    </xf>
    <xf numFmtId="0" fontId="3" fillId="2" borderId="0" xfId="9" applyFont="1" applyFill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3" fillId="0" borderId="0" xfId="10" applyNumberFormat="1" applyFont="1" applyAlignment="1">
      <alignment vertical="center"/>
    </xf>
    <xf numFmtId="0" fontId="4" fillId="0" borderId="0" xfId="10" applyFont="1"/>
    <xf numFmtId="0" fontId="3" fillId="0" borderId="0" xfId="10" applyFont="1" applyAlignment="1">
      <alignment vertical="center"/>
    </xf>
    <xf numFmtId="49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0" fontId="1" fillId="0" borderId="0" xfId="10" applyAlignment="1">
      <alignment vertical="center"/>
    </xf>
    <xf numFmtId="0" fontId="1" fillId="0" borderId="0" xfId="10" applyAlignment="1">
      <alignment horizontal="right" vertical="center"/>
    </xf>
    <xf numFmtId="49" fontId="3" fillId="0" borderId="0" xfId="10" applyNumberFormat="1" applyFont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1" fillId="0" borderId="5" xfId="10" applyBorder="1" applyAlignment="1">
      <alignment vertical="center"/>
    </xf>
    <xf numFmtId="38" fontId="1" fillId="0" borderId="0" xfId="2" applyAlignment="1">
      <alignment vertical="center"/>
    </xf>
    <xf numFmtId="0" fontId="1" fillId="0" borderId="0" xfId="11">
      <alignment vertical="center"/>
    </xf>
    <xf numFmtId="0" fontId="1" fillId="0" borderId="6" xfId="10" applyBorder="1" applyAlignment="1">
      <alignment horizontal="right" vertical="center"/>
    </xf>
    <xf numFmtId="177" fontId="8" fillId="0" borderId="7" xfId="10" applyNumberFormat="1" applyFont="1" applyBorder="1" applyAlignment="1">
      <alignment horizontal="center" vertical="center"/>
    </xf>
    <xf numFmtId="0" fontId="8" fillId="0" borderId="7" xfId="10" applyFont="1" applyBorder="1" applyAlignment="1">
      <alignment horizontal="center" vertical="center"/>
    </xf>
    <xf numFmtId="38" fontId="1" fillId="0" borderId="5" xfId="2" applyBorder="1" applyAlignment="1">
      <alignment vertical="center"/>
    </xf>
    <xf numFmtId="176" fontId="1" fillId="2" borderId="6" xfId="10" applyNumberFormat="1" applyFill="1" applyBorder="1" applyAlignment="1">
      <alignment horizontal="right" vertical="center"/>
    </xf>
    <xf numFmtId="177" fontId="8" fillId="2" borderId="7" xfId="10" applyNumberFormat="1" applyFont="1" applyFill="1" applyBorder="1" applyAlignment="1">
      <alignment horizontal="center" vertical="center"/>
    </xf>
    <xf numFmtId="178" fontId="8" fillId="2" borderId="7" xfId="1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9" fillId="0" borderId="0" xfId="10" applyFont="1" applyAlignment="1">
      <alignment vertical="center"/>
    </xf>
    <xf numFmtId="176" fontId="1" fillId="2" borderId="10" xfId="10" applyNumberFormat="1" applyFill="1" applyBorder="1" applyAlignment="1">
      <alignment horizontal="right" vertical="center"/>
    </xf>
    <xf numFmtId="178" fontId="8" fillId="2" borderId="11" xfId="10" applyNumberFormat="1" applyFont="1" applyFill="1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2" borderId="6" xfId="10" applyFill="1" applyBorder="1" applyAlignment="1">
      <alignment horizontal="right" vertical="center"/>
    </xf>
    <xf numFmtId="0" fontId="8" fillId="2" borderId="7" xfId="10" applyFont="1" applyFill="1" applyBorder="1" applyAlignment="1">
      <alignment horizontal="center" vertical="center"/>
    </xf>
    <xf numFmtId="178" fontId="8" fillId="2" borderId="7" xfId="10" applyNumberFormat="1" applyFont="1" applyFill="1" applyBorder="1" applyAlignment="1">
      <alignment horizontal="right" vertical="center"/>
    </xf>
    <xf numFmtId="0" fontId="8" fillId="2" borderId="7" xfId="10" applyFont="1" applyFill="1" applyBorder="1" applyAlignment="1">
      <alignment horizontal="right" vertical="center"/>
    </xf>
    <xf numFmtId="0" fontId="1" fillId="0" borderId="12" xfId="10" applyBorder="1" applyAlignment="1">
      <alignment vertical="center"/>
    </xf>
    <xf numFmtId="0" fontId="8" fillId="0" borderId="7" xfId="10" applyFont="1" applyBorder="1" applyAlignment="1">
      <alignment horizontal="right" vertical="center"/>
    </xf>
    <xf numFmtId="0" fontId="1" fillId="0" borderId="16" xfId="10" applyBorder="1" applyAlignment="1">
      <alignment horizontal="right" vertical="center"/>
    </xf>
    <xf numFmtId="0" fontId="8" fillId="0" borderId="17" xfId="10" applyFont="1" applyBorder="1" applyAlignment="1">
      <alignment horizontal="right" vertical="center"/>
    </xf>
    <xf numFmtId="176" fontId="1" fillId="2" borderId="21" xfId="10" applyNumberFormat="1" applyFill="1" applyBorder="1" applyAlignment="1">
      <alignment horizontal="right" vertical="center"/>
    </xf>
    <xf numFmtId="178" fontId="8" fillId="2" borderId="22" xfId="10" applyNumberFormat="1" applyFont="1" applyFill="1" applyBorder="1" applyAlignment="1">
      <alignment horizontal="center" vertical="center"/>
    </xf>
    <xf numFmtId="176" fontId="1" fillId="2" borderId="3" xfId="10" applyNumberFormat="1" applyFill="1" applyBorder="1" applyAlignment="1">
      <alignment horizontal="right" vertical="center"/>
    </xf>
    <xf numFmtId="177" fontId="8" fillId="2" borderId="4" xfId="10" applyNumberFormat="1" applyFont="1" applyFill="1" applyBorder="1" applyAlignment="1">
      <alignment horizontal="center" vertical="center"/>
    </xf>
    <xf numFmtId="178" fontId="8" fillId="2" borderId="4" xfId="10" applyNumberFormat="1" applyFont="1" applyFill="1" applyBorder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1" fillId="2" borderId="0" xfId="8" applyFont="1" applyFill="1">
      <alignment vertical="center"/>
    </xf>
    <xf numFmtId="49" fontId="1" fillId="2" borderId="0" xfId="0" applyNumberFormat="1" applyFont="1" applyFill="1">
      <alignment vertical="center"/>
    </xf>
    <xf numFmtId="0" fontId="1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5" xfId="1" applyFill="1" applyBorder="1">
      <alignment vertical="center"/>
    </xf>
    <xf numFmtId="38" fontId="1" fillId="2" borderId="0" xfId="1" applyFill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38" fontId="1" fillId="2" borderId="8" xfId="1" applyFill="1" applyBorder="1">
      <alignment vertical="center"/>
    </xf>
    <xf numFmtId="38" fontId="1" fillId="2" borderId="9" xfId="1" applyFill="1" applyBorder="1">
      <alignment vertical="center"/>
    </xf>
    <xf numFmtId="0" fontId="1" fillId="2" borderId="9" xfId="0" applyFont="1" applyFill="1" applyBorder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37" fontId="8" fillId="2" borderId="11" xfId="0" applyNumberFormat="1" applyFont="1" applyFill="1" applyBorder="1" applyAlignment="1">
      <alignment horizontal="center" vertical="center"/>
    </xf>
    <xf numFmtId="38" fontId="1" fillId="2" borderId="1" xfId="1" applyFill="1" applyBorder="1">
      <alignment vertical="center"/>
    </xf>
    <xf numFmtId="38" fontId="1" fillId="2" borderId="2" xfId="1" applyFill="1" applyBorder="1">
      <alignment vertical="center"/>
    </xf>
    <xf numFmtId="0" fontId="12" fillId="2" borderId="2" xfId="0" applyFont="1" applyFill="1" applyBorder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center" vertical="center"/>
    </xf>
    <xf numFmtId="49" fontId="7" fillId="2" borderId="0" xfId="1" applyNumberFormat="1" applyFont="1" applyFill="1">
      <alignment vertical="center"/>
    </xf>
    <xf numFmtId="38" fontId="7" fillId="2" borderId="24" xfId="1" applyFont="1" applyFill="1" applyBorder="1">
      <alignment vertical="center"/>
    </xf>
    <xf numFmtId="38" fontId="13" fillId="2" borderId="24" xfId="1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38" fontId="13" fillId="2" borderId="0" xfId="1" applyFont="1" applyFill="1">
      <alignment vertical="center"/>
    </xf>
    <xf numFmtId="0" fontId="14" fillId="2" borderId="0" xfId="0" applyFont="1" applyFill="1">
      <alignment vertical="center"/>
    </xf>
    <xf numFmtId="49" fontId="3" fillId="0" borderId="0" xfId="6" applyNumberFormat="1" applyFont="1" applyAlignment="1">
      <alignment vertical="center"/>
    </xf>
    <xf numFmtId="0" fontId="11" fillId="0" borderId="0" xfId="6" applyFont="1"/>
    <xf numFmtId="0" fontId="3" fillId="0" borderId="0" xfId="6" applyFont="1" applyAlignment="1">
      <alignment vertical="center"/>
    </xf>
    <xf numFmtId="0" fontId="11" fillId="0" borderId="0" xfId="6" applyFont="1" applyAlignment="1">
      <alignment horizontal="center"/>
    </xf>
    <xf numFmtId="0" fontId="1" fillId="0" borderId="0" xfId="6" applyAlignment="1">
      <alignment horizontal="center"/>
    </xf>
    <xf numFmtId="0" fontId="1" fillId="0" borderId="0" xfId="6"/>
    <xf numFmtId="0" fontId="1" fillId="0" borderId="0" xfId="6" applyAlignment="1">
      <alignment horizontal="right"/>
    </xf>
    <xf numFmtId="0" fontId="1" fillId="0" borderId="0" xfId="6" applyAlignment="1">
      <alignment vertical="center"/>
    </xf>
    <xf numFmtId="0" fontId="1" fillId="0" borderId="24" xfId="6" applyBorder="1" applyAlignment="1">
      <alignment vertical="center"/>
    </xf>
    <xf numFmtId="0" fontId="1" fillId="0" borderId="28" xfId="6" applyBorder="1" applyAlignment="1">
      <alignment vertical="center"/>
    </xf>
    <xf numFmtId="0" fontId="1" fillId="0" borderId="0" xfId="6" applyAlignment="1">
      <alignment horizontal="center" vertical="center"/>
    </xf>
    <xf numFmtId="38" fontId="1" fillId="0" borderId="33" xfId="2" applyBorder="1" applyAlignment="1">
      <alignment vertical="center"/>
    </xf>
    <xf numFmtId="38" fontId="1" fillId="0" borderId="34" xfId="2" applyBorder="1" applyAlignment="1">
      <alignment vertical="center"/>
    </xf>
    <xf numFmtId="0" fontId="1" fillId="0" borderId="34" xfId="6" applyBorder="1" applyAlignment="1">
      <alignment vertical="center"/>
    </xf>
    <xf numFmtId="176" fontId="1" fillId="0" borderId="35" xfId="6" applyNumberFormat="1" applyBorder="1" applyAlignment="1">
      <alignment horizontal="right" vertical="center"/>
    </xf>
    <xf numFmtId="179" fontId="8" fillId="0" borderId="34" xfId="6" applyNumberFormat="1" applyFont="1" applyBorder="1" applyAlignment="1">
      <alignment horizontal="center" vertical="center"/>
    </xf>
    <xf numFmtId="176" fontId="8" fillId="0" borderId="36" xfId="6" applyNumberFormat="1" applyFont="1" applyBorder="1" applyAlignment="1">
      <alignment horizontal="center" vertical="center"/>
    </xf>
    <xf numFmtId="176" fontId="1" fillId="0" borderId="34" xfId="6" applyNumberFormat="1" applyBorder="1" applyAlignment="1">
      <alignment horizontal="right" vertical="center"/>
    </xf>
    <xf numFmtId="176" fontId="8" fillId="0" borderId="37" xfId="6" applyNumberFormat="1" applyFont="1" applyBorder="1" applyAlignment="1">
      <alignment horizontal="center" vertical="center"/>
    </xf>
    <xf numFmtId="176" fontId="1" fillId="0" borderId="6" xfId="6" applyNumberFormat="1" applyBorder="1" applyAlignment="1">
      <alignment horizontal="right" vertical="center"/>
    </xf>
    <xf numFmtId="179" fontId="8" fillId="0" borderId="0" xfId="6" applyNumberFormat="1" applyFont="1" applyAlignment="1">
      <alignment horizontal="center" vertical="center"/>
    </xf>
    <xf numFmtId="176" fontId="8" fillId="0" borderId="12" xfId="6" applyNumberFormat="1" applyFont="1" applyBorder="1" applyAlignment="1">
      <alignment horizontal="center" vertical="center"/>
    </xf>
    <xf numFmtId="176" fontId="1" fillId="0" borderId="0" xfId="6" applyNumberFormat="1" applyAlignment="1">
      <alignment horizontal="right" vertical="center"/>
    </xf>
    <xf numFmtId="176" fontId="8" fillId="0" borderId="40" xfId="6" applyNumberFormat="1" applyFont="1" applyBorder="1" applyAlignment="1">
      <alignment horizontal="center" vertical="center"/>
    </xf>
    <xf numFmtId="0" fontId="1" fillId="0" borderId="5" xfId="6" applyBorder="1" applyAlignment="1">
      <alignment vertical="center"/>
    </xf>
    <xf numFmtId="176" fontId="8" fillId="0" borderId="7" xfId="6" applyNumberFormat="1" applyFont="1" applyBorder="1" applyAlignment="1">
      <alignment horizontal="center" vertical="center"/>
    </xf>
    <xf numFmtId="0" fontId="1" fillId="0" borderId="5" xfId="12" applyBorder="1" applyAlignment="1">
      <alignment horizontal="left" vertical="center"/>
    </xf>
    <xf numFmtId="0" fontId="1" fillId="0" borderId="0" xfId="12" applyAlignment="1">
      <alignment horizontal="left" vertical="center"/>
    </xf>
    <xf numFmtId="38" fontId="1" fillId="0" borderId="13" xfId="2" applyBorder="1" applyAlignment="1">
      <alignment vertical="center"/>
    </xf>
    <xf numFmtId="0" fontId="1" fillId="0" borderId="14" xfId="12" applyBorder="1">
      <alignment vertical="center"/>
    </xf>
    <xf numFmtId="0" fontId="1" fillId="0" borderId="14" xfId="6" applyBorder="1" applyAlignment="1">
      <alignment vertical="center"/>
    </xf>
    <xf numFmtId="176" fontId="1" fillId="0" borderId="16" xfId="6" applyNumberFormat="1" applyBorder="1" applyAlignment="1">
      <alignment horizontal="right" vertical="center"/>
    </xf>
    <xf numFmtId="179" fontId="8" fillId="0" borderId="14" xfId="6" applyNumberFormat="1" applyFont="1" applyBorder="1" applyAlignment="1">
      <alignment horizontal="center" vertical="center"/>
    </xf>
    <xf numFmtId="176" fontId="8" fillId="0" borderId="15" xfId="6" applyNumberFormat="1" applyFont="1" applyBorder="1" applyAlignment="1">
      <alignment horizontal="center" vertical="center"/>
    </xf>
    <xf numFmtId="176" fontId="1" fillId="0" borderId="14" xfId="6" applyNumberFormat="1" applyBorder="1" applyAlignment="1">
      <alignment horizontal="right" vertical="center"/>
    </xf>
    <xf numFmtId="176" fontId="8" fillId="0" borderId="17" xfId="6" applyNumberFormat="1" applyFont="1" applyBorder="1" applyAlignment="1">
      <alignment horizontal="center" vertical="center"/>
    </xf>
    <xf numFmtId="38" fontId="1" fillId="0" borderId="8" xfId="2" applyBorder="1" applyAlignment="1">
      <alignment vertical="center"/>
    </xf>
    <xf numFmtId="0" fontId="1" fillId="0" borderId="9" xfId="12" applyBorder="1">
      <alignment vertical="center"/>
    </xf>
    <xf numFmtId="0" fontId="1" fillId="0" borderId="45" xfId="12" applyBorder="1">
      <alignment vertical="center"/>
    </xf>
    <xf numFmtId="0" fontId="1" fillId="0" borderId="9" xfId="6" applyBorder="1" applyAlignment="1">
      <alignment vertical="center"/>
    </xf>
    <xf numFmtId="176" fontId="1" fillId="0" borderId="10" xfId="6" applyNumberFormat="1" applyBorder="1" applyAlignment="1">
      <alignment horizontal="right" vertical="center"/>
    </xf>
    <xf numFmtId="179" fontId="8" fillId="0" borderId="46" xfId="6" applyNumberFormat="1" applyFont="1" applyBorder="1" applyAlignment="1">
      <alignment horizontal="center" vertical="center"/>
    </xf>
    <xf numFmtId="176" fontId="8" fillId="0" borderId="46" xfId="6" applyNumberFormat="1" applyFont="1" applyBorder="1" applyAlignment="1">
      <alignment horizontal="center" vertical="center"/>
    </xf>
    <xf numFmtId="176" fontId="1" fillId="0" borderId="9" xfId="6" applyNumberFormat="1" applyBorder="1" applyAlignment="1">
      <alignment horizontal="right" vertical="center"/>
    </xf>
    <xf numFmtId="176" fontId="8" fillId="0" borderId="11" xfId="6" applyNumberFormat="1" applyFont="1" applyBorder="1" applyAlignment="1">
      <alignment horizontal="center" vertical="center"/>
    </xf>
    <xf numFmtId="0" fontId="1" fillId="0" borderId="0" xfId="12">
      <alignment vertical="center"/>
    </xf>
    <xf numFmtId="179" fontId="8" fillId="0" borderId="12" xfId="6" applyNumberFormat="1" applyFont="1" applyBorder="1" applyAlignment="1">
      <alignment horizontal="center" vertical="center"/>
    </xf>
    <xf numFmtId="0" fontId="1" fillId="0" borderId="14" xfId="12" applyBorder="1" applyAlignment="1">
      <alignment horizontal="left" vertical="center"/>
    </xf>
    <xf numFmtId="38" fontId="7" fillId="0" borderId="0" xfId="2" applyFont="1" applyAlignment="1">
      <alignment vertical="center"/>
    </xf>
    <xf numFmtId="38" fontId="1" fillId="0" borderId="18" xfId="2" applyBorder="1" applyAlignment="1">
      <alignment vertical="center"/>
    </xf>
    <xf numFmtId="0" fontId="1" fillId="0" borderId="19" xfId="12" applyBorder="1">
      <alignment vertical="center"/>
    </xf>
    <xf numFmtId="0" fontId="1" fillId="0" borderId="19" xfId="12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1" fillId="0" borderId="19" xfId="6" applyBorder="1" applyAlignment="1">
      <alignment vertical="center"/>
    </xf>
    <xf numFmtId="176" fontId="1" fillId="0" borderId="21" xfId="6" applyNumberFormat="1" applyBorder="1" applyAlignment="1">
      <alignment horizontal="right" vertical="center"/>
    </xf>
    <xf numFmtId="179" fontId="8" fillId="0" borderId="19" xfId="6" applyNumberFormat="1" applyFont="1" applyBorder="1" applyAlignment="1">
      <alignment horizontal="center" vertical="center"/>
    </xf>
    <xf numFmtId="176" fontId="8" fillId="0" borderId="20" xfId="6" applyNumberFormat="1" applyFont="1" applyBorder="1" applyAlignment="1">
      <alignment horizontal="center" vertical="center"/>
    </xf>
    <xf numFmtId="176" fontId="1" fillId="0" borderId="19" xfId="6" applyNumberFormat="1" applyBorder="1" applyAlignment="1">
      <alignment horizontal="right" vertical="center"/>
    </xf>
    <xf numFmtId="176" fontId="8" fillId="0" borderId="22" xfId="2" applyNumberFormat="1" applyFont="1" applyBorder="1" applyAlignment="1">
      <alignment horizontal="center" vertical="center"/>
    </xf>
    <xf numFmtId="38" fontId="1" fillId="0" borderId="29" xfId="2" applyBorder="1" applyAlignment="1">
      <alignment vertical="center"/>
    </xf>
    <xf numFmtId="0" fontId="1" fillId="0" borderId="30" xfId="12" applyBorder="1">
      <alignment vertical="center"/>
    </xf>
    <xf numFmtId="0" fontId="1" fillId="0" borderId="30" xfId="12" applyBorder="1" applyAlignment="1">
      <alignment horizontal="left" vertical="center"/>
    </xf>
    <xf numFmtId="0" fontId="1" fillId="0" borderId="30" xfId="6" applyBorder="1" applyAlignment="1">
      <alignment vertical="center"/>
    </xf>
    <xf numFmtId="176" fontId="1" fillId="0" borderId="32" xfId="6" applyNumberFormat="1" applyBorder="1" applyAlignment="1">
      <alignment horizontal="right" vertical="center"/>
    </xf>
    <xf numFmtId="179" fontId="8" fillId="0" borderId="30" xfId="6" applyNumberFormat="1" applyFont="1" applyBorder="1" applyAlignment="1">
      <alignment horizontal="center" vertical="center"/>
    </xf>
    <xf numFmtId="176" fontId="8" fillId="0" borderId="31" xfId="6" applyNumberFormat="1" applyFont="1" applyBorder="1" applyAlignment="1">
      <alignment horizontal="center" vertical="center"/>
    </xf>
    <xf numFmtId="176" fontId="1" fillId="0" borderId="30" xfId="6" applyNumberFormat="1" applyBorder="1" applyAlignment="1">
      <alignment horizontal="right" vertical="center"/>
    </xf>
    <xf numFmtId="176" fontId="8" fillId="0" borderId="52" xfId="2" applyNumberFormat="1" applyFont="1" applyBorder="1" applyAlignment="1">
      <alignment horizontal="center" vertical="center"/>
    </xf>
    <xf numFmtId="0" fontId="1" fillId="0" borderId="24" xfId="6" applyBorder="1" applyAlignment="1">
      <alignment vertical="top" wrapText="1"/>
    </xf>
    <xf numFmtId="0" fontId="1" fillId="0" borderId="24" xfId="6" applyBorder="1" applyAlignment="1">
      <alignment vertical="top"/>
    </xf>
    <xf numFmtId="0" fontId="1" fillId="0" borderId="0" xfId="6" applyAlignment="1">
      <alignment vertical="top"/>
    </xf>
    <xf numFmtId="0" fontId="3" fillId="0" borderId="0" xfId="6" applyFont="1" applyAlignment="1">
      <alignment horizontal="left" vertical="center"/>
    </xf>
    <xf numFmtId="0" fontId="9" fillId="2" borderId="0" xfId="8" applyFont="1" applyFill="1">
      <alignment vertical="center"/>
    </xf>
    <xf numFmtId="0" fontId="15" fillId="2" borderId="0" xfId="9" applyFont="1" applyFill="1" applyAlignment="1">
      <alignment vertical="center"/>
    </xf>
    <xf numFmtId="49" fontId="7" fillId="2" borderId="0" xfId="9" applyNumberFormat="1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3" fillId="2" borderId="0" xfId="9" applyNumberFormat="1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38" fontId="1" fillId="2" borderId="25" xfId="2" applyFill="1" applyBorder="1" applyAlignment="1">
      <alignment vertical="center"/>
    </xf>
    <xf numFmtId="0" fontId="1" fillId="2" borderId="24" xfId="12" applyFill="1" applyBorder="1">
      <alignment vertical="center"/>
    </xf>
    <xf numFmtId="0" fontId="1" fillId="2" borderId="24" xfId="12" applyFill="1" applyBorder="1" applyAlignment="1">
      <alignment horizontal="left" vertical="center"/>
    </xf>
    <xf numFmtId="0" fontId="1" fillId="2" borderId="24" xfId="9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27" xfId="9" applyFill="1" applyBorder="1" applyAlignment="1">
      <alignment vertical="center"/>
    </xf>
    <xf numFmtId="0" fontId="8" fillId="2" borderId="28" xfId="9" applyFont="1" applyFill="1" applyBorder="1" applyAlignment="1">
      <alignment vertical="center"/>
    </xf>
    <xf numFmtId="38" fontId="1" fillId="2" borderId="5" xfId="2" applyFill="1" applyBorder="1" applyAlignment="1">
      <alignment vertical="center"/>
    </xf>
    <xf numFmtId="0" fontId="1" fillId="2" borderId="0" xfId="12" applyFill="1">
      <alignment vertical="center"/>
    </xf>
    <xf numFmtId="0" fontId="1" fillId="2" borderId="0" xfId="12" applyFill="1" applyAlignment="1">
      <alignment horizontal="left" vertical="center"/>
    </xf>
    <xf numFmtId="0" fontId="1" fillId="2" borderId="12" xfId="9" applyFill="1" applyBorder="1" applyAlignment="1">
      <alignment vertical="center"/>
    </xf>
    <xf numFmtId="176" fontId="1" fillId="2" borderId="6" xfId="9" applyNumberFormat="1" applyFill="1" applyBorder="1" applyAlignment="1">
      <alignment horizontal="right" vertical="center"/>
    </xf>
    <xf numFmtId="178" fontId="8" fillId="2" borderId="7" xfId="9" applyNumberFormat="1" applyFont="1" applyFill="1" applyBorder="1" applyAlignment="1">
      <alignment horizontal="center" vertical="center"/>
    </xf>
    <xf numFmtId="0" fontId="1" fillId="2" borderId="5" xfId="9" applyFill="1" applyBorder="1" applyAlignment="1">
      <alignment vertical="center"/>
    </xf>
    <xf numFmtId="0" fontId="1" fillId="2" borderId="5" xfId="11" applyFill="1" applyBorder="1">
      <alignment vertical="center"/>
    </xf>
    <xf numFmtId="0" fontId="1" fillId="2" borderId="0" xfId="11" applyFill="1">
      <alignment vertical="center"/>
    </xf>
    <xf numFmtId="177" fontId="8" fillId="2" borderId="7" xfId="9" applyNumberFormat="1" applyFont="1" applyFill="1" applyBorder="1" applyAlignment="1">
      <alignment horizontal="center" vertical="center"/>
    </xf>
    <xf numFmtId="38" fontId="1" fillId="2" borderId="0" xfId="2" applyFill="1" applyAlignment="1">
      <alignment vertical="center"/>
    </xf>
    <xf numFmtId="0" fontId="1" fillId="2" borderId="8" xfId="9" applyFill="1" applyBorder="1" applyAlignment="1">
      <alignment vertical="center"/>
    </xf>
    <xf numFmtId="0" fontId="1" fillId="2" borderId="9" xfId="9" applyFill="1" applyBorder="1" applyAlignment="1">
      <alignment vertical="center"/>
    </xf>
    <xf numFmtId="38" fontId="1" fillId="2" borderId="9" xfId="2" applyFill="1" applyBorder="1" applyAlignment="1">
      <alignment vertical="center"/>
    </xf>
    <xf numFmtId="0" fontId="1" fillId="2" borderId="9" xfId="11" applyFill="1" applyBorder="1">
      <alignment vertical="center"/>
    </xf>
    <xf numFmtId="0" fontId="1" fillId="2" borderId="46" xfId="9" applyFill="1" applyBorder="1" applyAlignment="1">
      <alignment vertical="center"/>
    </xf>
    <xf numFmtId="176" fontId="1" fillId="2" borderId="10" xfId="9" applyNumberFormat="1" applyFill="1" applyBorder="1" applyAlignment="1">
      <alignment horizontal="right" vertical="center"/>
    </xf>
    <xf numFmtId="178" fontId="8" fillId="2" borderId="11" xfId="9" applyNumberFormat="1" applyFont="1" applyFill="1" applyBorder="1" applyAlignment="1">
      <alignment horizontal="center" vertical="center"/>
    </xf>
    <xf numFmtId="176" fontId="1" fillId="2" borderId="6" xfId="9" applyNumberForma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9" xfId="9" applyFill="1" applyBorder="1" applyAlignment="1">
      <alignment horizontal="left" vertical="center"/>
    </xf>
    <xf numFmtId="176" fontId="1" fillId="2" borderId="16" xfId="9" applyNumberFormat="1" applyFill="1" applyBorder="1" applyAlignment="1">
      <alignment horizontal="right" vertical="center"/>
    </xf>
    <xf numFmtId="176" fontId="1" fillId="2" borderId="3" xfId="9" applyNumberFormat="1" applyFill="1" applyBorder="1" applyAlignment="1">
      <alignment horizontal="right" vertical="center"/>
    </xf>
    <xf numFmtId="178" fontId="8" fillId="2" borderId="4" xfId="9" applyNumberFormat="1" applyFont="1" applyFill="1" applyBorder="1" applyAlignment="1">
      <alignment horizontal="center" vertical="center"/>
    </xf>
    <xf numFmtId="0" fontId="1" fillId="2" borderId="24" xfId="9" applyFill="1" applyBorder="1" applyAlignment="1">
      <alignment horizontal="left" vertical="center"/>
    </xf>
    <xf numFmtId="176" fontId="1" fillId="2" borderId="0" xfId="9" applyNumberFormat="1" applyFill="1" applyAlignment="1">
      <alignment horizontal="right" vertical="center"/>
    </xf>
    <xf numFmtId="178" fontId="8" fillId="2" borderId="24" xfId="9" applyNumberFormat="1" applyFont="1" applyFill="1" applyBorder="1" applyAlignment="1">
      <alignment horizontal="center" vertical="center"/>
    </xf>
    <xf numFmtId="0" fontId="1" fillId="2" borderId="33" xfId="9" applyFill="1" applyBorder="1" applyAlignment="1">
      <alignment horizontal="left" vertical="center"/>
    </xf>
    <xf numFmtId="0" fontId="1" fillId="2" borderId="34" xfId="9" applyFill="1" applyBorder="1" applyAlignment="1">
      <alignment horizontal="left" vertical="center"/>
    </xf>
    <xf numFmtId="176" fontId="1" fillId="2" borderId="35" xfId="9" applyNumberFormat="1" applyFill="1" applyBorder="1" applyAlignment="1">
      <alignment horizontal="right" vertical="center"/>
    </xf>
    <xf numFmtId="178" fontId="8" fillId="2" borderId="37" xfId="9" applyNumberFormat="1" applyFont="1" applyFill="1" applyBorder="1" applyAlignment="1">
      <alignment horizontal="center" vertical="center"/>
    </xf>
    <xf numFmtId="0" fontId="1" fillId="2" borderId="13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0" fontId="1" fillId="2" borderId="18" xfId="9" applyFill="1" applyBorder="1" applyAlignment="1">
      <alignment horizontal="left" vertical="center"/>
    </xf>
    <xf numFmtId="0" fontId="1" fillId="2" borderId="19" xfId="9" applyFill="1" applyBorder="1" applyAlignment="1">
      <alignment horizontal="left" vertical="center"/>
    </xf>
    <xf numFmtId="176" fontId="1" fillId="2" borderId="21" xfId="9" applyNumberFormat="1" applyFill="1" applyBorder="1" applyAlignment="1">
      <alignment horizontal="right" vertical="center"/>
    </xf>
    <xf numFmtId="178" fontId="8" fillId="2" borderId="22" xfId="9" applyNumberFormat="1" applyFont="1" applyFill="1" applyBorder="1" applyAlignment="1">
      <alignment horizontal="center" vertical="center"/>
    </xf>
    <xf numFmtId="0" fontId="1" fillId="2" borderId="1" xfId="9" applyFill="1" applyBorder="1" applyAlignment="1">
      <alignment vertical="center"/>
    </xf>
    <xf numFmtId="0" fontId="1" fillId="2" borderId="2" xfId="9" applyFill="1" applyBorder="1" applyAlignment="1">
      <alignment vertical="center"/>
    </xf>
    <xf numFmtId="38" fontId="1" fillId="2" borderId="2" xfId="2" applyFill="1" applyBorder="1" applyAlignment="1">
      <alignment vertical="center"/>
    </xf>
    <xf numFmtId="0" fontId="1" fillId="2" borderId="2" xfId="11" applyFill="1" applyBorder="1">
      <alignment vertical="center"/>
    </xf>
    <xf numFmtId="38" fontId="7" fillId="2" borderId="0" xfId="2" applyFont="1" applyFill="1" applyAlignment="1">
      <alignment vertical="center"/>
    </xf>
    <xf numFmtId="0" fontId="7" fillId="2" borderId="0" xfId="11" applyFont="1" applyFill="1">
      <alignment vertical="center"/>
    </xf>
    <xf numFmtId="0" fontId="7" fillId="2" borderId="0" xfId="12" applyFont="1" applyFill="1" applyAlignment="1">
      <alignment horizontal="left" vertical="center"/>
    </xf>
    <xf numFmtId="0" fontId="3" fillId="2" borderId="0" xfId="9" applyFont="1" applyFill="1" applyAlignment="1">
      <alignment horizontal="left" vertical="center"/>
    </xf>
    <xf numFmtId="0" fontId="7" fillId="2" borderId="0" xfId="9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3" fillId="0" borderId="0" xfId="6" applyNumberFormat="1" applyFont="1" applyAlignment="1">
      <alignment vertical="center"/>
    </xf>
    <xf numFmtId="176" fontId="3" fillId="0" borderId="0" xfId="10" applyNumberFormat="1" applyFont="1" applyAlignment="1">
      <alignment vertical="center"/>
    </xf>
    <xf numFmtId="0" fontId="17" fillId="0" borderId="14" xfId="6" applyFont="1" applyBorder="1" applyAlignment="1">
      <alignment vertical="center"/>
    </xf>
    <xf numFmtId="0" fontId="19" fillId="0" borderId="14" xfId="6" applyFont="1" applyBorder="1" applyAlignme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right" vertical="center"/>
    </xf>
    <xf numFmtId="0" fontId="17" fillId="0" borderId="0" xfId="6" applyFont="1" applyAlignment="1">
      <alignment vertical="center"/>
    </xf>
    <xf numFmtId="0" fontId="23" fillId="0" borderId="14" xfId="13" applyFont="1" applyBorder="1">
      <alignment vertical="center"/>
    </xf>
    <xf numFmtId="0" fontId="24" fillId="0" borderId="14" xfId="13" applyFont="1" applyBorder="1">
      <alignment vertical="center"/>
    </xf>
    <xf numFmtId="0" fontId="21" fillId="0" borderId="0" xfId="13" applyFont="1">
      <alignment vertical="center"/>
    </xf>
    <xf numFmtId="0" fontId="17" fillId="0" borderId="0" xfId="14" applyFont="1" applyAlignment="1">
      <alignment vertical="center"/>
    </xf>
    <xf numFmtId="0" fontId="25" fillId="0" borderId="0" xfId="14" applyFont="1" applyAlignment="1">
      <alignment horizontal="right" vertical="center"/>
    </xf>
    <xf numFmtId="38" fontId="1" fillId="0" borderId="8" xfId="2" applyBorder="1" applyAlignment="1">
      <alignment horizontal="center" vertical="center"/>
    </xf>
    <xf numFmtId="38" fontId="1" fillId="0" borderId="9" xfId="2" applyBorder="1" applyAlignment="1">
      <alignment horizontal="center" vertical="center"/>
    </xf>
    <xf numFmtId="38" fontId="1" fillId="0" borderId="5" xfId="2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0" borderId="13" xfId="10" applyBorder="1" applyAlignment="1">
      <alignment horizontal="center" vertical="center"/>
    </xf>
    <xf numFmtId="0" fontId="1" fillId="0" borderId="14" xfId="10" applyBorder="1" applyAlignment="1">
      <alignment horizontal="center" vertical="center"/>
    </xf>
    <xf numFmtId="0" fontId="1" fillId="0" borderId="15" xfId="10" applyBorder="1" applyAlignment="1">
      <alignment horizontal="center" vertical="center"/>
    </xf>
    <xf numFmtId="0" fontId="1" fillId="0" borderId="18" xfId="10" applyBorder="1" applyAlignment="1">
      <alignment horizontal="center" vertical="center"/>
    </xf>
    <xf numFmtId="0" fontId="1" fillId="0" borderId="19" xfId="10" applyBorder="1" applyAlignment="1">
      <alignment horizontal="center" vertical="center"/>
    </xf>
    <xf numFmtId="0" fontId="1" fillId="0" borderId="20" xfId="10" applyBorder="1" applyAlignment="1">
      <alignment horizontal="center" vertical="center"/>
    </xf>
    <xf numFmtId="38" fontId="1" fillId="0" borderId="1" xfId="2" applyBorder="1" applyAlignment="1">
      <alignment horizontal="center" vertical="center"/>
    </xf>
    <xf numFmtId="38" fontId="1" fillId="0" borderId="2" xfId="2" applyBorder="1" applyAlignment="1">
      <alignment horizontal="center" vertical="center"/>
    </xf>
    <xf numFmtId="38" fontId="1" fillId="0" borderId="23" xfId="2" applyBorder="1" applyAlignment="1">
      <alignment horizontal="center" vertical="center"/>
    </xf>
    <xf numFmtId="0" fontId="1" fillId="0" borderId="1" xfId="10" applyBorder="1" applyAlignment="1">
      <alignment horizontal="center" vertical="center"/>
    </xf>
    <xf numFmtId="0" fontId="1" fillId="0" borderId="2" xfId="10" applyBorder="1" applyAlignment="1">
      <alignment horizontal="center" vertical="center"/>
    </xf>
    <xf numFmtId="0" fontId="1" fillId="0" borderId="23" xfId="10" applyBorder="1" applyAlignment="1">
      <alignment horizontal="center" vertical="center"/>
    </xf>
    <xf numFmtId="0" fontId="5" fillId="0" borderId="0" xfId="10" applyFont="1" applyAlignment="1">
      <alignment horizontal="center"/>
    </xf>
    <xf numFmtId="0" fontId="6" fillId="0" borderId="0" xfId="10" applyFont="1" applyAlignment="1">
      <alignment horizontal="center" vertical="center"/>
    </xf>
    <xf numFmtId="0" fontId="1" fillId="0" borderId="2" xfId="10" applyBorder="1" applyAlignment="1">
      <alignment vertical="center"/>
    </xf>
    <xf numFmtId="0" fontId="1" fillId="0" borderId="3" xfId="10" applyBorder="1" applyAlignment="1">
      <alignment horizontal="center" vertical="center"/>
    </xf>
    <xf numFmtId="0" fontId="1" fillId="0" borderId="4" xfId="1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79" fontId="1" fillId="0" borderId="41" xfId="6" applyNumberFormat="1" applyBorder="1" applyAlignment="1">
      <alignment horizontal="center" vertical="center"/>
    </xf>
    <xf numFmtId="179" fontId="1" fillId="0" borderId="42" xfId="6" applyNumberFormat="1" applyBorder="1" applyAlignment="1">
      <alignment horizontal="center" vertical="center"/>
    </xf>
    <xf numFmtId="179" fontId="1" fillId="0" borderId="50" xfId="6" applyNumberFormat="1" applyBorder="1" applyAlignment="1">
      <alignment horizontal="center" vertical="center"/>
    </xf>
    <xf numFmtId="176" fontId="1" fillId="0" borderId="43" xfId="6" applyNumberFormat="1" applyBorder="1" applyAlignment="1">
      <alignment horizontal="center" vertical="center"/>
    </xf>
    <xf numFmtId="176" fontId="1" fillId="0" borderId="51" xfId="6" applyNumberFormat="1" applyBorder="1" applyAlignment="1">
      <alignment horizontal="center" vertical="center"/>
    </xf>
    <xf numFmtId="176" fontId="1" fillId="0" borderId="41" xfId="6" applyNumberFormat="1" applyBorder="1" applyAlignment="1">
      <alignment horizontal="right" vertical="center"/>
    </xf>
    <xf numFmtId="176" fontId="1" fillId="0" borderId="42" xfId="6" applyNumberFormat="1" applyBorder="1" applyAlignment="1">
      <alignment horizontal="right" vertical="center"/>
    </xf>
    <xf numFmtId="176" fontId="1" fillId="0" borderId="41" xfId="6" applyNumberFormat="1" applyBorder="1" applyAlignment="1">
      <alignment horizontal="center" vertical="center"/>
    </xf>
    <xf numFmtId="176" fontId="1" fillId="0" borderId="50" xfId="6" applyNumberFormat="1" applyBorder="1" applyAlignment="1">
      <alignment horizontal="center" vertical="center"/>
    </xf>
    <xf numFmtId="176" fontId="1" fillId="0" borderId="38" xfId="6" applyNumberFormat="1" applyBorder="1" applyAlignment="1">
      <alignment horizontal="center" vertical="center"/>
    </xf>
    <xf numFmtId="176" fontId="1" fillId="0" borderId="49" xfId="6" applyNumberFormat="1" applyBorder="1" applyAlignment="1">
      <alignment horizontal="center" vertical="center"/>
    </xf>
    <xf numFmtId="179" fontId="1" fillId="0" borderId="38" xfId="6" applyNumberFormat="1" applyBorder="1" applyAlignment="1">
      <alignment horizontal="right" vertical="center"/>
    </xf>
    <xf numFmtId="0" fontId="1" fillId="0" borderId="39" xfId="6" applyBorder="1" applyAlignment="1">
      <alignment horizontal="right" vertical="center"/>
    </xf>
    <xf numFmtId="179" fontId="1" fillId="0" borderId="43" xfId="6" applyNumberFormat="1" applyBorder="1" applyAlignment="1">
      <alignment horizontal="center" vertical="center"/>
    </xf>
    <xf numFmtId="179" fontId="1" fillId="0" borderId="44" xfId="6" applyNumberFormat="1" applyBorder="1" applyAlignment="1">
      <alignment horizontal="center" vertical="center"/>
    </xf>
    <xf numFmtId="179" fontId="1" fillId="0" borderId="47" xfId="6" applyNumberFormat="1" applyBorder="1" applyAlignment="1">
      <alignment horizontal="center" vertical="center"/>
    </xf>
    <xf numFmtId="179" fontId="1" fillId="0" borderId="48" xfId="6" applyNumberForma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1" fillId="0" borderId="25" xfId="6" applyBorder="1" applyAlignment="1">
      <alignment horizontal="center" vertical="center"/>
    </xf>
    <xf numFmtId="0" fontId="1" fillId="0" borderId="24" xfId="6" applyBorder="1" applyAlignment="1">
      <alignment horizontal="center" vertical="center"/>
    </xf>
    <xf numFmtId="0" fontId="1" fillId="0" borderId="26" xfId="6" applyBorder="1" applyAlignment="1">
      <alignment horizontal="center" vertical="center"/>
    </xf>
    <xf numFmtId="0" fontId="1" fillId="0" borderId="29" xfId="6" applyBorder="1" applyAlignment="1">
      <alignment horizontal="center" vertical="center"/>
    </xf>
    <xf numFmtId="0" fontId="1" fillId="0" borderId="30" xfId="6" applyBorder="1" applyAlignment="1">
      <alignment horizontal="center" vertical="center"/>
    </xf>
    <xf numFmtId="0" fontId="1" fillId="0" borderId="31" xfId="6" applyBorder="1" applyAlignment="1">
      <alignment horizontal="center" vertical="center"/>
    </xf>
    <xf numFmtId="0" fontId="1" fillId="0" borderId="27" xfId="6" applyBorder="1" applyAlignment="1">
      <alignment horizontal="center" vertical="center"/>
    </xf>
    <xf numFmtId="0" fontId="1" fillId="0" borderId="32" xfId="6" applyBorder="1" applyAlignment="1">
      <alignment horizontal="center" vertical="center"/>
    </xf>
    <xf numFmtId="0" fontId="1" fillId="0" borderId="21" xfId="6" applyBorder="1" applyAlignment="1">
      <alignment horizontal="center" vertical="center" wrapText="1"/>
    </xf>
    <xf numFmtId="0" fontId="1" fillId="0" borderId="20" xfId="6" applyBorder="1" applyAlignment="1">
      <alignment horizontal="center" vertical="center" wrapText="1"/>
    </xf>
    <xf numFmtId="0" fontId="1" fillId="0" borderId="22" xfId="6" applyBorder="1" applyAlignment="1">
      <alignment horizontal="center" vertical="center" wrapText="1"/>
    </xf>
    <xf numFmtId="0" fontId="1" fillId="2" borderId="8" xfId="9" applyFill="1" applyBorder="1" applyAlignment="1">
      <alignment horizontal="left" vertical="center"/>
    </xf>
    <xf numFmtId="0" fontId="1" fillId="2" borderId="9" xfId="9" applyFill="1" applyBorder="1" applyAlignment="1">
      <alignment horizontal="left" vertical="center"/>
    </xf>
    <xf numFmtId="0" fontId="1" fillId="2" borderId="46" xfId="9" applyFill="1" applyBorder="1" applyAlignment="1">
      <alignment horizontal="left" vertical="center"/>
    </xf>
    <xf numFmtId="0" fontId="1" fillId="2" borderId="5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1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23" xfId="9" applyFill="1" applyBorder="1" applyAlignment="1">
      <alignment horizontal="left" vertical="center"/>
    </xf>
    <xf numFmtId="0" fontId="5" fillId="2" borderId="0" xfId="9" applyFont="1" applyFill="1" applyAlignment="1">
      <alignment horizontal="center" vertical="center"/>
    </xf>
    <xf numFmtId="0" fontId="6" fillId="2" borderId="0" xfId="9" applyFont="1" applyFill="1" applyAlignment="1">
      <alignment horizontal="center" vertical="center"/>
    </xf>
    <xf numFmtId="0" fontId="1" fillId="2" borderId="25" xfId="9" applyFill="1" applyBorder="1" applyAlignment="1">
      <alignment horizontal="center" vertical="center"/>
    </xf>
    <xf numFmtId="0" fontId="1" fillId="2" borderId="24" xfId="9" applyFill="1" applyBorder="1" applyAlignment="1">
      <alignment horizontal="center" vertical="center"/>
    </xf>
    <xf numFmtId="0" fontId="1" fillId="2" borderId="24" xfId="9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29" xfId="9" applyFill="1" applyBorder="1" applyAlignment="1">
      <alignment vertical="center"/>
    </xf>
    <xf numFmtId="0" fontId="1" fillId="2" borderId="30" xfId="9" applyFill="1" applyBorder="1" applyAlignment="1">
      <alignment vertical="center"/>
    </xf>
    <xf numFmtId="0" fontId="1" fillId="2" borderId="31" xfId="9" applyFill="1" applyBorder="1" applyAlignment="1">
      <alignment vertical="center"/>
    </xf>
    <xf numFmtId="0" fontId="1" fillId="2" borderId="27" xfId="9" applyFill="1" applyBorder="1" applyAlignment="1">
      <alignment horizontal="center" vertical="center"/>
    </xf>
    <xf numFmtId="0" fontId="1" fillId="2" borderId="28" xfId="9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1" fillId="2" borderId="52" xfId="9" applyFill="1" applyBorder="1" applyAlignment="1">
      <alignment horizontal="center" vertical="center"/>
    </xf>
    <xf numFmtId="0" fontId="1" fillId="2" borderId="13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0" fontId="1" fillId="2" borderId="15" xfId="9" applyFill="1" applyBorder="1" applyAlignment="1">
      <alignment horizontal="left" vertical="center"/>
    </xf>
    <xf numFmtId="0" fontId="21" fillId="0" borderId="46" xfId="13" applyFont="1" applyBorder="1" applyAlignment="1">
      <alignment horizontal="center" vertical="center" wrapText="1"/>
    </xf>
    <xf numFmtId="0" fontId="21" fillId="0" borderId="53" xfId="13" applyFont="1" applyBorder="1" applyAlignment="1">
      <alignment horizontal="center" vertical="center" wrapText="1"/>
    </xf>
    <xf numFmtId="0" fontId="21" fillId="0" borderId="53" xfId="13" applyFont="1" applyBorder="1" applyAlignment="1">
      <alignment horizontal="left" vertical="center" wrapText="1"/>
    </xf>
    <xf numFmtId="180" fontId="21" fillId="0" borderId="10" xfId="13" applyNumberFormat="1" applyFont="1" applyBorder="1" applyAlignment="1">
      <alignment horizontal="right" vertical="center" wrapText="1"/>
    </xf>
    <xf numFmtId="180" fontId="21" fillId="0" borderId="46" xfId="13" applyNumberFormat="1" applyFont="1" applyBorder="1" applyAlignment="1">
      <alignment horizontal="right" vertical="center" wrapText="1"/>
    </xf>
    <xf numFmtId="0" fontId="21" fillId="0" borderId="10" xfId="13" applyFont="1" applyBorder="1" applyAlignment="1">
      <alignment horizontal="center" vertical="center" wrapText="1"/>
    </xf>
    <xf numFmtId="0" fontId="21" fillId="0" borderId="53" xfId="13" applyFont="1" applyBorder="1" applyAlignment="1">
      <alignment horizontal="left" vertical="center"/>
    </xf>
    <xf numFmtId="0" fontId="22" fillId="0" borderId="53" xfId="6" applyFont="1" applyBorder="1" applyAlignment="1">
      <alignment horizontal="left" vertical="center"/>
    </xf>
    <xf numFmtId="0" fontId="21" fillId="0" borderId="10" xfId="13" applyFont="1" applyBorder="1" applyAlignment="1">
      <alignment horizontal="center" vertical="center"/>
    </xf>
    <xf numFmtId="0" fontId="21" fillId="0" borderId="46" xfId="13" applyFont="1" applyBorder="1" applyAlignment="1">
      <alignment horizontal="center" vertical="center"/>
    </xf>
    <xf numFmtId="0" fontId="21" fillId="0" borderId="53" xfId="13" applyFont="1" applyBorder="1" applyAlignment="1">
      <alignment horizontal="center" vertical="center"/>
    </xf>
    <xf numFmtId="0" fontId="22" fillId="0" borderId="10" xfId="14" applyFont="1" applyBorder="1" applyAlignment="1">
      <alignment horizontal="left" vertical="center"/>
    </xf>
    <xf numFmtId="0" fontId="22" fillId="0" borderId="46" xfId="14" applyFont="1" applyBorder="1" applyAlignment="1">
      <alignment horizontal="left" vertical="center"/>
    </xf>
    <xf numFmtId="0" fontId="21" fillId="0" borderId="10" xfId="13" applyFont="1" applyBorder="1" applyAlignment="1">
      <alignment horizontal="left" vertical="center"/>
    </xf>
    <xf numFmtId="0" fontId="21" fillId="0" borderId="46" xfId="13" applyFont="1" applyBorder="1" applyAlignment="1">
      <alignment horizontal="left" vertical="center"/>
    </xf>
    <xf numFmtId="0" fontId="21" fillId="0" borderId="10" xfId="13" applyFont="1" applyBorder="1" applyAlignment="1">
      <alignment horizontal="left" vertical="center" wrapText="1"/>
    </xf>
    <xf numFmtId="0" fontId="21" fillId="0" borderId="46" xfId="13" applyFont="1" applyBorder="1" applyAlignment="1">
      <alignment horizontal="left" vertical="center" wrapText="1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2 2" xfId="13"/>
    <cellStyle name="標準 2 3" xfId="4"/>
    <cellStyle name="標準 4" xfId="5"/>
    <cellStyle name="標準 5" xfId="6"/>
    <cellStyle name="標準 6" xfId="7"/>
    <cellStyle name="標準 7" xfId="8"/>
    <cellStyle name="標準 7 2" xfId="14"/>
    <cellStyle name="標準 8" xfId="9"/>
    <cellStyle name="標準 9" xfId="10"/>
    <cellStyle name="標準_03.04.01.財務諸表雛形_様式_桜内案１_コピー03　普通会計４表2006.12.23_仕訳" xfId="11"/>
    <cellStyle name="標準_別冊１　Ｐ2～Ｐ5　普通会計４表20070113_仕訳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7"/>
  <sheetViews>
    <sheetView showGridLines="0" tabSelected="1" topLeftCell="C1" zoomScale="85" zoomScaleNormal="85" zoomScaleSheetLayoutView="85" workbookViewId="0">
      <selection activeCell="D2" sqref="D2:AA2"/>
    </sheetView>
  </sheetViews>
  <sheetFormatPr defaultColWidth="9" defaultRowHeight="12.7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16384" width="9" style="8"/>
  </cols>
  <sheetData>
    <row r="1" spans="1:51" s="5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51" ht="23.25" customHeight="1">
      <c r="C2" s="7"/>
      <c r="D2" s="235" t="s">
        <v>367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51" ht="21" customHeight="1">
      <c r="D3" s="236" t="s">
        <v>368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51" s="10" customFormat="1" ht="16.5" customHeight="1" thickBot="1">
      <c r="A4" s="9"/>
      <c r="B4" s="9"/>
      <c r="D4" s="11"/>
      <c r="AA4" s="12" t="s">
        <v>353</v>
      </c>
    </row>
    <row r="5" spans="1:51" s="14" customFormat="1" ht="14.25" customHeight="1" thickBot="1">
      <c r="A5" s="13" t="s">
        <v>329</v>
      </c>
      <c r="B5" s="13" t="s">
        <v>330</v>
      </c>
      <c r="D5" s="232" t="s">
        <v>0</v>
      </c>
      <c r="E5" s="233"/>
      <c r="F5" s="233"/>
      <c r="G5" s="233"/>
      <c r="H5" s="233"/>
      <c r="I5" s="233"/>
      <c r="J5" s="233"/>
      <c r="K5" s="237"/>
      <c r="L5" s="237"/>
      <c r="M5" s="237"/>
      <c r="N5" s="237"/>
      <c r="O5" s="237"/>
      <c r="P5" s="238" t="s">
        <v>331</v>
      </c>
      <c r="Q5" s="239"/>
      <c r="R5" s="233" t="s">
        <v>0</v>
      </c>
      <c r="S5" s="233"/>
      <c r="T5" s="233"/>
      <c r="U5" s="233"/>
      <c r="V5" s="233"/>
      <c r="W5" s="233"/>
      <c r="X5" s="233"/>
      <c r="Y5" s="233"/>
      <c r="Z5" s="238" t="s">
        <v>331</v>
      </c>
      <c r="AA5" s="239"/>
    </row>
    <row r="6" spans="1:51" ht="14.65" customHeight="1">
      <c r="D6" s="15" t="s">
        <v>332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333</v>
      </c>
      <c r="S6" s="16"/>
      <c r="T6" s="16"/>
      <c r="U6" s="16"/>
      <c r="V6" s="16"/>
      <c r="W6" s="16"/>
      <c r="X6" s="16"/>
      <c r="Y6" s="11"/>
      <c r="Z6" s="18"/>
      <c r="AA6" s="20"/>
      <c r="AX6" s="208"/>
      <c r="AY6" s="208"/>
    </row>
    <row r="7" spans="1:51" ht="14.65" customHeight="1">
      <c r="A7" s="6" t="s">
        <v>3</v>
      </c>
      <c r="B7" s="6" t="s">
        <v>114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313342331</v>
      </c>
      <c r="Q7" s="23" t="s">
        <v>357</v>
      </c>
      <c r="R7" s="16"/>
      <c r="S7" s="16" t="s">
        <v>115</v>
      </c>
      <c r="T7" s="16"/>
      <c r="U7" s="16"/>
      <c r="V7" s="16"/>
      <c r="W7" s="16"/>
      <c r="X7" s="16"/>
      <c r="Y7" s="11"/>
      <c r="Z7" s="22">
        <v>159543225</v>
      </c>
      <c r="AA7" s="24" t="s">
        <v>357</v>
      </c>
      <c r="AD7" s="8">
        <f>IF(AND(AD8="-",AD49="-",AD52="-"),"-",SUM(AD8,AD49,AD52))</f>
        <v>313342331468</v>
      </c>
      <c r="AE7" s="8">
        <f>IF(COUNTIF(AE8:AE12,"-")=COUNTA(AE8:AE12),"-",SUM(AE8:AE12))</f>
        <v>159543224508</v>
      </c>
      <c r="AX7" s="208"/>
      <c r="AY7" s="208"/>
    </row>
    <row r="8" spans="1:51" ht="14.65" customHeight="1">
      <c r="A8" s="6" t="s">
        <v>5</v>
      </c>
      <c r="B8" s="6" t="s">
        <v>116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291809028</v>
      </c>
      <c r="Q8" s="23" t="s">
        <v>357</v>
      </c>
      <c r="R8" s="16"/>
      <c r="S8" s="16"/>
      <c r="T8" s="16" t="s">
        <v>369</v>
      </c>
      <c r="U8" s="16"/>
      <c r="V8" s="16"/>
      <c r="W8" s="16"/>
      <c r="X8" s="16"/>
      <c r="Y8" s="11"/>
      <c r="Z8" s="22">
        <v>100043633</v>
      </c>
      <c r="AA8" s="24"/>
      <c r="AD8" s="8">
        <f>IF(AND(AD9="-",AD33="-",COUNTIF(AD46:AD48,"-")=COUNTA(AD46:AD48)),"-",SUM(AD9,AD33,AD46:AD48))</f>
        <v>291809027533</v>
      </c>
      <c r="AE8" s="8">
        <v>100043632785</v>
      </c>
      <c r="AX8" s="208"/>
      <c r="AY8" s="208"/>
    </row>
    <row r="9" spans="1:51" ht="14.65" customHeight="1">
      <c r="A9" s="6" t="s">
        <v>7</v>
      </c>
      <c r="B9" s="6" t="s">
        <v>117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119070523</v>
      </c>
      <c r="Q9" s="23" t="s">
        <v>357</v>
      </c>
      <c r="R9" s="16"/>
      <c r="S9" s="16"/>
      <c r="T9" s="16" t="s">
        <v>118</v>
      </c>
      <c r="U9" s="16"/>
      <c r="V9" s="16"/>
      <c r="W9" s="16"/>
      <c r="X9" s="16"/>
      <c r="Y9" s="11"/>
      <c r="Z9" s="22">
        <v>5980</v>
      </c>
      <c r="AA9" s="24"/>
      <c r="AD9" s="8">
        <f>IF(COUNTIF(AD10:AD32,"-")=COUNTA(AD10:AD32),"-",SUM(AD10:AD32))</f>
        <v>119070522523</v>
      </c>
      <c r="AE9" s="8">
        <v>5980124</v>
      </c>
      <c r="AX9" s="208"/>
      <c r="AY9" s="208"/>
    </row>
    <row r="10" spans="1:51" ht="14.65" customHeight="1">
      <c r="A10" s="6" t="s">
        <v>9</v>
      </c>
      <c r="B10" s="6" t="s">
        <v>119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62631852</v>
      </c>
      <c r="Q10" s="23"/>
      <c r="R10" s="16"/>
      <c r="S10" s="16"/>
      <c r="T10" s="16" t="s">
        <v>120</v>
      </c>
      <c r="U10" s="16"/>
      <c r="V10" s="16"/>
      <c r="W10" s="16"/>
      <c r="X10" s="16"/>
      <c r="Y10" s="11"/>
      <c r="Z10" s="22">
        <v>12561143</v>
      </c>
      <c r="AA10" s="24"/>
      <c r="AD10" s="8">
        <v>62631851711</v>
      </c>
      <c r="AE10" s="8">
        <v>12561143462</v>
      </c>
      <c r="AX10" s="208"/>
      <c r="AY10" s="208"/>
    </row>
    <row r="11" spans="1:51" ht="14.65" customHeight="1">
      <c r="A11" s="6" t="s">
        <v>12</v>
      </c>
      <c r="B11" s="6" t="s">
        <v>121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0</v>
      </c>
      <c r="Q11" s="23"/>
      <c r="R11" s="16"/>
      <c r="S11" s="16"/>
      <c r="T11" s="16" t="s">
        <v>122</v>
      </c>
      <c r="U11" s="16"/>
      <c r="V11" s="16"/>
      <c r="W11" s="16"/>
      <c r="X11" s="16"/>
      <c r="Y11" s="11"/>
      <c r="Z11" s="22">
        <v>0</v>
      </c>
      <c r="AA11" s="24"/>
      <c r="AD11" s="8">
        <v>0</v>
      </c>
      <c r="AE11" s="8">
        <v>0</v>
      </c>
      <c r="AX11" s="208"/>
      <c r="AY11" s="208"/>
    </row>
    <row r="12" spans="1:51" ht="14.65" customHeight="1">
      <c r="A12" s="6" t="s">
        <v>14</v>
      </c>
      <c r="B12" s="6" t="s">
        <v>123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1370058</v>
      </c>
      <c r="Q12" s="23"/>
      <c r="R12" s="16"/>
      <c r="S12" s="16"/>
      <c r="T12" s="16" t="s">
        <v>44</v>
      </c>
      <c r="U12" s="16"/>
      <c r="V12" s="16"/>
      <c r="W12" s="16"/>
      <c r="X12" s="16"/>
      <c r="Y12" s="11"/>
      <c r="Z12" s="22">
        <v>46932468</v>
      </c>
      <c r="AA12" s="24"/>
      <c r="AD12" s="8">
        <v>1370058445</v>
      </c>
      <c r="AE12" s="8">
        <v>46932468137</v>
      </c>
      <c r="AX12" s="208"/>
      <c r="AY12" s="208"/>
    </row>
    <row r="13" spans="1:51" ht="14.65" customHeight="1">
      <c r="A13" s="6" t="s">
        <v>16</v>
      </c>
      <c r="B13" s="6" t="s">
        <v>124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0</v>
      </c>
      <c r="Q13" s="23"/>
      <c r="R13" s="16"/>
      <c r="S13" s="16" t="s">
        <v>125</v>
      </c>
      <c r="T13" s="16"/>
      <c r="U13" s="16"/>
      <c r="V13" s="16"/>
      <c r="W13" s="16"/>
      <c r="X13" s="16"/>
      <c r="Y13" s="11"/>
      <c r="Z13" s="22">
        <v>11771058</v>
      </c>
      <c r="AA13" s="24"/>
      <c r="AD13" s="8">
        <v>0</v>
      </c>
      <c r="AE13" s="8">
        <f>IF(COUNTIF(AE14:AE21,"-")=COUNTA(AE14:AE21),"-",SUM(AE14:AE21))</f>
        <v>11771057862</v>
      </c>
      <c r="AX13" s="208"/>
      <c r="AY13" s="208"/>
    </row>
    <row r="14" spans="1:51" ht="14.65" customHeight="1">
      <c r="A14" s="6" t="s">
        <v>18</v>
      </c>
      <c r="B14" s="6" t="s">
        <v>126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127439469</v>
      </c>
      <c r="Q14" s="23"/>
      <c r="R14" s="16"/>
      <c r="S14" s="16"/>
      <c r="T14" s="16" t="s">
        <v>370</v>
      </c>
      <c r="U14" s="16"/>
      <c r="V14" s="16"/>
      <c r="W14" s="16"/>
      <c r="X14" s="16"/>
      <c r="Y14" s="11"/>
      <c r="Z14" s="22">
        <v>8511914</v>
      </c>
      <c r="AA14" s="24"/>
      <c r="AD14" s="8">
        <v>127439468563</v>
      </c>
      <c r="AE14" s="8">
        <v>8511913827</v>
      </c>
      <c r="AX14" s="208"/>
      <c r="AY14" s="208"/>
    </row>
    <row r="15" spans="1:51" ht="14.65" customHeight="1">
      <c r="A15" s="6" t="s">
        <v>20</v>
      </c>
      <c r="B15" s="6" t="s">
        <v>127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-78486455</v>
      </c>
      <c r="Q15" s="23"/>
      <c r="R15" s="16"/>
      <c r="S15" s="16"/>
      <c r="T15" s="16" t="s">
        <v>128</v>
      </c>
      <c r="U15" s="16"/>
      <c r="V15" s="16"/>
      <c r="W15" s="16"/>
      <c r="X15" s="16"/>
      <c r="Y15" s="11"/>
      <c r="Z15" s="22">
        <v>1791906</v>
      </c>
      <c r="AA15" s="24"/>
      <c r="AD15" s="8">
        <v>-78486454645</v>
      </c>
      <c r="AE15" s="8">
        <v>1791906420</v>
      </c>
      <c r="AX15" s="208"/>
      <c r="AY15" s="208"/>
    </row>
    <row r="16" spans="1:51" ht="14.65" customHeight="1">
      <c r="A16" s="6" t="s">
        <v>334</v>
      </c>
      <c r="B16" s="6" t="s">
        <v>129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>
        <v>0</v>
      </c>
      <c r="Q16" s="23"/>
      <c r="R16" s="16"/>
      <c r="S16" s="16"/>
      <c r="T16" s="16" t="s">
        <v>130</v>
      </c>
      <c r="U16" s="16"/>
      <c r="V16" s="16"/>
      <c r="W16" s="16"/>
      <c r="X16" s="16"/>
      <c r="Y16" s="11"/>
      <c r="Z16" s="22">
        <v>38038</v>
      </c>
      <c r="AA16" s="24"/>
      <c r="AD16" s="8">
        <v>0</v>
      </c>
      <c r="AE16" s="8">
        <v>38037661</v>
      </c>
      <c r="AX16" s="208"/>
      <c r="AY16" s="208"/>
    </row>
    <row r="17" spans="1:51" ht="14.65" customHeight="1">
      <c r="A17" s="6" t="s">
        <v>23</v>
      </c>
      <c r="B17" s="6" t="s">
        <v>131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14034523</v>
      </c>
      <c r="Q17" s="23"/>
      <c r="R17" s="11"/>
      <c r="S17" s="16"/>
      <c r="T17" s="16" t="s">
        <v>132</v>
      </c>
      <c r="U17" s="16"/>
      <c r="V17" s="16"/>
      <c r="W17" s="16"/>
      <c r="X17" s="16"/>
      <c r="Y17" s="11"/>
      <c r="Z17" s="22">
        <v>5590</v>
      </c>
      <c r="AA17" s="24"/>
      <c r="AD17" s="8">
        <v>14034523343</v>
      </c>
      <c r="AE17" s="8">
        <v>5590256</v>
      </c>
      <c r="AX17" s="208"/>
      <c r="AY17" s="208"/>
    </row>
    <row r="18" spans="1:51" ht="14.65" customHeight="1">
      <c r="A18" s="6" t="s">
        <v>25</v>
      </c>
      <c r="B18" s="6" t="s">
        <v>133</v>
      </c>
      <c r="D18" s="21"/>
      <c r="E18" s="16"/>
      <c r="F18" s="16"/>
      <c r="G18" s="16"/>
      <c r="H18" s="16" t="s">
        <v>26</v>
      </c>
      <c r="I18" s="16"/>
      <c r="J18" s="16"/>
      <c r="K18" s="11"/>
      <c r="L18" s="11"/>
      <c r="M18" s="11"/>
      <c r="N18" s="11"/>
      <c r="O18" s="11"/>
      <c r="P18" s="22">
        <v>-8089335</v>
      </c>
      <c r="Q18" s="23"/>
      <c r="R18" s="11"/>
      <c r="S18" s="16"/>
      <c r="T18" s="16" t="s">
        <v>134</v>
      </c>
      <c r="U18" s="16"/>
      <c r="V18" s="16"/>
      <c r="W18" s="16"/>
      <c r="X18" s="16"/>
      <c r="Y18" s="11"/>
      <c r="Z18" s="22">
        <v>0</v>
      </c>
      <c r="AA18" s="24"/>
      <c r="AD18" s="8">
        <v>-8089335061</v>
      </c>
      <c r="AE18" s="8">
        <v>0</v>
      </c>
      <c r="AX18" s="208"/>
      <c r="AY18" s="208"/>
    </row>
    <row r="19" spans="1:51" ht="14.65" customHeight="1">
      <c r="A19" s="6" t="s">
        <v>335</v>
      </c>
      <c r="B19" s="6" t="s">
        <v>135</v>
      </c>
      <c r="D19" s="21"/>
      <c r="E19" s="16"/>
      <c r="F19" s="16"/>
      <c r="G19" s="16"/>
      <c r="H19" s="16" t="s">
        <v>27</v>
      </c>
      <c r="I19" s="16"/>
      <c r="J19" s="16"/>
      <c r="K19" s="11"/>
      <c r="L19" s="11"/>
      <c r="M19" s="11"/>
      <c r="N19" s="11"/>
      <c r="O19" s="11"/>
      <c r="P19" s="22">
        <v>0</v>
      </c>
      <c r="Q19" s="23"/>
      <c r="R19" s="16"/>
      <c r="S19" s="16"/>
      <c r="T19" s="16" t="s">
        <v>136</v>
      </c>
      <c r="U19" s="16"/>
      <c r="V19" s="16"/>
      <c r="W19" s="16"/>
      <c r="X19" s="16"/>
      <c r="Y19" s="11"/>
      <c r="Z19" s="22">
        <v>1128045</v>
      </c>
      <c r="AA19" s="24"/>
      <c r="AD19" s="8">
        <v>0</v>
      </c>
      <c r="AE19" s="8">
        <v>1128045492</v>
      </c>
      <c r="AX19" s="208"/>
      <c r="AY19" s="208"/>
    </row>
    <row r="20" spans="1:51" ht="14.65" customHeight="1">
      <c r="A20" s="6" t="s">
        <v>28</v>
      </c>
      <c r="B20" s="6" t="s">
        <v>137</v>
      </c>
      <c r="D20" s="21"/>
      <c r="E20" s="16"/>
      <c r="F20" s="16"/>
      <c r="G20" s="16"/>
      <c r="H20" s="16" t="s">
        <v>29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138</v>
      </c>
      <c r="U20" s="16"/>
      <c r="V20" s="16"/>
      <c r="W20" s="16"/>
      <c r="X20" s="16"/>
      <c r="Y20" s="11"/>
      <c r="Z20" s="22">
        <v>232858</v>
      </c>
      <c r="AA20" s="24"/>
      <c r="AD20" s="8">
        <v>0</v>
      </c>
      <c r="AE20" s="8">
        <v>232857692</v>
      </c>
      <c r="AX20" s="208"/>
      <c r="AY20" s="208"/>
    </row>
    <row r="21" spans="1:51" ht="14.65" customHeight="1">
      <c r="A21" s="6" t="s">
        <v>30</v>
      </c>
      <c r="B21" s="6" t="s">
        <v>139</v>
      </c>
      <c r="D21" s="21"/>
      <c r="E21" s="16"/>
      <c r="F21" s="16"/>
      <c r="G21" s="16"/>
      <c r="H21" s="16" t="s">
        <v>31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16"/>
      <c r="S21" s="16"/>
      <c r="T21" s="16" t="s">
        <v>44</v>
      </c>
      <c r="U21" s="16"/>
      <c r="V21" s="16"/>
      <c r="W21" s="16"/>
      <c r="X21" s="16"/>
      <c r="Y21" s="11"/>
      <c r="Z21" s="22">
        <v>62707</v>
      </c>
      <c r="AA21" s="24"/>
      <c r="AD21" s="8">
        <v>0</v>
      </c>
      <c r="AE21" s="8">
        <v>62706514</v>
      </c>
      <c r="AX21" s="208"/>
      <c r="AY21" s="208"/>
    </row>
    <row r="22" spans="1:51" ht="14.65" customHeight="1">
      <c r="A22" s="6" t="s">
        <v>336</v>
      </c>
      <c r="B22" s="6" t="s">
        <v>112</v>
      </c>
      <c r="D22" s="21"/>
      <c r="E22" s="16"/>
      <c r="F22" s="16"/>
      <c r="G22" s="16"/>
      <c r="H22" s="16" t="s">
        <v>32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219" t="s">
        <v>113</v>
      </c>
      <c r="S22" s="220"/>
      <c r="T22" s="220"/>
      <c r="U22" s="220"/>
      <c r="V22" s="220"/>
      <c r="W22" s="220"/>
      <c r="X22" s="220"/>
      <c r="Y22" s="220"/>
      <c r="Z22" s="27">
        <v>171314282</v>
      </c>
      <c r="AA22" s="28" t="s">
        <v>357</v>
      </c>
      <c r="AD22" s="8">
        <v>0</v>
      </c>
      <c r="AE22" s="8">
        <f>IF(AND(AE7="-",AE13="-"),"-",SUM(AE7,AE13))</f>
        <v>171314282370</v>
      </c>
      <c r="AX22" s="208"/>
      <c r="AY22" s="208"/>
    </row>
    <row r="23" spans="1:51" ht="14.65" customHeight="1">
      <c r="A23" s="6" t="s">
        <v>33</v>
      </c>
      <c r="D23" s="21"/>
      <c r="E23" s="16"/>
      <c r="F23" s="16"/>
      <c r="G23" s="16"/>
      <c r="H23" s="16" t="s">
        <v>34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 t="s">
        <v>337</v>
      </c>
      <c r="S23" s="29"/>
      <c r="T23" s="29"/>
      <c r="U23" s="29"/>
      <c r="V23" s="29"/>
      <c r="W23" s="29"/>
      <c r="X23" s="29"/>
      <c r="Y23" s="29"/>
      <c r="Z23" s="30"/>
      <c r="AA23" s="31"/>
      <c r="AD23" s="8">
        <v>0</v>
      </c>
      <c r="AX23" s="208"/>
      <c r="AY23" s="208"/>
    </row>
    <row r="24" spans="1:51" ht="14.65" customHeight="1">
      <c r="A24" s="6" t="s">
        <v>35</v>
      </c>
      <c r="B24" s="6" t="s">
        <v>142</v>
      </c>
      <c r="D24" s="21"/>
      <c r="E24" s="16"/>
      <c r="F24" s="16"/>
      <c r="G24" s="16"/>
      <c r="H24" s="16" t="s">
        <v>36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6" t="s">
        <v>143</v>
      </c>
      <c r="T24" s="16"/>
      <c r="U24" s="16"/>
      <c r="V24" s="16"/>
      <c r="W24" s="16"/>
      <c r="X24" s="16"/>
      <c r="Y24" s="11"/>
      <c r="Z24" s="22">
        <v>323835908</v>
      </c>
      <c r="AA24" s="24"/>
      <c r="AD24" s="8">
        <v>0</v>
      </c>
      <c r="AE24" s="8">
        <v>323835907544</v>
      </c>
      <c r="AX24" s="208"/>
      <c r="AY24" s="208"/>
    </row>
    <row r="25" spans="1:51" ht="14.65" customHeight="1">
      <c r="A25" s="6" t="s">
        <v>338</v>
      </c>
      <c r="B25" s="6" t="s">
        <v>144</v>
      </c>
      <c r="D25" s="21"/>
      <c r="E25" s="16"/>
      <c r="F25" s="16"/>
      <c r="G25" s="16"/>
      <c r="H25" s="16" t="s">
        <v>37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16"/>
      <c r="S25" s="11" t="s">
        <v>145</v>
      </c>
      <c r="T25" s="16"/>
      <c r="U25" s="16"/>
      <c r="V25" s="16"/>
      <c r="W25" s="16"/>
      <c r="X25" s="16"/>
      <c r="Y25" s="11"/>
      <c r="Z25" s="22">
        <v>-155569083</v>
      </c>
      <c r="AA25" s="24"/>
      <c r="AD25" s="8">
        <v>0</v>
      </c>
      <c r="AE25" s="8">
        <v>-155569082900</v>
      </c>
      <c r="AX25" s="208"/>
      <c r="AY25" s="208"/>
    </row>
    <row r="26" spans="1:51" ht="14.65" customHeight="1">
      <c r="A26" s="6" t="s">
        <v>38</v>
      </c>
      <c r="B26" s="6" t="s">
        <v>146</v>
      </c>
      <c r="D26" s="21"/>
      <c r="E26" s="16"/>
      <c r="F26" s="16"/>
      <c r="G26" s="16"/>
      <c r="H26" s="16" t="s">
        <v>39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16"/>
      <c r="S26" s="16" t="s">
        <v>147</v>
      </c>
      <c r="T26" s="16"/>
      <c r="U26" s="16"/>
      <c r="V26" s="16"/>
      <c r="W26" s="16"/>
      <c r="X26" s="16"/>
      <c r="Y26" s="11"/>
      <c r="Z26" s="22">
        <v>91706</v>
      </c>
      <c r="AA26" s="24"/>
      <c r="AD26" s="8">
        <v>0</v>
      </c>
      <c r="AE26" s="8">
        <v>91706361</v>
      </c>
      <c r="AX26" s="208"/>
      <c r="AY26" s="208"/>
    </row>
    <row r="27" spans="1:51" ht="14.65" customHeight="1">
      <c r="A27" s="6" t="s">
        <v>40</v>
      </c>
      <c r="D27" s="21"/>
      <c r="E27" s="16"/>
      <c r="F27" s="16"/>
      <c r="G27" s="16"/>
      <c r="H27" s="16" t="s">
        <v>41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v>0</v>
      </c>
      <c r="AX27" s="208"/>
      <c r="AY27" s="208"/>
    </row>
    <row r="28" spans="1:51" ht="14.65" customHeight="1">
      <c r="A28" s="6" t="s">
        <v>339</v>
      </c>
      <c r="D28" s="21"/>
      <c r="E28" s="16"/>
      <c r="F28" s="16"/>
      <c r="G28" s="16"/>
      <c r="H28" s="16" t="s">
        <v>42</v>
      </c>
      <c r="I28" s="25"/>
      <c r="J28" s="25"/>
      <c r="K28" s="26"/>
      <c r="L28" s="26"/>
      <c r="M28" s="26"/>
      <c r="N28" s="26"/>
      <c r="O28" s="26"/>
      <c r="P28" s="22">
        <v>0</v>
      </c>
      <c r="Q28" s="23"/>
      <c r="R28" s="21"/>
      <c r="S28" s="16"/>
      <c r="T28" s="16"/>
      <c r="U28" s="16"/>
      <c r="V28" s="16"/>
      <c r="W28" s="16"/>
      <c r="X28" s="16"/>
      <c r="Y28" s="11"/>
      <c r="Z28" s="22"/>
      <c r="AA28" s="32"/>
      <c r="AD28" s="8">
        <v>0</v>
      </c>
      <c r="AX28" s="208"/>
      <c r="AY28" s="208"/>
    </row>
    <row r="29" spans="1:51" ht="14.65" customHeight="1">
      <c r="A29" s="6" t="s">
        <v>43</v>
      </c>
      <c r="D29" s="21"/>
      <c r="E29" s="16"/>
      <c r="F29" s="16"/>
      <c r="G29" s="16"/>
      <c r="H29" s="16" t="s">
        <v>44</v>
      </c>
      <c r="I29" s="16"/>
      <c r="J29" s="16"/>
      <c r="K29" s="11"/>
      <c r="L29" s="11"/>
      <c r="M29" s="11"/>
      <c r="N29" s="11"/>
      <c r="O29" s="11"/>
      <c r="P29" s="22">
        <v>0</v>
      </c>
      <c r="Q29" s="23"/>
      <c r="R29" s="221"/>
      <c r="S29" s="222"/>
      <c r="T29" s="222"/>
      <c r="U29" s="222"/>
      <c r="V29" s="222"/>
      <c r="W29" s="222"/>
      <c r="X29" s="222"/>
      <c r="Y29" s="222"/>
      <c r="Z29" s="22"/>
      <c r="AA29" s="24"/>
      <c r="AD29" s="8">
        <v>0</v>
      </c>
      <c r="AX29" s="208"/>
      <c r="AY29" s="208"/>
    </row>
    <row r="30" spans="1:51" ht="14.65" customHeight="1">
      <c r="A30" s="6" t="s">
        <v>45</v>
      </c>
      <c r="D30" s="21"/>
      <c r="E30" s="16"/>
      <c r="F30" s="16"/>
      <c r="G30" s="16"/>
      <c r="H30" s="16" t="s">
        <v>46</v>
      </c>
      <c r="I30" s="16"/>
      <c r="J30" s="16"/>
      <c r="K30" s="11"/>
      <c r="L30" s="11"/>
      <c r="M30" s="11"/>
      <c r="N30" s="11"/>
      <c r="O30" s="11"/>
      <c r="P30" s="22">
        <v>0</v>
      </c>
      <c r="Q30" s="23"/>
      <c r="R30" s="21"/>
      <c r="S30" s="29"/>
      <c r="T30" s="29"/>
      <c r="U30" s="29"/>
      <c r="V30" s="29"/>
      <c r="W30" s="29"/>
      <c r="X30" s="29"/>
      <c r="Y30" s="29"/>
      <c r="Z30" s="30"/>
      <c r="AA30" s="33"/>
      <c r="AD30" s="8">
        <v>0</v>
      </c>
      <c r="AX30" s="208"/>
      <c r="AY30" s="208"/>
    </row>
    <row r="31" spans="1:51" ht="14.65" customHeight="1">
      <c r="A31" s="6" t="s">
        <v>340</v>
      </c>
      <c r="D31" s="21"/>
      <c r="E31" s="16"/>
      <c r="F31" s="16"/>
      <c r="G31" s="16"/>
      <c r="H31" s="16" t="s">
        <v>47</v>
      </c>
      <c r="I31" s="16"/>
      <c r="J31" s="16"/>
      <c r="K31" s="11"/>
      <c r="L31" s="11"/>
      <c r="M31" s="11"/>
      <c r="N31" s="11"/>
      <c r="O31" s="11"/>
      <c r="P31" s="22">
        <v>0</v>
      </c>
      <c r="Q31" s="23"/>
      <c r="R31" s="16"/>
      <c r="S31" s="29"/>
      <c r="T31" s="29"/>
      <c r="U31" s="29"/>
      <c r="V31" s="29"/>
      <c r="W31" s="29"/>
      <c r="X31" s="29"/>
      <c r="Y31" s="29"/>
      <c r="Z31" s="30"/>
      <c r="AA31" s="33"/>
      <c r="AD31" s="8">
        <v>0</v>
      </c>
      <c r="AX31" s="208"/>
      <c r="AY31" s="208"/>
    </row>
    <row r="32" spans="1:51" ht="14.65" customHeight="1">
      <c r="A32" s="6" t="s">
        <v>48</v>
      </c>
      <c r="D32" s="21"/>
      <c r="E32" s="16"/>
      <c r="F32" s="16"/>
      <c r="G32" s="16"/>
      <c r="H32" s="16" t="s">
        <v>49</v>
      </c>
      <c r="I32" s="16"/>
      <c r="J32" s="16"/>
      <c r="K32" s="11"/>
      <c r="L32" s="11"/>
      <c r="M32" s="11"/>
      <c r="N32" s="11"/>
      <c r="O32" s="11"/>
      <c r="P32" s="22">
        <v>170410</v>
      </c>
      <c r="Q32" s="23"/>
      <c r="R32" s="16"/>
      <c r="S32" s="16"/>
      <c r="T32" s="16"/>
      <c r="U32" s="16"/>
      <c r="V32" s="16"/>
      <c r="W32" s="16"/>
      <c r="X32" s="16"/>
      <c r="Y32" s="11"/>
      <c r="Z32" s="22"/>
      <c r="AA32" s="32"/>
      <c r="AD32" s="8">
        <v>170410167</v>
      </c>
      <c r="AX32" s="208"/>
      <c r="AY32" s="208"/>
    </row>
    <row r="33" spans="1:51" ht="14.65" customHeight="1">
      <c r="A33" s="6" t="s">
        <v>50</v>
      </c>
      <c r="D33" s="21"/>
      <c r="E33" s="16"/>
      <c r="F33" s="16"/>
      <c r="G33" s="16" t="s">
        <v>51</v>
      </c>
      <c r="H33" s="16"/>
      <c r="I33" s="16"/>
      <c r="J33" s="16"/>
      <c r="K33" s="11"/>
      <c r="L33" s="11"/>
      <c r="M33" s="11"/>
      <c r="N33" s="11"/>
      <c r="O33" s="11"/>
      <c r="P33" s="22">
        <v>171236737</v>
      </c>
      <c r="Q33" s="23" t="s">
        <v>357</v>
      </c>
      <c r="R33" s="16"/>
      <c r="S33" s="11"/>
      <c r="T33" s="16"/>
      <c r="U33" s="16"/>
      <c r="V33" s="16"/>
      <c r="W33" s="16"/>
      <c r="X33" s="16"/>
      <c r="Y33" s="11"/>
      <c r="Z33" s="22"/>
      <c r="AA33" s="32"/>
      <c r="AD33" s="8">
        <f>IF(COUNTIF(AD34:AD45,"-")=COUNTA(AD34:AD45),"-",SUM(AD34:AD45))</f>
        <v>171236736883</v>
      </c>
      <c r="AX33" s="208"/>
      <c r="AY33" s="208"/>
    </row>
    <row r="34" spans="1:51" ht="14.65" customHeight="1">
      <c r="A34" s="6" t="s">
        <v>52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34848124</v>
      </c>
      <c r="Q34" s="23"/>
      <c r="R34" s="15"/>
      <c r="S34" s="11"/>
      <c r="T34" s="11"/>
      <c r="U34" s="11"/>
      <c r="V34" s="11"/>
      <c r="W34" s="11"/>
      <c r="X34" s="11"/>
      <c r="Y34" s="34"/>
      <c r="Z34" s="22"/>
      <c r="AA34" s="32"/>
      <c r="AD34" s="8">
        <v>34848124161</v>
      </c>
      <c r="AX34" s="208"/>
      <c r="AY34" s="208"/>
    </row>
    <row r="35" spans="1:51" ht="14.65" customHeight="1">
      <c r="A35" s="6" t="s">
        <v>53</v>
      </c>
      <c r="D35" s="21"/>
      <c r="E35" s="16"/>
      <c r="F35" s="16"/>
      <c r="G35" s="16"/>
      <c r="H35" s="16" t="s">
        <v>13</v>
      </c>
      <c r="I35" s="16"/>
      <c r="J35" s="16"/>
      <c r="K35" s="11"/>
      <c r="L35" s="11"/>
      <c r="M35" s="11"/>
      <c r="N35" s="11"/>
      <c r="O35" s="11"/>
      <c r="P35" s="22">
        <v>0</v>
      </c>
      <c r="Q35" s="23"/>
      <c r="R35" s="11"/>
      <c r="S35" s="11"/>
      <c r="T35" s="11"/>
      <c r="U35" s="11"/>
      <c r="V35" s="11"/>
      <c r="W35" s="11"/>
      <c r="X35" s="11"/>
      <c r="Y35" s="11"/>
      <c r="Z35" s="22"/>
      <c r="AA35" s="32"/>
      <c r="AD35" s="8">
        <v>0</v>
      </c>
      <c r="AX35" s="208"/>
      <c r="AY35" s="208"/>
    </row>
    <row r="36" spans="1:51" ht="14.65" customHeight="1">
      <c r="A36" s="6" t="s">
        <v>54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1"/>
      <c r="P36" s="22">
        <v>11412313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11412313363</v>
      </c>
      <c r="AX36" s="208"/>
      <c r="AY36" s="208"/>
    </row>
    <row r="37" spans="1:51" ht="14.65" customHeight="1">
      <c r="A37" s="6" t="s">
        <v>55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1"/>
      <c r="P37" s="22">
        <v>-7390847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-7390847430</v>
      </c>
      <c r="AX37" s="208"/>
      <c r="AY37" s="208"/>
    </row>
    <row r="38" spans="1:51" ht="14.65" customHeight="1">
      <c r="A38" s="6" t="s">
        <v>56</v>
      </c>
      <c r="D38" s="21"/>
      <c r="E38" s="16"/>
      <c r="F38" s="16"/>
      <c r="G38" s="16"/>
      <c r="H38" s="16" t="s">
        <v>22</v>
      </c>
      <c r="I38" s="16"/>
      <c r="J38" s="16"/>
      <c r="K38" s="11"/>
      <c r="L38" s="11"/>
      <c r="M38" s="11"/>
      <c r="N38" s="11"/>
      <c r="O38" s="11"/>
      <c r="P38" s="22">
        <v>0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0</v>
      </c>
      <c r="AX38" s="208"/>
      <c r="AY38" s="208"/>
    </row>
    <row r="39" spans="1:51" ht="14.65" customHeight="1">
      <c r="A39" s="6" t="s">
        <v>57</v>
      </c>
      <c r="D39" s="21"/>
      <c r="E39" s="16"/>
      <c r="F39" s="16"/>
      <c r="G39" s="16"/>
      <c r="H39" s="16" t="s">
        <v>24</v>
      </c>
      <c r="I39" s="16"/>
      <c r="J39" s="16"/>
      <c r="K39" s="11"/>
      <c r="L39" s="11"/>
      <c r="M39" s="11"/>
      <c r="N39" s="11"/>
      <c r="O39" s="11"/>
      <c r="P39" s="22">
        <v>257112673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257112673416</v>
      </c>
      <c r="AX39" s="208"/>
      <c r="AY39" s="208"/>
    </row>
    <row r="40" spans="1:51" ht="14.65" customHeight="1">
      <c r="A40" s="6" t="s">
        <v>58</v>
      </c>
      <c r="D40" s="21"/>
      <c r="E40" s="16"/>
      <c r="F40" s="16"/>
      <c r="G40" s="16"/>
      <c r="H40" s="16" t="s">
        <v>26</v>
      </c>
      <c r="I40" s="16"/>
      <c r="J40" s="16"/>
      <c r="K40" s="11"/>
      <c r="L40" s="11"/>
      <c r="M40" s="11"/>
      <c r="N40" s="11"/>
      <c r="O40" s="11"/>
      <c r="P40" s="22">
        <v>-128112107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-128112106737</v>
      </c>
      <c r="AX40" s="208"/>
      <c r="AY40" s="208"/>
    </row>
    <row r="41" spans="1:51" ht="14.65" customHeight="1">
      <c r="A41" s="6" t="s">
        <v>59</v>
      </c>
      <c r="D41" s="21"/>
      <c r="E41" s="16"/>
      <c r="F41" s="16"/>
      <c r="G41" s="16"/>
      <c r="H41" s="16" t="s">
        <v>27</v>
      </c>
      <c r="I41" s="16"/>
      <c r="J41" s="16"/>
      <c r="K41" s="11"/>
      <c r="L41" s="11"/>
      <c r="M41" s="11"/>
      <c r="N41" s="11"/>
      <c r="O41" s="11"/>
      <c r="P41" s="22">
        <v>0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0</v>
      </c>
      <c r="AX41" s="208"/>
      <c r="AY41" s="208"/>
    </row>
    <row r="42" spans="1:51" ht="14.65" customHeight="1">
      <c r="A42" s="6" t="s">
        <v>60</v>
      </c>
      <c r="D42" s="21"/>
      <c r="E42" s="16"/>
      <c r="F42" s="16"/>
      <c r="G42" s="16"/>
      <c r="H42" s="16" t="s">
        <v>44</v>
      </c>
      <c r="I42" s="16"/>
      <c r="J42" s="16"/>
      <c r="K42" s="11"/>
      <c r="L42" s="11"/>
      <c r="M42" s="11"/>
      <c r="N42" s="11"/>
      <c r="O42" s="11"/>
      <c r="P42" s="22">
        <v>5011014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5011014384</v>
      </c>
      <c r="AX42" s="208"/>
      <c r="AY42" s="208"/>
    </row>
    <row r="43" spans="1:51" ht="14.65" customHeight="1">
      <c r="A43" s="6" t="s">
        <v>61</v>
      </c>
      <c r="D43" s="21"/>
      <c r="E43" s="16"/>
      <c r="F43" s="16"/>
      <c r="G43" s="16"/>
      <c r="H43" s="16" t="s">
        <v>46</v>
      </c>
      <c r="I43" s="16"/>
      <c r="J43" s="16"/>
      <c r="K43" s="11"/>
      <c r="L43" s="11"/>
      <c r="M43" s="11"/>
      <c r="N43" s="11"/>
      <c r="O43" s="11"/>
      <c r="P43" s="22">
        <v>-2168286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-2168286454</v>
      </c>
      <c r="AX43" s="208"/>
      <c r="AY43" s="208"/>
    </row>
    <row r="44" spans="1:51" ht="14.65" customHeight="1">
      <c r="A44" s="6" t="s">
        <v>62</v>
      </c>
      <c r="D44" s="21"/>
      <c r="E44" s="16"/>
      <c r="F44" s="16"/>
      <c r="G44" s="16"/>
      <c r="H44" s="16" t="s">
        <v>47</v>
      </c>
      <c r="I44" s="16"/>
      <c r="J44" s="16"/>
      <c r="K44" s="11"/>
      <c r="L44" s="11"/>
      <c r="M44" s="11"/>
      <c r="N44" s="11"/>
      <c r="O44" s="11"/>
      <c r="P44" s="22">
        <v>0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0</v>
      </c>
      <c r="AX44" s="208"/>
      <c r="AY44" s="208"/>
    </row>
    <row r="45" spans="1:51" ht="14.65" customHeight="1">
      <c r="A45" s="6" t="s">
        <v>63</v>
      </c>
      <c r="D45" s="21"/>
      <c r="E45" s="16"/>
      <c r="F45" s="16"/>
      <c r="G45" s="16"/>
      <c r="H45" s="16" t="s">
        <v>49</v>
      </c>
      <c r="I45" s="16"/>
      <c r="J45" s="16"/>
      <c r="K45" s="11"/>
      <c r="L45" s="11"/>
      <c r="M45" s="11"/>
      <c r="N45" s="11"/>
      <c r="O45" s="11"/>
      <c r="P45" s="22">
        <v>523852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523852180</v>
      </c>
      <c r="AX45" s="208"/>
      <c r="AY45" s="208"/>
    </row>
    <row r="46" spans="1:51" ht="14.65" customHeight="1">
      <c r="A46" s="6" t="s">
        <v>64</v>
      </c>
      <c r="D46" s="21"/>
      <c r="E46" s="16"/>
      <c r="F46" s="16"/>
      <c r="G46" s="16" t="s">
        <v>65</v>
      </c>
      <c r="H46" s="25"/>
      <c r="I46" s="25"/>
      <c r="J46" s="25"/>
      <c r="K46" s="26"/>
      <c r="L46" s="26"/>
      <c r="M46" s="26"/>
      <c r="N46" s="26"/>
      <c r="O46" s="26"/>
      <c r="P46" s="22">
        <v>7627629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7627628839</v>
      </c>
      <c r="AX46" s="208"/>
      <c r="AY46" s="208"/>
    </row>
    <row r="47" spans="1:51" ht="14.65" customHeight="1">
      <c r="A47" s="6" t="s">
        <v>66</v>
      </c>
      <c r="D47" s="21"/>
      <c r="E47" s="16"/>
      <c r="F47" s="16"/>
      <c r="G47" s="16" t="s">
        <v>67</v>
      </c>
      <c r="H47" s="25"/>
      <c r="I47" s="25"/>
      <c r="J47" s="25"/>
      <c r="K47" s="26"/>
      <c r="L47" s="26"/>
      <c r="M47" s="26"/>
      <c r="N47" s="26"/>
      <c r="O47" s="26"/>
      <c r="P47" s="22">
        <v>-6125861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-6125860712</v>
      </c>
      <c r="AX47" s="208"/>
      <c r="AY47" s="208"/>
    </row>
    <row r="48" spans="1:51" ht="14.65" customHeight="1">
      <c r="A48" s="6">
        <v>1305000</v>
      </c>
      <c r="D48" s="21"/>
      <c r="E48" s="16"/>
      <c r="F48" s="16"/>
      <c r="G48" s="16" t="s">
        <v>68</v>
      </c>
      <c r="H48" s="25"/>
      <c r="I48" s="25"/>
      <c r="J48" s="25"/>
      <c r="K48" s="26"/>
      <c r="L48" s="26"/>
      <c r="M48" s="26"/>
      <c r="N48" s="26"/>
      <c r="O48" s="26"/>
      <c r="P48" s="22">
        <v>0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AX48" s="208"/>
      <c r="AY48" s="208"/>
    </row>
    <row r="49" spans="1:51" ht="14.65" customHeight="1">
      <c r="A49" s="6" t="s">
        <v>69</v>
      </c>
      <c r="D49" s="21"/>
      <c r="E49" s="16"/>
      <c r="F49" s="16" t="s">
        <v>70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8482127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8482126771</v>
      </c>
      <c r="AX49" s="208"/>
      <c r="AY49" s="208"/>
    </row>
    <row r="50" spans="1:51" ht="14.65" customHeight="1">
      <c r="A50" s="6" t="s">
        <v>71</v>
      </c>
      <c r="D50" s="21"/>
      <c r="E50" s="16"/>
      <c r="F50" s="16"/>
      <c r="G50" s="16" t="s">
        <v>72</v>
      </c>
      <c r="H50" s="16"/>
      <c r="I50" s="16"/>
      <c r="J50" s="16"/>
      <c r="K50" s="11"/>
      <c r="L50" s="11"/>
      <c r="M50" s="11"/>
      <c r="N50" s="11"/>
      <c r="O50" s="11"/>
      <c r="P50" s="22">
        <v>162240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162239628</v>
      </c>
      <c r="AX50" s="208"/>
      <c r="AY50" s="208"/>
    </row>
    <row r="51" spans="1:51" ht="14.65" customHeight="1">
      <c r="A51" s="6" t="s">
        <v>73</v>
      </c>
      <c r="D51" s="21"/>
      <c r="E51" s="16"/>
      <c r="F51" s="16"/>
      <c r="G51" s="16" t="s">
        <v>44</v>
      </c>
      <c r="H51" s="16"/>
      <c r="I51" s="16"/>
      <c r="J51" s="16"/>
      <c r="K51" s="11"/>
      <c r="L51" s="11"/>
      <c r="M51" s="11"/>
      <c r="N51" s="11"/>
      <c r="O51" s="11"/>
      <c r="P51" s="22">
        <v>8319887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8319887143</v>
      </c>
      <c r="AX51" s="208"/>
      <c r="AY51" s="208"/>
    </row>
    <row r="52" spans="1:51" ht="14.65" customHeight="1">
      <c r="A52" s="6" t="s">
        <v>74</v>
      </c>
      <c r="D52" s="21"/>
      <c r="E52" s="16"/>
      <c r="F52" s="16" t="s">
        <v>75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13051177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IF(COUNTIF(AD53:AD63,"-")=COUNTA(AD53:AD63),"-",SUM(AD53,AD57:AD59,AD62:AD63))</f>
        <v>13051177164</v>
      </c>
      <c r="AX52" s="208"/>
      <c r="AY52" s="208"/>
    </row>
    <row r="53" spans="1:51" ht="14.65" customHeight="1">
      <c r="A53" s="6" t="s">
        <v>76</v>
      </c>
      <c r="D53" s="21"/>
      <c r="E53" s="16"/>
      <c r="F53" s="16"/>
      <c r="G53" s="16" t="s">
        <v>77</v>
      </c>
      <c r="H53" s="16"/>
      <c r="I53" s="16"/>
      <c r="J53" s="16"/>
      <c r="K53" s="16"/>
      <c r="L53" s="11"/>
      <c r="M53" s="11"/>
      <c r="N53" s="11"/>
      <c r="O53" s="11"/>
      <c r="P53" s="22">
        <v>349099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349099000</v>
      </c>
      <c r="AX53" s="208"/>
      <c r="AY53" s="208"/>
    </row>
    <row r="54" spans="1:51" ht="14.65" customHeight="1">
      <c r="A54" s="6" t="s">
        <v>78</v>
      </c>
      <c r="D54" s="21"/>
      <c r="E54" s="16"/>
      <c r="F54" s="16"/>
      <c r="G54" s="16"/>
      <c r="H54" s="16" t="s">
        <v>79</v>
      </c>
      <c r="I54" s="16"/>
      <c r="J54" s="16"/>
      <c r="K54" s="16"/>
      <c r="L54" s="11"/>
      <c r="M54" s="11"/>
      <c r="N54" s="11"/>
      <c r="O54" s="11"/>
      <c r="P54" s="22">
        <v>0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0</v>
      </c>
      <c r="AX54" s="208"/>
      <c r="AY54" s="208"/>
    </row>
    <row r="55" spans="1:51" ht="14.65" customHeight="1">
      <c r="A55" s="6" t="s">
        <v>80</v>
      </c>
      <c r="D55" s="21"/>
      <c r="E55" s="16"/>
      <c r="F55" s="16"/>
      <c r="G55" s="16"/>
      <c r="H55" s="16" t="s">
        <v>81</v>
      </c>
      <c r="I55" s="16"/>
      <c r="J55" s="16"/>
      <c r="K55" s="16"/>
      <c r="L55" s="11"/>
      <c r="M55" s="11"/>
      <c r="N55" s="11"/>
      <c r="O55" s="11"/>
      <c r="P55" s="22">
        <v>348899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348899000</v>
      </c>
      <c r="AX55" s="208"/>
      <c r="AY55" s="208"/>
    </row>
    <row r="56" spans="1:51" ht="14.65" customHeight="1">
      <c r="A56" s="6" t="s">
        <v>82</v>
      </c>
      <c r="D56" s="21"/>
      <c r="E56" s="16"/>
      <c r="F56" s="16"/>
      <c r="G56" s="16"/>
      <c r="H56" s="16" t="s">
        <v>44</v>
      </c>
      <c r="I56" s="16"/>
      <c r="J56" s="16"/>
      <c r="K56" s="16"/>
      <c r="L56" s="11"/>
      <c r="M56" s="11"/>
      <c r="N56" s="11"/>
      <c r="O56" s="11"/>
      <c r="P56" s="22">
        <v>200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200000</v>
      </c>
      <c r="AX56" s="208"/>
      <c r="AY56" s="208"/>
    </row>
    <row r="57" spans="1:51" ht="14.65" customHeight="1">
      <c r="A57" s="6" t="s">
        <v>83</v>
      </c>
      <c r="D57" s="21"/>
      <c r="E57" s="16"/>
      <c r="F57" s="16"/>
      <c r="G57" s="16" t="s">
        <v>84</v>
      </c>
      <c r="H57" s="16"/>
      <c r="I57" s="16"/>
      <c r="J57" s="16"/>
      <c r="K57" s="11"/>
      <c r="L57" s="11"/>
      <c r="M57" s="11"/>
      <c r="N57" s="11"/>
      <c r="O57" s="11"/>
      <c r="P57" s="22">
        <v>3762620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3762619758</v>
      </c>
      <c r="AX57" s="208"/>
      <c r="AY57" s="208"/>
    </row>
    <row r="58" spans="1:51" ht="14.65" customHeight="1">
      <c r="A58" s="6" t="s">
        <v>85</v>
      </c>
      <c r="D58" s="21"/>
      <c r="E58" s="16"/>
      <c r="F58" s="16"/>
      <c r="G58" s="16" t="s">
        <v>86</v>
      </c>
      <c r="H58" s="16"/>
      <c r="I58" s="16"/>
      <c r="J58" s="16"/>
      <c r="K58" s="11"/>
      <c r="L58" s="11"/>
      <c r="M58" s="11"/>
      <c r="N58" s="11"/>
      <c r="O58" s="11"/>
      <c r="P58" s="22">
        <v>252875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252875195</v>
      </c>
      <c r="AX58" s="208"/>
      <c r="AY58" s="208"/>
    </row>
    <row r="59" spans="1:51" ht="14.65" customHeight="1">
      <c r="A59" s="6" t="s">
        <v>87</v>
      </c>
      <c r="D59" s="21"/>
      <c r="E59" s="16"/>
      <c r="F59" s="16"/>
      <c r="G59" s="16" t="s">
        <v>88</v>
      </c>
      <c r="H59" s="16"/>
      <c r="I59" s="16"/>
      <c r="J59" s="16"/>
      <c r="K59" s="11"/>
      <c r="L59" s="11"/>
      <c r="M59" s="11"/>
      <c r="N59" s="11"/>
      <c r="O59" s="11"/>
      <c r="P59" s="22">
        <v>8834728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f>IF(COUNTIF(AD60:AD61,"-")=COUNTA(AD60:AD61),"-",SUM(AD60:AD61))</f>
        <v>8834728089</v>
      </c>
      <c r="AX59" s="208"/>
      <c r="AY59" s="208"/>
    </row>
    <row r="60" spans="1:51" ht="14.65" customHeight="1">
      <c r="A60" s="6" t="s">
        <v>89</v>
      </c>
      <c r="D60" s="21"/>
      <c r="E60" s="16"/>
      <c r="F60" s="16"/>
      <c r="G60" s="16"/>
      <c r="H60" s="16" t="s">
        <v>90</v>
      </c>
      <c r="I60" s="16"/>
      <c r="J60" s="16"/>
      <c r="K60" s="11"/>
      <c r="L60" s="11"/>
      <c r="M60" s="11"/>
      <c r="N60" s="11"/>
      <c r="O60" s="11"/>
      <c r="P60" s="22">
        <v>0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v>0</v>
      </c>
      <c r="AX60" s="208"/>
      <c r="AY60" s="208"/>
    </row>
    <row r="61" spans="1:51" ht="14.65" customHeight="1">
      <c r="A61" s="6" t="s">
        <v>91</v>
      </c>
      <c r="D61" s="21"/>
      <c r="E61" s="11"/>
      <c r="F61" s="16"/>
      <c r="G61" s="16"/>
      <c r="H61" s="16" t="s">
        <v>44</v>
      </c>
      <c r="I61" s="16"/>
      <c r="J61" s="16"/>
      <c r="K61" s="11"/>
      <c r="L61" s="11"/>
      <c r="M61" s="11"/>
      <c r="N61" s="11"/>
      <c r="O61" s="11"/>
      <c r="P61" s="22">
        <v>8834728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8834728089</v>
      </c>
      <c r="AX61" s="208"/>
      <c r="AY61" s="208"/>
    </row>
    <row r="62" spans="1:51" ht="14.65" customHeight="1">
      <c r="A62" s="6" t="s">
        <v>92</v>
      </c>
      <c r="D62" s="21"/>
      <c r="E62" s="11"/>
      <c r="F62" s="16"/>
      <c r="G62" s="16" t="s">
        <v>44</v>
      </c>
      <c r="H62" s="16"/>
      <c r="I62" s="16"/>
      <c r="J62" s="16"/>
      <c r="K62" s="11"/>
      <c r="L62" s="11"/>
      <c r="M62" s="11"/>
      <c r="N62" s="11"/>
      <c r="O62" s="11"/>
      <c r="P62" s="22">
        <v>13305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13305061</v>
      </c>
      <c r="AX62" s="208"/>
      <c r="AY62" s="208"/>
    </row>
    <row r="63" spans="1:51" ht="14.65" customHeight="1">
      <c r="A63" s="6" t="s">
        <v>93</v>
      </c>
      <c r="D63" s="21"/>
      <c r="E63" s="11"/>
      <c r="F63" s="16"/>
      <c r="G63" s="16" t="s">
        <v>94</v>
      </c>
      <c r="H63" s="16"/>
      <c r="I63" s="16"/>
      <c r="J63" s="16"/>
      <c r="K63" s="11"/>
      <c r="L63" s="11"/>
      <c r="M63" s="11"/>
      <c r="N63" s="11"/>
      <c r="O63" s="11"/>
      <c r="P63" s="22">
        <v>-161450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-161449939</v>
      </c>
      <c r="AX63" s="208"/>
      <c r="AY63" s="208"/>
    </row>
    <row r="64" spans="1:51" ht="14.65" customHeight="1">
      <c r="A64" s="6" t="s">
        <v>95</v>
      </c>
      <c r="D64" s="21"/>
      <c r="E64" s="11" t="s">
        <v>96</v>
      </c>
      <c r="F64" s="16"/>
      <c r="G64" s="17"/>
      <c r="H64" s="17"/>
      <c r="I64" s="17"/>
      <c r="J64" s="11"/>
      <c r="K64" s="11"/>
      <c r="L64" s="11"/>
      <c r="M64" s="11"/>
      <c r="N64" s="11"/>
      <c r="O64" s="11"/>
      <c r="P64" s="22">
        <v>26330482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f>IF(COUNTIF(AD65:AD73,"-")=COUNTA(AD65:AD73),"-",SUM(AD65:AD68,AD71:AD73))</f>
        <v>26330481908</v>
      </c>
      <c r="AX64" s="208"/>
      <c r="AY64" s="208"/>
    </row>
    <row r="65" spans="1:51" ht="14.65" customHeight="1">
      <c r="A65" s="6" t="s">
        <v>97</v>
      </c>
      <c r="D65" s="21"/>
      <c r="E65" s="11"/>
      <c r="F65" s="16" t="s">
        <v>98</v>
      </c>
      <c r="G65" s="17"/>
      <c r="H65" s="17"/>
      <c r="I65" s="17"/>
      <c r="J65" s="11"/>
      <c r="K65" s="11"/>
      <c r="L65" s="11"/>
      <c r="M65" s="11"/>
      <c r="N65" s="11"/>
      <c r="O65" s="11"/>
      <c r="P65" s="22">
        <v>11734670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v>11734669862</v>
      </c>
      <c r="AX65" s="208"/>
      <c r="AY65" s="208"/>
    </row>
    <row r="66" spans="1:51" ht="14.65" customHeight="1">
      <c r="A66" s="6" t="s">
        <v>99</v>
      </c>
      <c r="D66" s="21"/>
      <c r="E66" s="11"/>
      <c r="F66" s="16" t="s">
        <v>100</v>
      </c>
      <c r="G66" s="16"/>
      <c r="H66" s="25"/>
      <c r="I66" s="16"/>
      <c r="J66" s="16"/>
      <c r="K66" s="11"/>
      <c r="L66" s="11"/>
      <c r="M66" s="11"/>
      <c r="N66" s="11"/>
      <c r="O66" s="11"/>
      <c r="P66" s="22">
        <v>2962594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2962593828</v>
      </c>
      <c r="AX66" s="208"/>
      <c r="AY66" s="208"/>
    </row>
    <row r="67" spans="1:51" ht="14.65" customHeight="1">
      <c r="A67" s="6">
        <v>1500000</v>
      </c>
      <c r="D67" s="21"/>
      <c r="E67" s="11"/>
      <c r="F67" s="16" t="s">
        <v>101</v>
      </c>
      <c r="G67" s="16"/>
      <c r="H67" s="16"/>
      <c r="I67" s="16"/>
      <c r="J67" s="16"/>
      <c r="K67" s="11"/>
      <c r="L67" s="11"/>
      <c r="M67" s="11"/>
      <c r="N67" s="11"/>
      <c r="O67" s="11"/>
      <c r="P67" s="22">
        <v>0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0</v>
      </c>
      <c r="AX67" s="208"/>
      <c r="AY67" s="208"/>
    </row>
    <row r="68" spans="1:51" ht="14.65" customHeight="1">
      <c r="A68" s="6" t="s">
        <v>102</v>
      </c>
      <c r="D68" s="21"/>
      <c r="E68" s="16"/>
      <c r="F68" s="16" t="s">
        <v>88</v>
      </c>
      <c r="G68" s="16"/>
      <c r="H68" s="25"/>
      <c r="I68" s="16"/>
      <c r="J68" s="16"/>
      <c r="K68" s="11"/>
      <c r="L68" s="11"/>
      <c r="M68" s="11"/>
      <c r="N68" s="11"/>
      <c r="O68" s="11"/>
      <c r="P68" s="22">
        <v>10493576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f>IF(COUNTIF(AD69:AD70,"-")=COUNTA(AD69:AD70),"-",SUM(AD69:AD70))</f>
        <v>10493576076</v>
      </c>
      <c r="AX68" s="208"/>
      <c r="AY68" s="208"/>
    </row>
    <row r="69" spans="1:51" ht="14.65" customHeight="1">
      <c r="A69" s="6" t="s">
        <v>103</v>
      </c>
      <c r="D69" s="21"/>
      <c r="E69" s="16"/>
      <c r="F69" s="16"/>
      <c r="G69" s="16" t="s">
        <v>104</v>
      </c>
      <c r="H69" s="16"/>
      <c r="I69" s="16"/>
      <c r="J69" s="16"/>
      <c r="K69" s="11"/>
      <c r="L69" s="11"/>
      <c r="M69" s="11"/>
      <c r="N69" s="11"/>
      <c r="O69" s="11"/>
      <c r="P69" s="22">
        <v>10300928</v>
      </c>
      <c r="Q69" s="23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v>10300928392</v>
      </c>
      <c r="AX69" s="208"/>
      <c r="AY69" s="208"/>
    </row>
    <row r="70" spans="1:51" ht="14.65" customHeight="1">
      <c r="A70" s="6" t="s">
        <v>105</v>
      </c>
      <c r="D70" s="21"/>
      <c r="E70" s="16"/>
      <c r="F70" s="16"/>
      <c r="G70" s="16" t="s">
        <v>90</v>
      </c>
      <c r="H70" s="16"/>
      <c r="I70" s="16"/>
      <c r="J70" s="16"/>
      <c r="K70" s="11"/>
      <c r="L70" s="11"/>
      <c r="M70" s="11"/>
      <c r="N70" s="11"/>
      <c r="O70" s="11"/>
      <c r="P70" s="22">
        <v>192648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192647684</v>
      </c>
      <c r="AX70" s="208"/>
      <c r="AY70" s="208"/>
    </row>
    <row r="71" spans="1:51" ht="14.65" customHeight="1">
      <c r="A71" s="6" t="s">
        <v>106</v>
      </c>
      <c r="D71" s="21"/>
      <c r="E71" s="16"/>
      <c r="F71" s="16" t="s">
        <v>107</v>
      </c>
      <c r="G71" s="16"/>
      <c r="H71" s="16"/>
      <c r="I71" s="16"/>
      <c r="J71" s="16"/>
      <c r="K71" s="11"/>
      <c r="L71" s="11"/>
      <c r="M71" s="11"/>
      <c r="N71" s="11"/>
      <c r="O71" s="11"/>
      <c r="P71" s="22">
        <v>1186758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1186758317</v>
      </c>
      <c r="AX71" s="208"/>
      <c r="AY71" s="208"/>
    </row>
    <row r="72" spans="1:51" ht="14.65" customHeight="1">
      <c r="A72" s="6" t="s">
        <v>108</v>
      </c>
      <c r="D72" s="21"/>
      <c r="E72" s="16"/>
      <c r="F72" s="16" t="s">
        <v>44</v>
      </c>
      <c r="G72" s="16"/>
      <c r="H72" s="25"/>
      <c r="I72" s="16"/>
      <c r="J72" s="16"/>
      <c r="K72" s="11"/>
      <c r="L72" s="11"/>
      <c r="M72" s="11"/>
      <c r="N72" s="11"/>
      <c r="O72" s="11"/>
      <c r="P72" s="22">
        <v>1078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1077515</v>
      </c>
      <c r="AX72" s="208"/>
      <c r="AY72" s="208"/>
    </row>
    <row r="73" spans="1:51" ht="14.65" customHeight="1">
      <c r="A73" s="6" t="s">
        <v>109</v>
      </c>
      <c r="D73" s="21"/>
      <c r="E73" s="16"/>
      <c r="F73" s="11" t="s">
        <v>94</v>
      </c>
      <c r="G73" s="16"/>
      <c r="H73" s="16"/>
      <c r="I73" s="16"/>
      <c r="J73" s="16"/>
      <c r="K73" s="11"/>
      <c r="L73" s="11"/>
      <c r="M73" s="11"/>
      <c r="N73" s="11"/>
      <c r="O73" s="11"/>
      <c r="P73" s="22">
        <v>-48194</v>
      </c>
      <c r="Q73" s="23"/>
      <c r="R73" s="223"/>
      <c r="S73" s="224"/>
      <c r="T73" s="224"/>
      <c r="U73" s="224"/>
      <c r="V73" s="224"/>
      <c r="W73" s="224"/>
      <c r="X73" s="224"/>
      <c r="Y73" s="225"/>
      <c r="Z73" s="36"/>
      <c r="AA73" s="37"/>
      <c r="AD73" s="8">
        <v>-48193690</v>
      </c>
      <c r="AX73" s="208"/>
      <c r="AY73" s="208"/>
    </row>
    <row r="74" spans="1:51" ht="16.5" customHeight="1" thickBot="1">
      <c r="A74" s="6">
        <v>1565000</v>
      </c>
      <c r="B74" s="6" t="s">
        <v>140</v>
      </c>
      <c r="D74" s="21"/>
      <c r="E74" s="16" t="s">
        <v>110</v>
      </c>
      <c r="F74" s="16"/>
      <c r="G74" s="16"/>
      <c r="H74" s="16"/>
      <c r="I74" s="16"/>
      <c r="J74" s="16"/>
      <c r="K74" s="11"/>
      <c r="L74" s="11"/>
      <c r="M74" s="11"/>
      <c r="N74" s="11"/>
      <c r="O74" s="11"/>
      <c r="P74" s="22">
        <v>0</v>
      </c>
      <c r="Q74" s="23"/>
      <c r="R74" s="226" t="s">
        <v>141</v>
      </c>
      <c r="S74" s="227"/>
      <c r="T74" s="227"/>
      <c r="U74" s="227"/>
      <c r="V74" s="227"/>
      <c r="W74" s="227"/>
      <c r="X74" s="227"/>
      <c r="Y74" s="228"/>
      <c r="Z74" s="38">
        <v>168358531</v>
      </c>
      <c r="AA74" s="39"/>
      <c r="AD74" s="8">
        <v>0</v>
      </c>
      <c r="AE74" s="8">
        <f>IF(AND(AE24="-",AE25="-",AE26="-"),"-",SUM(AE24,AE25,AE26))</f>
        <v>168358531005</v>
      </c>
      <c r="AX74" s="208"/>
      <c r="AY74" s="208"/>
    </row>
    <row r="75" spans="1:51" ht="14.65" customHeight="1" thickBot="1">
      <c r="A75" s="6" t="s">
        <v>1</v>
      </c>
      <c r="B75" s="6" t="s">
        <v>111</v>
      </c>
      <c r="D75" s="229" t="s">
        <v>2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1"/>
      <c r="P75" s="40">
        <v>339672813</v>
      </c>
      <c r="Q75" s="41"/>
      <c r="R75" s="232" t="s">
        <v>341</v>
      </c>
      <c r="S75" s="233"/>
      <c r="T75" s="233"/>
      <c r="U75" s="233"/>
      <c r="V75" s="233"/>
      <c r="W75" s="233"/>
      <c r="X75" s="233"/>
      <c r="Y75" s="234"/>
      <c r="Z75" s="40">
        <v>339672813</v>
      </c>
      <c r="AA75" s="42"/>
      <c r="AD75" s="8">
        <f>IF(AND(AD7="-",AD64="-",AD74="-"),"-",SUM(AD7,AD64,AD74))</f>
        <v>339672813376</v>
      </c>
      <c r="AE75" s="8">
        <f>IF(AND(AE22="-",AE74="-"),"-",SUM(AE22,AE74))</f>
        <v>339672813375</v>
      </c>
      <c r="AX75" s="208"/>
      <c r="AY75" s="208"/>
    </row>
    <row r="76" spans="1:51" ht="9.75" customHeight="1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Z76" s="11"/>
      <c r="AA76" s="11"/>
    </row>
    <row r="77" spans="1:51" ht="14.65" customHeight="1">
      <c r="D77" s="14"/>
      <c r="E77" s="43" t="s">
        <v>342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Z77" s="10"/>
      <c r="AA77" s="10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2"/>
  <sheetViews>
    <sheetView topLeftCell="B1" zoomScale="85" zoomScaleNormal="85" zoomScaleSheetLayoutView="100" workbookViewId="0">
      <selection activeCell="B1" sqref="A1:XFD7"/>
    </sheetView>
  </sheetViews>
  <sheetFormatPr defaultColWidth="9" defaultRowHeight="13.5"/>
  <cols>
    <col min="1" max="1" width="0" style="45" hidden="1" customWidth="1"/>
    <col min="2" max="2" width="0.625" style="5" customWidth="1"/>
    <col min="3" max="3" width="1.25" style="47" customWidth="1"/>
    <col min="4" max="12" width="2.125" style="47" customWidth="1"/>
    <col min="13" max="13" width="18.375" style="47" customWidth="1"/>
    <col min="14" max="14" width="21.625" style="47" bestFit="1" customWidth="1"/>
    <col min="15" max="15" width="2.5" style="47" customWidth="1"/>
    <col min="16" max="16" width="0.625" style="47" customWidth="1"/>
    <col min="17" max="17" width="9" style="5"/>
    <col min="18" max="18" width="0" style="5" hidden="1" customWidth="1"/>
    <col min="19" max="16384" width="9" style="5"/>
  </cols>
  <sheetData>
    <row r="1" spans="1:50">
      <c r="A1" s="1"/>
      <c r="C1" s="44"/>
      <c r="D1" s="44"/>
      <c r="E1" s="44"/>
      <c r="F1" s="44"/>
      <c r="G1" s="44"/>
      <c r="H1" s="44"/>
      <c r="I1" s="44"/>
      <c r="J1" s="3"/>
      <c r="K1" s="3"/>
      <c r="L1" s="3"/>
      <c r="M1" s="3"/>
      <c r="N1" s="3"/>
      <c r="O1" s="3"/>
      <c r="P1" s="5"/>
    </row>
    <row r="2" spans="1:50" ht="24">
      <c r="C2" s="240" t="s">
        <v>354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46"/>
    </row>
    <row r="3" spans="1:50" ht="17.25">
      <c r="C3" s="241" t="s">
        <v>355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46"/>
    </row>
    <row r="4" spans="1:50" ht="17.25">
      <c r="C4" s="241" t="s">
        <v>356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46"/>
    </row>
    <row r="5" spans="1:50" ht="18" thickBot="1"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353</v>
      </c>
      <c r="P5" s="46"/>
    </row>
    <row r="6" spans="1:50" ht="18" thickBot="1">
      <c r="A6" s="45" t="s">
        <v>329</v>
      </c>
      <c r="C6" s="242" t="s">
        <v>0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331</v>
      </c>
      <c r="O6" s="245"/>
      <c r="P6" s="46"/>
    </row>
    <row r="7" spans="1:50">
      <c r="A7" s="45" t="s">
        <v>150</v>
      </c>
      <c r="C7" s="49"/>
      <c r="D7" s="50" t="s">
        <v>151</v>
      </c>
      <c r="E7" s="50"/>
      <c r="F7" s="5"/>
      <c r="G7" s="50"/>
      <c r="H7" s="50"/>
      <c r="I7" s="50"/>
      <c r="J7" s="50"/>
      <c r="K7" s="5"/>
      <c r="L7" s="5"/>
      <c r="M7" s="5"/>
      <c r="N7" s="51">
        <v>134056183</v>
      </c>
      <c r="O7" s="52" t="s">
        <v>357</v>
      </c>
      <c r="P7" s="4"/>
      <c r="R7" s="5">
        <f>IF(AND(R8="-",R23="-"),"-",SUM(R8,R23))</f>
        <v>134056182575</v>
      </c>
      <c r="AX7" s="206"/>
    </row>
    <row r="8" spans="1:50">
      <c r="A8" s="45" t="s">
        <v>152</v>
      </c>
      <c r="C8" s="49"/>
      <c r="D8" s="50"/>
      <c r="E8" s="50" t="s">
        <v>153</v>
      </c>
      <c r="F8" s="50"/>
      <c r="G8" s="50"/>
      <c r="H8" s="50"/>
      <c r="I8" s="50"/>
      <c r="J8" s="50"/>
      <c r="K8" s="5"/>
      <c r="L8" s="5"/>
      <c r="M8" s="5"/>
      <c r="N8" s="51">
        <v>59164055</v>
      </c>
      <c r="O8" s="53"/>
      <c r="P8" s="4"/>
      <c r="R8" s="5">
        <f>IF(COUNTIF(R9:R22,"-")=COUNTA(R9:R22),"-",SUM(R9,R14,R19))</f>
        <v>59164055212</v>
      </c>
      <c r="AX8" s="206"/>
    </row>
    <row r="9" spans="1:50">
      <c r="A9" s="45" t="s">
        <v>154</v>
      </c>
      <c r="C9" s="49"/>
      <c r="D9" s="50"/>
      <c r="E9" s="50"/>
      <c r="F9" s="50" t="s">
        <v>155</v>
      </c>
      <c r="G9" s="50"/>
      <c r="H9" s="50"/>
      <c r="I9" s="50"/>
      <c r="J9" s="50"/>
      <c r="K9" s="5"/>
      <c r="L9" s="5"/>
      <c r="M9" s="5"/>
      <c r="N9" s="51">
        <v>19231675</v>
      </c>
      <c r="O9" s="53" t="s">
        <v>357</v>
      </c>
      <c r="P9" s="4"/>
      <c r="R9" s="5">
        <f>IF(COUNTIF(R10:R13,"-")=COUNTA(R10:R13),"-",SUM(R10:R13))</f>
        <v>19231675489</v>
      </c>
      <c r="AX9" s="206"/>
    </row>
    <row r="10" spans="1:50">
      <c r="A10" s="45" t="s">
        <v>156</v>
      </c>
      <c r="C10" s="49"/>
      <c r="D10" s="50"/>
      <c r="E10" s="50"/>
      <c r="F10" s="50"/>
      <c r="G10" s="50" t="s">
        <v>157</v>
      </c>
      <c r="H10" s="50"/>
      <c r="I10" s="50"/>
      <c r="J10" s="50"/>
      <c r="K10" s="5"/>
      <c r="L10" s="5"/>
      <c r="M10" s="5"/>
      <c r="N10" s="51">
        <v>15798870</v>
      </c>
      <c r="O10" s="53"/>
      <c r="P10" s="4"/>
      <c r="R10" s="5">
        <v>15798869964</v>
      </c>
      <c r="AX10" s="206"/>
    </row>
    <row r="11" spans="1:50">
      <c r="A11" s="45" t="s">
        <v>158</v>
      </c>
      <c r="C11" s="49"/>
      <c r="D11" s="50"/>
      <c r="E11" s="50"/>
      <c r="F11" s="50"/>
      <c r="G11" s="50" t="s">
        <v>159</v>
      </c>
      <c r="H11" s="50"/>
      <c r="I11" s="50"/>
      <c r="J11" s="50"/>
      <c r="K11" s="5"/>
      <c r="L11" s="5"/>
      <c r="M11" s="5"/>
      <c r="N11" s="51">
        <v>774626</v>
      </c>
      <c r="O11" s="53"/>
      <c r="P11" s="4"/>
      <c r="R11" s="5">
        <v>774625521</v>
      </c>
      <c r="AX11" s="206"/>
    </row>
    <row r="12" spans="1:50">
      <c r="A12" s="45" t="s">
        <v>160</v>
      </c>
      <c r="C12" s="49"/>
      <c r="D12" s="50"/>
      <c r="E12" s="50"/>
      <c r="F12" s="50"/>
      <c r="G12" s="50" t="s">
        <v>161</v>
      </c>
      <c r="H12" s="50"/>
      <c r="I12" s="50"/>
      <c r="J12" s="50"/>
      <c r="K12" s="5"/>
      <c r="L12" s="5"/>
      <c r="M12" s="5"/>
      <c r="N12" s="51">
        <v>102088</v>
      </c>
      <c r="O12" s="53"/>
      <c r="P12" s="4"/>
      <c r="R12" s="5">
        <v>102088020</v>
      </c>
      <c r="AX12" s="206"/>
    </row>
    <row r="13" spans="1:50">
      <c r="A13" s="45" t="s">
        <v>162</v>
      </c>
      <c r="C13" s="49"/>
      <c r="D13" s="50"/>
      <c r="E13" s="50"/>
      <c r="F13" s="50"/>
      <c r="G13" s="50" t="s">
        <v>44</v>
      </c>
      <c r="H13" s="50"/>
      <c r="I13" s="50"/>
      <c r="J13" s="50"/>
      <c r="K13" s="5"/>
      <c r="L13" s="5"/>
      <c r="M13" s="5"/>
      <c r="N13" s="51">
        <v>2556092</v>
      </c>
      <c r="O13" s="53"/>
      <c r="P13" s="4"/>
      <c r="R13" s="5">
        <v>2556091984</v>
      </c>
      <c r="AX13" s="206"/>
    </row>
    <row r="14" spans="1:50">
      <c r="A14" s="45" t="s">
        <v>163</v>
      </c>
      <c r="C14" s="49"/>
      <c r="D14" s="50"/>
      <c r="E14" s="50"/>
      <c r="F14" s="50" t="s">
        <v>164</v>
      </c>
      <c r="G14" s="50"/>
      <c r="H14" s="50"/>
      <c r="I14" s="50"/>
      <c r="J14" s="50"/>
      <c r="K14" s="5"/>
      <c r="L14" s="5"/>
      <c r="M14" s="5"/>
      <c r="N14" s="51">
        <v>26549798</v>
      </c>
      <c r="O14" s="53"/>
      <c r="P14" s="4"/>
      <c r="R14" s="5">
        <f>IF(COUNTIF(R15:R18,"-")=COUNTA(R15:R18),"-",SUM(R15:R18))</f>
        <v>26549797718</v>
      </c>
      <c r="AX14" s="206"/>
    </row>
    <row r="15" spans="1:50">
      <c r="A15" s="45" t="s">
        <v>165</v>
      </c>
      <c r="C15" s="49"/>
      <c r="D15" s="50"/>
      <c r="E15" s="50"/>
      <c r="F15" s="50"/>
      <c r="G15" s="50" t="s">
        <v>166</v>
      </c>
      <c r="H15" s="50"/>
      <c r="I15" s="50"/>
      <c r="J15" s="50"/>
      <c r="K15" s="5"/>
      <c r="L15" s="5"/>
      <c r="M15" s="5"/>
      <c r="N15" s="51">
        <v>12864672</v>
      </c>
      <c r="O15" s="53"/>
      <c r="P15" s="4"/>
      <c r="R15" s="5">
        <v>12864671692</v>
      </c>
      <c r="AX15" s="206"/>
    </row>
    <row r="16" spans="1:50">
      <c r="A16" s="45" t="s">
        <v>167</v>
      </c>
      <c r="C16" s="49"/>
      <c r="D16" s="50"/>
      <c r="E16" s="50"/>
      <c r="F16" s="50"/>
      <c r="G16" s="50" t="s">
        <v>168</v>
      </c>
      <c r="H16" s="50"/>
      <c r="I16" s="50"/>
      <c r="J16" s="50"/>
      <c r="K16" s="5"/>
      <c r="L16" s="5"/>
      <c r="M16" s="5"/>
      <c r="N16" s="51">
        <v>330073</v>
      </c>
      <c r="O16" s="53"/>
      <c r="P16" s="4"/>
      <c r="R16" s="5">
        <v>330073423</v>
      </c>
      <c r="AX16" s="206"/>
    </row>
    <row r="17" spans="1:50">
      <c r="A17" s="45" t="s">
        <v>169</v>
      </c>
      <c r="C17" s="49"/>
      <c r="D17" s="50"/>
      <c r="E17" s="50"/>
      <c r="F17" s="50"/>
      <c r="G17" s="50" t="s">
        <v>170</v>
      </c>
      <c r="H17" s="50"/>
      <c r="I17" s="50"/>
      <c r="J17" s="50"/>
      <c r="K17" s="5"/>
      <c r="L17" s="5"/>
      <c r="M17" s="5"/>
      <c r="N17" s="51">
        <v>8668349</v>
      </c>
      <c r="O17" s="53"/>
      <c r="P17" s="4"/>
      <c r="R17" s="5">
        <v>8668348784</v>
      </c>
      <c r="AX17" s="206"/>
    </row>
    <row r="18" spans="1:50">
      <c r="A18" s="45" t="s">
        <v>171</v>
      </c>
      <c r="C18" s="49"/>
      <c r="D18" s="50"/>
      <c r="E18" s="50"/>
      <c r="F18" s="50"/>
      <c r="G18" s="50" t="s">
        <v>44</v>
      </c>
      <c r="H18" s="50"/>
      <c r="I18" s="50"/>
      <c r="J18" s="50"/>
      <c r="K18" s="5"/>
      <c r="L18" s="5"/>
      <c r="M18" s="5"/>
      <c r="N18" s="51">
        <v>4686704</v>
      </c>
      <c r="O18" s="53"/>
      <c r="P18" s="4"/>
      <c r="R18" s="5">
        <v>4686703819</v>
      </c>
      <c r="AX18" s="206"/>
    </row>
    <row r="19" spans="1:50">
      <c r="A19" s="45" t="s">
        <v>172</v>
      </c>
      <c r="C19" s="49"/>
      <c r="D19" s="50"/>
      <c r="E19" s="50"/>
      <c r="F19" s="50" t="s">
        <v>173</v>
      </c>
      <c r="G19" s="50"/>
      <c r="H19" s="50"/>
      <c r="I19" s="50"/>
      <c r="J19" s="50"/>
      <c r="K19" s="5"/>
      <c r="L19" s="5"/>
      <c r="M19" s="5"/>
      <c r="N19" s="51">
        <v>13382582</v>
      </c>
      <c r="O19" s="53" t="s">
        <v>357</v>
      </c>
      <c r="P19" s="4"/>
      <c r="R19" s="5">
        <f>IF(COUNTIF(R20:R22,"-")=COUNTA(R20:R22),"-",SUM(R20:R22))</f>
        <v>13382582005</v>
      </c>
      <c r="AX19" s="206"/>
    </row>
    <row r="20" spans="1:50">
      <c r="A20" s="45" t="s">
        <v>174</v>
      </c>
      <c r="C20" s="49"/>
      <c r="D20" s="50"/>
      <c r="E20" s="50"/>
      <c r="F20" s="5"/>
      <c r="G20" s="5" t="s">
        <v>175</v>
      </c>
      <c r="H20" s="5"/>
      <c r="I20" s="50"/>
      <c r="J20" s="50"/>
      <c r="K20" s="5"/>
      <c r="L20" s="5"/>
      <c r="M20" s="5"/>
      <c r="N20" s="51">
        <v>1605848</v>
      </c>
      <c r="O20" s="53"/>
      <c r="P20" s="4"/>
      <c r="R20" s="5">
        <v>1605848148</v>
      </c>
      <c r="AX20" s="206"/>
    </row>
    <row r="21" spans="1:50">
      <c r="A21" s="45" t="s">
        <v>176</v>
      </c>
      <c r="C21" s="49"/>
      <c r="D21" s="50"/>
      <c r="E21" s="50"/>
      <c r="F21" s="5"/>
      <c r="G21" s="50" t="s">
        <v>177</v>
      </c>
      <c r="H21" s="50"/>
      <c r="I21" s="50"/>
      <c r="J21" s="50"/>
      <c r="K21" s="5"/>
      <c r="L21" s="5"/>
      <c r="M21" s="5"/>
      <c r="N21" s="51">
        <v>237973</v>
      </c>
      <c r="O21" s="53"/>
      <c r="P21" s="4"/>
      <c r="R21" s="5">
        <v>237973456</v>
      </c>
      <c r="AX21" s="206"/>
    </row>
    <row r="22" spans="1:50">
      <c r="A22" s="45" t="s">
        <v>178</v>
      </c>
      <c r="C22" s="49"/>
      <c r="D22" s="50"/>
      <c r="E22" s="50"/>
      <c r="F22" s="5"/>
      <c r="G22" s="50" t="s">
        <v>44</v>
      </c>
      <c r="H22" s="50"/>
      <c r="I22" s="50"/>
      <c r="J22" s="50"/>
      <c r="K22" s="5"/>
      <c r="L22" s="5"/>
      <c r="M22" s="5"/>
      <c r="N22" s="51">
        <v>11538760</v>
      </c>
      <c r="O22" s="53"/>
      <c r="P22" s="4"/>
      <c r="R22" s="5">
        <v>11538760401</v>
      </c>
      <c r="AX22" s="206"/>
    </row>
    <row r="23" spans="1:50">
      <c r="A23" s="45" t="s">
        <v>179</v>
      </c>
      <c r="C23" s="49"/>
      <c r="D23" s="50"/>
      <c r="E23" s="5" t="s">
        <v>180</v>
      </c>
      <c r="F23" s="5"/>
      <c r="G23" s="50"/>
      <c r="H23" s="50"/>
      <c r="I23" s="50"/>
      <c r="J23" s="50"/>
      <c r="K23" s="5"/>
      <c r="L23" s="5"/>
      <c r="M23" s="5"/>
      <c r="N23" s="51">
        <v>74892127</v>
      </c>
      <c r="O23" s="53"/>
      <c r="P23" s="4"/>
      <c r="R23" s="5">
        <f>IF(COUNTIF(R24:R27,"-")=COUNTA(R24:R27),"-",SUM(R24:R27))</f>
        <v>74892127363</v>
      </c>
      <c r="AX23" s="206"/>
    </row>
    <row r="24" spans="1:50">
      <c r="A24" s="45" t="s">
        <v>181</v>
      </c>
      <c r="C24" s="49"/>
      <c r="D24" s="50"/>
      <c r="E24" s="50"/>
      <c r="F24" s="50" t="s">
        <v>182</v>
      </c>
      <c r="G24" s="50"/>
      <c r="H24" s="50"/>
      <c r="I24" s="50"/>
      <c r="J24" s="50"/>
      <c r="K24" s="5"/>
      <c r="L24" s="5"/>
      <c r="M24" s="5"/>
      <c r="N24" s="51">
        <v>60011292</v>
      </c>
      <c r="O24" s="53"/>
      <c r="P24" s="4"/>
      <c r="R24" s="5">
        <v>60011292296</v>
      </c>
      <c r="AX24" s="206"/>
    </row>
    <row r="25" spans="1:50">
      <c r="A25" s="45" t="s">
        <v>183</v>
      </c>
      <c r="C25" s="49"/>
      <c r="D25" s="50"/>
      <c r="E25" s="50"/>
      <c r="F25" s="50" t="s">
        <v>184</v>
      </c>
      <c r="G25" s="50"/>
      <c r="H25" s="50"/>
      <c r="I25" s="50"/>
      <c r="J25" s="50"/>
      <c r="K25" s="5"/>
      <c r="L25" s="5"/>
      <c r="M25" s="5"/>
      <c r="N25" s="51">
        <v>14851651</v>
      </c>
      <c r="O25" s="53"/>
      <c r="P25" s="4"/>
      <c r="R25" s="5">
        <v>14851650745</v>
      </c>
      <c r="AX25" s="206"/>
    </row>
    <row r="26" spans="1:50">
      <c r="A26" s="45" t="s">
        <v>185</v>
      </c>
      <c r="C26" s="49"/>
      <c r="D26" s="50"/>
      <c r="E26" s="50"/>
      <c r="F26" s="50" t="s">
        <v>186</v>
      </c>
      <c r="G26" s="50"/>
      <c r="H26" s="50"/>
      <c r="I26" s="50"/>
      <c r="J26" s="50"/>
      <c r="K26" s="5"/>
      <c r="L26" s="5"/>
      <c r="M26" s="5"/>
      <c r="N26" s="51">
        <v>0</v>
      </c>
      <c r="O26" s="53"/>
      <c r="P26" s="4"/>
      <c r="R26" s="5">
        <v>0</v>
      </c>
      <c r="AX26" s="206"/>
    </row>
    <row r="27" spans="1:50">
      <c r="A27" s="45" t="s">
        <v>187</v>
      </c>
      <c r="C27" s="49"/>
      <c r="D27" s="50"/>
      <c r="E27" s="50"/>
      <c r="F27" s="50" t="s">
        <v>44</v>
      </c>
      <c r="G27" s="50"/>
      <c r="H27" s="50"/>
      <c r="I27" s="50"/>
      <c r="J27" s="50"/>
      <c r="K27" s="5"/>
      <c r="L27" s="5"/>
      <c r="M27" s="5"/>
      <c r="N27" s="51">
        <v>29184</v>
      </c>
      <c r="O27" s="53"/>
      <c r="P27" s="4"/>
      <c r="R27" s="5">
        <v>29184322</v>
      </c>
      <c r="AX27" s="206"/>
    </row>
    <row r="28" spans="1:50">
      <c r="A28" s="45" t="s">
        <v>188</v>
      </c>
      <c r="C28" s="49"/>
      <c r="D28" s="50" t="s">
        <v>189</v>
      </c>
      <c r="E28" s="50"/>
      <c r="F28" s="50"/>
      <c r="G28" s="50"/>
      <c r="H28" s="50"/>
      <c r="I28" s="50"/>
      <c r="J28" s="50"/>
      <c r="K28" s="5"/>
      <c r="L28" s="5"/>
      <c r="M28" s="5"/>
      <c r="N28" s="51">
        <v>30178520</v>
      </c>
      <c r="O28" s="53" t="s">
        <v>357</v>
      </c>
      <c r="P28" s="4"/>
      <c r="R28" s="5">
        <f>IF(COUNTIF(R29:R30,"-")=COUNTA(R29:R30),"-",SUM(R29:R30))</f>
        <v>30178519718</v>
      </c>
      <c r="AX28" s="206"/>
    </row>
    <row r="29" spans="1:50">
      <c r="A29" s="45" t="s">
        <v>190</v>
      </c>
      <c r="C29" s="49"/>
      <c r="D29" s="50"/>
      <c r="E29" s="50" t="s">
        <v>191</v>
      </c>
      <c r="F29" s="50"/>
      <c r="G29" s="50"/>
      <c r="H29" s="50"/>
      <c r="I29" s="50"/>
      <c r="J29" s="50"/>
      <c r="K29" s="54"/>
      <c r="L29" s="54"/>
      <c r="M29" s="54"/>
      <c r="N29" s="51">
        <v>14950705</v>
      </c>
      <c r="O29" s="53"/>
      <c r="P29" s="4"/>
      <c r="R29" s="5">
        <v>14950705284</v>
      </c>
      <c r="AX29" s="206"/>
    </row>
    <row r="30" spans="1:50">
      <c r="A30" s="45" t="s">
        <v>192</v>
      </c>
      <c r="C30" s="49"/>
      <c r="D30" s="50"/>
      <c r="E30" s="50" t="s">
        <v>44</v>
      </c>
      <c r="F30" s="50"/>
      <c r="G30" s="5"/>
      <c r="H30" s="50"/>
      <c r="I30" s="50"/>
      <c r="J30" s="50"/>
      <c r="K30" s="54"/>
      <c r="L30" s="54"/>
      <c r="M30" s="54"/>
      <c r="N30" s="51">
        <v>15227814</v>
      </c>
      <c r="O30" s="53"/>
      <c r="P30" s="4"/>
      <c r="R30" s="5">
        <v>15227814434</v>
      </c>
      <c r="AX30" s="206"/>
    </row>
    <row r="31" spans="1:50">
      <c r="A31" s="45" t="s">
        <v>148</v>
      </c>
      <c r="C31" s="55" t="s">
        <v>149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8">
        <v>-103877663</v>
      </c>
      <c r="O31" s="59"/>
      <c r="P31" s="4"/>
      <c r="R31" s="5">
        <f>IF(COUNTIF(R7:R28,"-")=COUNTA(R7:R28),"-",SUM(R28)-SUM(R7))</f>
        <v>-103877662857</v>
      </c>
      <c r="AX31" s="206"/>
    </row>
    <row r="32" spans="1:50">
      <c r="A32" s="45" t="s">
        <v>195</v>
      </c>
      <c r="C32" s="49"/>
      <c r="D32" s="50" t="s">
        <v>196</v>
      </c>
      <c r="E32" s="50"/>
      <c r="F32" s="5"/>
      <c r="G32" s="50"/>
      <c r="H32" s="50"/>
      <c r="I32" s="50"/>
      <c r="J32" s="50"/>
      <c r="K32" s="5"/>
      <c r="L32" s="5"/>
      <c r="M32" s="5"/>
      <c r="N32" s="51">
        <v>493610</v>
      </c>
      <c r="O32" s="52"/>
      <c r="P32" s="4"/>
      <c r="R32" s="5">
        <f>IF(COUNTIF(R33:R36,"-")=COUNTA(R33:R36),"-",SUM(R33:R36))</f>
        <v>493609863</v>
      </c>
      <c r="AX32" s="206"/>
    </row>
    <row r="33" spans="1:50">
      <c r="A33" s="45" t="s">
        <v>197</v>
      </c>
      <c r="C33" s="49"/>
      <c r="D33" s="50"/>
      <c r="E33" s="5" t="s">
        <v>198</v>
      </c>
      <c r="F33" s="5"/>
      <c r="G33" s="50"/>
      <c r="H33" s="50"/>
      <c r="I33" s="50"/>
      <c r="J33" s="50"/>
      <c r="K33" s="5"/>
      <c r="L33" s="5"/>
      <c r="M33" s="5"/>
      <c r="N33" s="51">
        <v>0</v>
      </c>
      <c r="O33" s="53"/>
      <c r="P33" s="4"/>
      <c r="R33" s="5">
        <v>0</v>
      </c>
      <c r="AX33" s="206"/>
    </row>
    <row r="34" spans="1:50">
      <c r="A34" s="45" t="s">
        <v>199</v>
      </c>
      <c r="C34" s="49"/>
      <c r="D34" s="50"/>
      <c r="E34" s="5" t="s">
        <v>200</v>
      </c>
      <c r="F34" s="5"/>
      <c r="G34" s="50"/>
      <c r="H34" s="50"/>
      <c r="I34" s="50"/>
      <c r="J34" s="50"/>
      <c r="K34" s="5"/>
      <c r="L34" s="5"/>
      <c r="M34" s="5"/>
      <c r="N34" s="51">
        <v>209203</v>
      </c>
      <c r="O34" s="53"/>
      <c r="P34" s="4"/>
      <c r="R34" s="5">
        <v>209203237</v>
      </c>
      <c r="AX34" s="206"/>
    </row>
    <row r="35" spans="1:50">
      <c r="A35" s="45" t="s">
        <v>201</v>
      </c>
      <c r="C35" s="49"/>
      <c r="D35" s="50"/>
      <c r="E35" s="50" t="s">
        <v>202</v>
      </c>
      <c r="F35" s="50"/>
      <c r="G35" s="50"/>
      <c r="H35" s="50"/>
      <c r="I35" s="50"/>
      <c r="J35" s="50"/>
      <c r="K35" s="5"/>
      <c r="L35" s="5"/>
      <c r="M35" s="5"/>
      <c r="N35" s="51">
        <v>0</v>
      </c>
      <c r="O35" s="53"/>
      <c r="P35" s="4"/>
      <c r="R35" s="5">
        <v>0</v>
      </c>
      <c r="AX35" s="206"/>
    </row>
    <row r="36" spans="1:50">
      <c r="A36" s="45" t="s">
        <v>203</v>
      </c>
      <c r="C36" s="49"/>
      <c r="D36" s="50"/>
      <c r="E36" s="50" t="s">
        <v>44</v>
      </c>
      <c r="F36" s="50"/>
      <c r="G36" s="50"/>
      <c r="H36" s="50"/>
      <c r="I36" s="50"/>
      <c r="J36" s="50"/>
      <c r="K36" s="5"/>
      <c r="L36" s="5"/>
      <c r="M36" s="5"/>
      <c r="N36" s="51">
        <v>284407</v>
      </c>
      <c r="O36" s="53"/>
      <c r="P36" s="4"/>
      <c r="R36" s="5">
        <v>284406626</v>
      </c>
      <c r="AX36" s="206"/>
    </row>
    <row r="37" spans="1:50">
      <c r="A37" s="45" t="s">
        <v>204</v>
      </c>
      <c r="C37" s="49"/>
      <c r="D37" s="50" t="s">
        <v>205</v>
      </c>
      <c r="E37" s="50"/>
      <c r="F37" s="50"/>
      <c r="G37" s="50"/>
      <c r="H37" s="50"/>
      <c r="I37" s="50"/>
      <c r="J37" s="50"/>
      <c r="K37" s="54"/>
      <c r="L37" s="54"/>
      <c r="M37" s="54"/>
      <c r="N37" s="51">
        <v>46707</v>
      </c>
      <c r="O37" s="52"/>
      <c r="P37" s="4"/>
      <c r="R37" s="5">
        <f>IF(COUNTIF(R38:R39,"-")=COUNTA(R38:R39),"-",SUM(R38:R39))</f>
        <v>46706663</v>
      </c>
      <c r="AX37" s="206"/>
    </row>
    <row r="38" spans="1:50">
      <c r="A38" s="45" t="s">
        <v>206</v>
      </c>
      <c r="C38" s="49"/>
      <c r="D38" s="50"/>
      <c r="E38" s="50" t="s">
        <v>207</v>
      </c>
      <c r="F38" s="50"/>
      <c r="G38" s="50"/>
      <c r="H38" s="50"/>
      <c r="I38" s="50"/>
      <c r="J38" s="50"/>
      <c r="K38" s="54"/>
      <c r="L38" s="54"/>
      <c r="M38" s="54"/>
      <c r="N38" s="51">
        <v>4980</v>
      </c>
      <c r="O38" s="53"/>
      <c r="P38" s="4"/>
      <c r="R38" s="5">
        <v>4979602</v>
      </c>
      <c r="AX38" s="206"/>
    </row>
    <row r="39" spans="1:50" ht="14.25" thickBot="1">
      <c r="A39" s="45" t="s">
        <v>208</v>
      </c>
      <c r="C39" s="49"/>
      <c r="D39" s="50"/>
      <c r="E39" s="50" t="s">
        <v>44</v>
      </c>
      <c r="F39" s="50"/>
      <c r="G39" s="50"/>
      <c r="H39" s="50"/>
      <c r="I39" s="50"/>
      <c r="J39" s="50"/>
      <c r="K39" s="54"/>
      <c r="L39" s="54"/>
      <c r="M39" s="54"/>
      <c r="N39" s="51">
        <v>41727</v>
      </c>
      <c r="O39" s="53"/>
      <c r="P39" s="4"/>
      <c r="R39" s="5">
        <v>41727061</v>
      </c>
      <c r="AX39" s="206"/>
    </row>
    <row r="40" spans="1:50" ht="14.25" thickBot="1">
      <c r="A40" s="45" t="s">
        <v>193</v>
      </c>
      <c r="C40" s="60" t="s">
        <v>194</v>
      </c>
      <c r="D40" s="61"/>
      <c r="E40" s="61"/>
      <c r="F40" s="61"/>
      <c r="G40" s="61"/>
      <c r="H40" s="61"/>
      <c r="I40" s="61"/>
      <c r="J40" s="61"/>
      <c r="K40" s="62"/>
      <c r="L40" s="62"/>
      <c r="M40" s="62"/>
      <c r="N40" s="63">
        <v>-104324566</v>
      </c>
      <c r="O40" s="64"/>
      <c r="P40" s="4"/>
      <c r="R40" s="5">
        <f>IF(COUNTIF(R31:R39,"-")=COUNTA(R31:R39),"-",SUM(R31,R37)-SUM(R32))</f>
        <v>-104324566057</v>
      </c>
      <c r="AX40" s="206"/>
    </row>
    <row r="41" spans="1:50" s="4" customFormat="1" ht="3.75" customHeight="1">
      <c r="A41" s="65"/>
      <c r="C41" s="66"/>
      <c r="D41" s="66"/>
      <c r="E41" s="67"/>
      <c r="F41" s="67"/>
      <c r="G41" s="67"/>
      <c r="H41" s="67"/>
      <c r="I41" s="67"/>
      <c r="J41" s="68"/>
      <c r="K41" s="68"/>
      <c r="L41" s="68"/>
    </row>
    <row r="42" spans="1:50" s="4" customFormat="1" ht="15.6" customHeight="1">
      <c r="A42" s="65"/>
      <c r="C42" s="69"/>
      <c r="D42" s="69" t="s">
        <v>342</v>
      </c>
      <c r="E42" s="70"/>
      <c r="F42" s="70"/>
      <c r="G42" s="70"/>
      <c r="H42" s="70"/>
      <c r="I42" s="70"/>
      <c r="J42" s="71"/>
      <c r="K42" s="71"/>
      <c r="L42" s="71"/>
    </row>
  </sheetData>
  <mergeCells count="5">
    <mergeCell ref="C2:O2"/>
    <mergeCell ref="C3:O3"/>
    <mergeCell ref="C4:O4"/>
    <mergeCell ref="C6:M6"/>
    <mergeCell ref="N6:O6"/>
  </mergeCells>
  <phoneticPr fontId="10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A1:XFD7"/>
    </sheetView>
  </sheetViews>
  <sheetFormatPr defaultColWidth="9" defaultRowHeight="12.7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customWidth="1"/>
    <col min="18" max="18" width="3" style="74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2" spans="1:24" ht="24">
      <c r="B2" s="73"/>
      <c r="C2" s="263" t="s">
        <v>358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24" ht="17.25">
      <c r="B3" s="75"/>
      <c r="C3" s="264" t="s">
        <v>359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24" ht="17.25">
      <c r="B4" s="75"/>
      <c r="C4" s="264" t="s">
        <v>360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24" ht="15.75" customHeight="1" thickBot="1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77"/>
      <c r="Q5" s="77"/>
      <c r="R5" s="78" t="s">
        <v>353</v>
      </c>
    </row>
    <row r="6" spans="1:24" ht="12.75" customHeight="1">
      <c r="B6" s="79"/>
      <c r="C6" s="265" t="s">
        <v>0</v>
      </c>
      <c r="D6" s="266"/>
      <c r="E6" s="266"/>
      <c r="F6" s="266"/>
      <c r="G6" s="266"/>
      <c r="H6" s="266"/>
      <c r="I6" s="266"/>
      <c r="J6" s="267"/>
      <c r="K6" s="271" t="s">
        <v>343</v>
      </c>
      <c r="L6" s="266"/>
      <c r="M6" s="80"/>
      <c r="N6" s="80"/>
      <c r="O6" s="80"/>
      <c r="P6" s="80"/>
      <c r="Q6" s="80"/>
      <c r="R6" s="81"/>
    </row>
    <row r="7" spans="1:24" ht="29.25" customHeight="1" thickBot="1">
      <c r="A7" s="72" t="s">
        <v>329</v>
      </c>
      <c r="B7" s="79"/>
      <c r="C7" s="268"/>
      <c r="D7" s="269"/>
      <c r="E7" s="269"/>
      <c r="F7" s="269"/>
      <c r="G7" s="269"/>
      <c r="H7" s="269"/>
      <c r="I7" s="269"/>
      <c r="J7" s="270"/>
      <c r="K7" s="272"/>
      <c r="L7" s="269"/>
      <c r="M7" s="273" t="s">
        <v>344</v>
      </c>
      <c r="N7" s="274"/>
      <c r="O7" s="273" t="s">
        <v>345</v>
      </c>
      <c r="P7" s="274"/>
      <c r="Q7" s="273" t="s">
        <v>147</v>
      </c>
      <c r="R7" s="275"/>
    </row>
    <row r="8" spans="1:24" ht="15.95" customHeight="1">
      <c r="A8" s="72" t="s">
        <v>209</v>
      </c>
      <c r="B8" s="82"/>
      <c r="C8" s="83" t="s">
        <v>210</v>
      </c>
      <c r="D8" s="84"/>
      <c r="E8" s="84"/>
      <c r="F8" s="84"/>
      <c r="G8" s="84"/>
      <c r="H8" s="84"/>
      <c r="I8" s="84"/>
      <c r="J8" s="85"/>
      <c r="K8" s="86">
        <v>165690209</v>
      </c>
      <c r="L8" s="87"/>
      <c r="M8" s="86">
        <v>320097223</v>
      </c>
      <c r="N8" s="88"/>
      <c r="O8" s="86">
        <v>-154494512</v>
      </c>
      <c r="P8" s="88"/>
      <c r="Q8" s="89">
        <v>87498</v>
      </c>
      <c r="R8" s="90"/>
      <c r="U8" s="207">
        <f t="shared" ref="U8:U13" si="0">IF(COUNTIF(V8:X8,"-")=COUNTA(V8:X8),"-",SUM(V8:X8))</f>
        <v>165690208844</v>
      </c>
      <c r="V8" s="207">
        <v>320097223465</v>
      </c>
      <c r="W8" s="207">
        <v>-154494512358</v>
      </c>
      <c r="X8" s="207">
        <v>87497737</v>
      </c>
    </row>
    <row r="9" spans="1:24" ht="15.95" customHeight="1">
      <c r="A9" s="72" t="s">
        <v>211</v>
      </c>
      <c r="B9" s="82"/>
      <c r="C9" s="21"/>
      <c r="D9" s="16" t="s">
        <v>212</v>
      </c>
      <c r="E9" s="16"/>
      <c r="F9" s="16"/>
      <c r="G9" s="16"/>
      <c r="H9" s="16"/>
      <c r="I9" s="16"/>
      <c r="J9" s="79"/>
      <c r="K9" s="91">
        <v>-104324566</v>
      </c>
      <c r="L9" s="92"/>
      <c r="M9" s="257"/>
      <c r="N9" s="258"/>
      <c r="O9" s="91">
        <v>-104324566</v>
      </c>
      <c r="P9" s="93"/>
      <c r="Q9" s="94" t="s">
        <v>361</v>
      </c>
      <c r="R9" s="95"/>
      <c r="U9" s="207">
        <f t="shared" si="0"/>
        <v>-104324566057</v>
      </c>
      <c r="V9" s="207" t="s">
        <v>11</v>
      </c>
      <c r="W9" s="207">
        <v>-104324566057</v>
      </c>
      <c r="X9" s="207" t="s">
        <v>362</v>
      </c>
    </row>
    <row r="10" spans="1:24" ht="15.95" customHeight="1">
      <c r="A10" s="72" t="s">
        <v>213</v>
      </c>
      <c r="B10" s="79"/>
      <c r="C10" s="96"/>
      <c r="D10" s="79" t="s">
        <v>214</v>
      </c>
      <c r="E10" s="79"/>
      <c r="F10" s="79"/>
      <c r="G10" s="79"/>
      <c r="H10" s="79"/>
      <c r="I10" s="79"/>
      <c r="J10" s="79"/>
      <c r="K10" s="91">
        <v>104623412</v>
      </c>
      <c r="L10" s="92" t="s">
        <v>357</v>
      </c>
      <c r="M10" s="246"/>
      <c r="N10" s="247"/>
      <c r="O10" s="91">
        <v>104623412</v>
      </c>
      <c r="P10" s="93" t="s">
        <v>357</v>
      </c>
      <c r="Q10" s="94" t="s">
        <v>11</v>
      </c>
      <c r="R10" s="97"/>
      <c r="U10" s="207">
        <f t="shared" si="0"/>
        <v>104623411799</v>
      </c>
      <c r="V10" s="207" t="s">
        <v>11</v>
      </c>
      <c r="W10" s="207">
        <f>IF(COUNTIF(W11:W12,"-")=COUNTA(W11:W12),"-",SUM(W11:W12))</f>
        <v>104623411799</v>
      </c>
      <c r="X10" s="207" t="str">
        <f>IF(COUNTIF(X11:X12,"-")=COUNTA(X11:X12),"-",SUM(X11:X12))</f>
        <v>-</v>
      </c>
    </row>
    <row r="11" spans="1:24" ht="15.95" customHeight="1">
      <c r="A11" s="72" t="s">
        <v>215</v>
      </c>
      <c r="B11" s="79"/>
      <c r="C11" s="98"/>
      <c r="D11" s="79"/>
      <c r="E11" s="99" t="s">
        <v>216</v>
      </c>
      <c r="F11" s="99"/>
      <c r="G11" s="99"/>
      <c r="H11" s="99"/>
      <c r="I11" s="99"/>
      <c r="J11" s="79"/>
      <c r="K11" s="91">
        <v>64633116</v>
      </c>
      <c r="L11" s="92"/>
      <c r="M11" s="246"/>
      <c r="N11" s="247"/>
      <c r="O11" s="91">
        <v>64633116</v>
      </c>
      <c r="P11" s="93"/>
      <c r="Q11" s="94" t="s">
        <v>362</v>
      </c>
      <c r="R11" s="97"/>
      <c r="U11" s="207">
        <f t="shared" si="0"/>
        <v>64633116339</v>
      </c>
      <c r="V11" s="207" t="s">
        <v>11</v>
      </c>
      <c r="W11" s="207">
        <v>64633116339</v>
      </c>
      <c r="X11" s="207" t="s">
        <v>361</v>
      </c>
    </row>
    <row r="12" spans="1:24" ht="15.95" customHeight="1">
      <c r="A12" s="72" t="s">
        <v>217</v>
      </c>
      <c r="B12" s="79"/>
      <c r="C12" s="100"/>
      <c r="D12" s="101"/>
      <c r="E12" s="101" t="s">
        <v>218</v>
      </c>
      <c r="F12" s="101"/>
      <c r="G12" s="101"/>
      <c r="H12" s="101"/>
      <c r="I12" s="101"/>
      <c r="J12" s="102"/>
      <c r="K12" s="103">
        <v>39990295</v>
      </c>
      <c r="L12" s="104"/>
      <c r="M12" s="259"/>
      <c r="N12" s="260"/>
      <c r="O12" s="103">
        <v>39990295</v>
      </c>
      <c r="P12" s="105"/>
      <c r="Q12" s="106" t="s">
        <v>361</v>
      </c>
      <c r="R12" s="107"/>
      <c r="U12" s="207">
        <f t="shared" si="0"/>
        <v>39990295460</v>
      </c>
      <c r="V12" s="207" t="s">
        <v>11</v>
      </c>
      <c r="W12" s="207">
        <v>39990295460</v>
      </c>
      <c r="X12" s="207" t="s">
        <v>361</v>
      </c>
    </row>
    <row r="13" spans="1:24" ht="15.95" customHeight="1">
      <c r="A13" s="72" t="s">
        <v>219</v>
      </c>
      <c r="B13" s="79"/>
      <c r="C13" s="108"/>
      <c r="D13" s="109" t="s">
        <v>220</v>
      </c>
      <c r="E13" s="110"/>
      <c r="F13" s="109"/>
      <c r="G13" s="109"/>
      <c r="H13" s="109"/>
      <c r="I13" s="109"/>
      <c r="J13" s="111"/>
      <c r="K13" s="112">
        <v>298846</v>
      </c>
      <c r="L13" s="113"/>
      <c r="M13" s="261"/>
      <c r="N13" s="262"/>
      <c r="O13" s="112">
        <v>298846</v>
      </c>
      <c r="P13" s="114"/>
      <c r="Q13" s="115" t="s">
        <v>11</v>
      </c>
      <c r="R13" s="116"/>
      <c r="U13" s="207">
        <f t="shared" si="0"/>
        <v>298845742</v>
      </c>
      <c r="V13" s="207" t="s">
        <v>11</v>
      </c>
      <c r="W13" s="207">
        <f>IF(COUNTIF(W9:W10,"-")=COUNTA(W9:W10),"-",SUM(W9:W10))</f>
        <v>298845742</v>
      </c>
      <c r="X13" s="207" t="str">
        <f>IF(COUNTIF(X9:X10,"-")=COUNTA(X9:X10),"-",SUM(X9:X10))</f>
        <v>-</v>
      </c>
    </row>
    <row r="14" spans="1:24" ht="15.95" customHeight="1">
      <c r="A14" s="72" t="s">
        <v>221</v>
      </c>
      <c r="B14" s="79"/>
      <c r="C14" s="21"/>
      <c r="D14" s="117" t="s">
        <v>346</v>
      </c>
      <c r="E14" s="117"/>
      <c r="F14" s="117"/>
      <c r="G14" s="99"/>
      <c r="H14" s="99"/>
      <c r="I14" s="99"/>
      <c r="J14" s="79"/>
      <c r="K14" s="251"/>
      <c r="L14" s="252"/>
      <c r="M14" s="91">
        <v>3079607</v>
      </c>
      <c r="N14" s="93" t="s">
        <v>357</v>
      </c>
      <c r="O14" s="91">
        <v>-3079607</v>
      </c>
      <c r="P14" s="93" t="s">
        <v>357</v>
      </c>
      <c r="Q14" s="255"/>
      <c r="R14" s="256"/>
      <c r="U14" s="207">
        <v>0</v>
      </c>
      <c r="V14" s="207">
        <f>IF(COUNTA(V15:V18)=COUNTIF(V15:V18,"-"),"-",SUM(V15,V17,V16,V18))</f>
        <v>3079607274</v>
      </c>
      <c r="W14" s="207">
        <f>IF(COUNTA(W15:W18)=COUNTIF(W15:W18,"-"),"-",SUM(W15,W17,W16,W18))</f>
        <v>-3079607274</v>
      </c>
      <c r="X14" s="207" t="s">
        <v>11</v>
      </c>
    </row>
    <row r="15" spans="1:24" ht="15.95" customHeight="1">
      <c r="A15" s="72" t="s">
        <v>222</v>
      </c>
      <c r="B15" s="79"/>
      <c r="C15" s="21"/>
      <c r="D15" s="117"/>
      <c r="E15" s="117" t="s">
        <v>223</v>
      </c>
      <c r="F15" s="99"/>
      <c r="G15" s="99"/>
      <c r="H15" s="99"/>
      <c r="I15" s="99"/>
      <c r="J15" s="79"/>
      <c r="K15" s="251"/>
      <c r="L15" s="252"/>
      <c r="M15" s="91">
        <v>15382994</v>
      </c>
      <c r="N15" s="93"/>
      <c r="O15" s="91">
        <v>-15382994</v>
      </c>
      <c r="P15" s="93"/>
      <c r="Q15" s="253"/>
      <c r="R15" s="254"/>
      <c r="U15" s="207">
        <v>0</v>
      </c>
      <c r="V15" s="207">
        <v>15382993593</v>
      </c>
      <c r="W15" s="207">
        <v>-15382993593</v>
      </c>
      <c r="X15" s="207" t="s">
        <v>11</v>
      </c>
    </row>
    <row r="16" spans="1:24" ht="15.95" customHeight="1">
      <c r="A16" s="72" t="s">
        <v>224</v>
      </c>
      <c r="B16" s="79"/>
      <c r="C16" s="21"/>
      <c r="D16" s="117"/>
      <c r="E16" s="117" t="s">
        <v>225</v>
      </c>
      <c r="F16" s="117"/>
      <c r="G16" s="99"/>
      <c r="H16" s="99"/>
      <c r="I16" s="99"/>
      <c r="J16" s="79"/>
      <c r="K16" s="251"/>
      <c r="L16" s="252"/>
      <c r="M16" s="91">
        <v>-13527827</v>
      </c>
      <c r="N16" s="93"/>
      <c r="O16" s="91">
        <v>13527827</v>
      </c>
      <c r="P16" s="93"/>
      <c r="Q16" s="253"/>
      <c r="R16" s="254"/>
      <c r="U16" s="207">
        <v>0</v>
      </c>
      <c r="V16" s="207">
        <v>-13527827084</v>
      </c>
      <c r="W16" s="207">
        <v>13527827084</v>
      </c>
      <c r="X16" s="207" t="s">
        <v>11</v>
      </c>
    </row>
    <row r="17" spans="1:24" ht="15.95" customHeight="1">
      <c r="A17" s="72" t="s">
        <v>226</v>
      </c>
      <c r="B17" s="79"/>
      <c r="C17" s="21"/>
      <c r="D17" s="117"/>
      <c r="E17" s="117" t="s">
        <v>227</v>
      </c>
      <c r="F17" s="117"/>
      <c r="G17" s="99"/>
      <c r="H17" s="99"/>
      <c r="I17" s="99"/>
      <c r="J17" s="79"/>
      <c r="K17" s="251"/>
      <c r="L17" s="252"/>
      <c r="M17" s="91">
        <v>3223304</v>
      </c>
      <c r="N17" s="93"/>
      <c r="O17" s="91">
        <v>-3223304</v>
      </c>
      <c r="P17" s="93"/>
      <c r="Q17" s="253"/>
      <c r="R17" s="254"/>
      <c r="U17" s="207">
        <v>0</v>
      </c>
      <c r="V17" s="207">
        <v>3223303783</v>
      </c>
      <c r="W17" s="207">
        <v>-3223303783</v>
      </c>
      <c r="X17" s="207" t="s">
        <v>11</v>
      </c>
    </row>
    <row r="18" spans="1:24" ht="15.95" customHeight="1">
      <c r="A18" s="72" t="s">
        <v>228</v>
      </c>
      <c r="B18" s="79"/>
      <c r="C18" s="21"/>
      <c r="D18" s="117"/>
      <c r="E18" s="117" t="s">
        <v>229</v>
      </c>
      <c r="F18" s="117"/>
      <c r="G18" s="99"/>
      <c r="H18" s="17"/>
      <c r="I18" s="99"/>
      <c r="J18" s="79"/>
      <c r="K18" s="251"/>
      <c r="L18" s="252"/>
      <c r="M18" s="91">
        <v>-1998863</v>
      </c>
      <c r="N18" s="93"/>
      <c r="O18" s="91">
        <v>1998863</v>
      </c>
      <c r="P18" s="93"/>
      <c r="Q18" s="253"/>
      <c r="R18" s="254"/>
      <c r="U18" s="207">
        <v>0</v>
      </c>
      <c r="V18" s="207">
        <v>-1998863018</v>
      </c>
      <c r="W18" s="207">
        <v>1998863018</v>
      </c>
      <c r="X18" s="207" t="s">
        <v>11</v>
      </c>
    </row>
    <row r="19" spans="1:24" ht="15.95" customHeight="1">
      <c r="A19" s="72" t="s">
        <v>230</v>
      </c>
      <c r="B19" s="79"/>
      <c r="C19" s="21"/>
      <c r="D19" s="117" t="s">
        <v>231</v>
      </c>
      <c r="E19" s="99"/>
      <c r="F19" s="99"/>
      <c r="G19" s="99"/>
      <c r="H19" s="99"/>
      <c r="I19" s="99"/>
      <c r="J19" s="79"/>
      <c r="K19" s="91">
        <v>-2195</v>
      </c>
      <c r="L19" s="92"/>
      <c r="M19" s="91">
        <v>-2195</v>
      </c>
      <c r="N19" s="93"/>
      <c r="O19" s="246"/>
      <c r="P19" s="247"/>
      <c r="Q19" s="246"/>
      <c r="R19" s="248"/>
      <c r="U19" s="207">
        <f t="shared" ref="U19:U26" si="1">IF(COUNTIF(V19:X19,"-")=COUNTA(V19:X19),"-",SUM(V19:X19))</f>
        <v>-2195495</v>
      </c>
      <c r="V19" s="207">
        <v>-2195495</v>
      </c>
      <c r="W19" s="207" t="s">
        <v>11</v>
      </c>
      <c r="X19" s="207" t="s">
        <v>11</v>
      </c>
    </row>
    <row r="20" spans="1:24" ht="15.95" customHeight="1">
      <c r="A20" s="72" t="s">
        <v>232</v>
      </c>
      <c r="B20" s="79"/>
      <c r="C20" s="21"/>
      <c r="D20" s="117" t="s">
        <v>233</v>
      </c>
      <c r="E20" s="117"/>
      <c r="F20" s="99"/>
      <c r="G20" s="99"/>
      <c r="H20" s="99"/>
      <c r="I20" s="99"/>
      <c r="J20" s="79"/>
      <c r="K20" s="91">
        <v>940969</v>
      </c>
      <c r="L20" s="92"/>
      <c r="M20" s="91">
        <v>940969</v>
      </c>
      <c r="N20" s="93"/>
      <c r="O20" s="246"/>
      <c r="P20" s="247"/>
      <c r="Q20" s="246"/>
      <c r="R20" s="248"/>
      <c r="U20" s="207">
        <f t="shared" si="1"/>
        <v>940969261</v>
      </c>
      <c r="V20" s="207">
        <v>940969261</v>
      </c>
      <c r="W20" s="207" t="s">
        <v>11</v>
      </c>
      <c r="X20" s="207" t="s">
        <v>11</v>
      </c>
    </row>
    <row r="21" spans="1:24" ht="15.95" customHeight="1">
      <c r="A21" s="72" t="s">
        <v>347</v>
      </c>
      <c r="B21" s="79"/>
      <c r="C21" s="21"/>
      <c r="D21" s="117" t="s">
        <v>234</v>
      </c>
      <c r="E21" s="117"/>
      <c r="F21" s="99"/>
      <c r="G21" s="99"/>
      <c r="H21" s="99"/>
      <c r="I21" s="99"/>
      <c r="J21" s="79"/>
      <c r="K21" s="91">
        <v>5533</v>
      </c>
      <c r="L21" s="118"/>
      <c r="M21" s="246"/>
      <c r="N21" s="247"/>
      <c r="O21" s="246"/>
      <c r="P21" s="247"/>
      <c r="Q21" s="94">
        <v>5533</v>
      </c>
      <c r="R21" s="97"/>
      <c r="U21" s="207">
        <f t="shared" si="1"/>
        <v>5533095</v>
      </c>
      <c r="V21" s="207" t="s">
        <v>11</v>
      </c>
      <c r="W21" s="207" t="s">
        <v>11</v>
      </c>
      <c r="X21" s="207">
        <v>5533095</v>
      </c>
    </row>
    <row r="22" spans="1:24" ht="15.95" customHeight="1">
      <c r="A22" s="72" t="s">
        <v>348</v>
      </c>
      <c r="B22" s="79"/>
      <c r="C22" s="21"/>
      <c r="D22" s="117" t="s">
        <v>235</v>
      </c>
      <c r="E22" s="117"/>
      <c r="F22" s="99"/>
      <c r="G22" s="99"/>
      <c r="H22" s="99"/>
      <c r="I22" s="99"/>
      <c r="J22" s="79"/>
      <c r="K22" s="91">
        <v>-1324</v>
      </c>
      <c r="L22" s="118"/>
      <c r="M22" s="246"/>
      <c r="N22" s="247"/>
      <c r="O22" s="246"/>
      <c r="P22" s="247"/>
      <c r="Q22" s="94">
        <v>-1324</v>
      </c>
      <c r="R22" s="97"/>
      <c r="U22" s="207">
        <f t="shared" si="1"/>
        <v>-1324471</v>
      </c>
      <c r="V22" s="207" t="s">
        <v>11</v>
      </c>
      <c r="W22" s="207" t="s">
        <v>11</v>
      </c>
      <c r="X22" s="207">
        <v>-1324471</v>
      </c>
    </row>
    <row r="23" spans="1:24" ht="15.95" customHeight="1">
      <c r="A23" s="72" t="s">
        <v>349</v>
      </c>
      <c r="B23" s="79"/>
      <c r="C23" s="21"/>
      <c r="D23" s="117" t="s">
        <v>236</v>
      </c>
      <c r="E23" s="117"/>
      <c r="F23" s="99"/>
      <c r="G23" s="99"/>
      <c r="H23" s="99"/>
      <c r="I23" s="99"/>
      <c r="J23" s="79"/>
      <c r="K23" s="91">
        <v>0</v>
      </c>
      <c r="L23" s="92"/>
      <c r="M23" s="246"/>
      <c r="N23" s="247"/>
      <c r="O23" s="246"/>
      <c r="P23" s="247"/>
      <c r="Q23" s="94">
        <v>0</v>
      </c>
      <c r="R23" s="97"/>
      <c r="U23" s="207">
        <f t="shared" si="1"/>
        <v>0</v>
      </c>
      <c r="V23" s="207" t="s">
        <v>11</v>
      </c>
      <c r="W23" s="207" t="s">
        <v>11</v>
      </c>
      <c r="X23" s="207">
        <v>0</v>
      </c>
    </row>
    <row r="24" spans="1:24" ht="15.95" customHeight="1">
      <c r="A24" s="72" t="s">
        <v>237</v>
      </c>
      <c r="B24" s="79"/>
      <c r="C24" s="100"/>
      <c r="D24" s="101" t="s">
        <v>44</v>
      </c>
      <c r="E24" s="101"/>
      <c r="F24" s="101"/>
      <c r="G24" s="119"/>
      <c r="H24" s="119"/>
      <c r="I24" s="119"/>
      <c r="J24" s="102"/>
      <c r="K24" s="103">
        <v>1426494</v>
      </c>
      <c r="L24" s="104"/>
      <c r="M24" s="103">
        <v>-279697</v>
      </c>
      <c r="N24" s="105"/>
      <c r="O24" s="103">
        <v>1706191</v>
      </c>
      <c r="P24" s="105"/>
      <c r="Q24" s="249"/>
      <c r="R24" s="250"/>
      <c r="S24" s="120"/>
      <c r="U24" s="207">
        <f t="shared" si="1"/>
        <v>1426494029</v>
      </c>
      <c r="V24" s="207">
        <v>-279696961</v>
      </c>
      <c r="W24" s="207">
        <v>1706190990</v>
      </c>
      <c r="X24" s="207" t="s">
        <v>11</v>
      </c>
    </row>
    <row r="25" spans="1:24" ht="15.95" customHeight="1" thickBot="1">
      <c r="A25" s="72" t="s">
        <v>238</v>
      </c>
      <c r="B25" s="79"/>
      <c r="C25" s="121"/>
      <c r="D25" s="122" t="s">
        <v>239</v>
      </c>
      <c r="E25" s="122"/>
      <c r="F25" s="123"/>
      <c r="G25" s="123"/>
      <c r="H25" s="124"/>
      <c r="I25" s="123"/>
      <c r="J25" s="125"/>
      <c r="K25" s="126">
        <v>2668322</v>
      </c>
      <c r="L25" s="127" t="s">
        <v>357</v>
      </c>
      <c r="M25" s="126">
        <v>3738684</v>
      </c>
      <c r="N25" s="128"/>
      <c r="O25" s="126">
        <v>-1074571</v>
      </c>
      <c r="P25" s="128" t="s">
        <v>357</v>
      </c>
      <c r="Q25" s="129">
        <v>4209</v>
      </c>
      <c r="R25" s="130"/>
      <c r="S25" s="120"/>
      <c r="U25" s="207">
        <f t="shared" si="1"/>
        <v>2668322161</v>
      </c>
      <c r="V25" s="207">
        <f>IF(AND(V14="-",COUNTIF(V19:V20,"-")=COUNTA(V19:V20),V24="-"),"-",SUM(V14,V19:V20,V24))</f>
        <v>3738684079</v>
      </c>
      <c r="W25" s="207">
        <f>IF(AND(W13="-",W14="-",COUNTIF(W19:W20,"-")=COUNTA(W19:W20),W24="-"),"-",SUM(W13,W14,W19:W20,W24))</f>
        <v>-1074570542</v>
      </c>
      <c r="X25" s="207">
        <f>IF(AND(X13="-",COUNTIF(X21:X23,"-")=COUNTA(X21:X23)),"-",SUM(X13,X21:X23))</f>
        <v>4208624</v>
      </c>
    </row>
    <row r="26" spans="1:24" ht="15.95" customHeight="1" thickBot="1">
      <c r="A26" s="72" t="s">
        <v>240</v>
      </c>
      <c r="B26" s="79"/>
      <c r="C26" s="131" t="s">
        <v>241</v>
      </c>
      <c r="D26" s="132"/>
      <c r="E26" s="132"/>
      <c r="F26" s="132"/>
      <c r="G26" s="133"/>
      <c r="H26" s="133"/>
      <c r="I26" s="133"/>
      <c r="J26" s="134"/>
      <c r="K26" s="135">
        <v>168358531</v>
      </c>
      <c r="L26" s="136"/>
      <c r="M26" s="135">
        <v>323835908</v>
      </c>
      <c r="N26" s="137" t="s">
        <v>357</v>
      </c>
      <c r="O26" s="135">
        <v>-155569083</v>
      </c>
      <c r="P26" s="137"/>
      <c r="Q26" s="138">
        <v>91706</v>
      </c>
      <c r="R26" s="139" t="s">
        <v>357</v>
      </c>
      <c r="S26" s="120"/>
      <c r="U26" s="207">
        <f t="shared" si="1"/>
        <v>168358531005</v>
      </c>
      <c r="V26" s="207">
        <v>323835907544</v>
      </c>
      <c r="W26" s="207">
        <v>-155569082900</v>
      </c>
      <c r="X26" s="207">
        <f>IF(AND(X8="-",X25="-"),"-",SUM(X8,X25))</f>
        <v>91706361</v>
      </c>
    </row>
    <row r="27" spans="1:24" ht="6.75" customHeight="1">
      <c r="B27" s="79"/>
      <c r="C27" s="140"/>
      <c r="D27" s="141"/>
      <c r="E27" s="141"/>
      <c r="F27" s="141"/>
      <c r="G27" s="141"/>
      <c r="H27" s="141"/>
      <c r="I27" s="141"/>
      <c r="J27" s="141"/>
      <c r="K27" s="79"/>
      <c r="L27" s="79"/>
      <c r="M27" s="79"/>
      <c r="N27" s="79"/>
      <c r="O27" s="79"/>
      <c r="P27" s="79"/>
      <c r="Q27" s="79"/>
      <c r="R27" s="16"/>
      <c r="S27" s="120"/>
    </row>
    <row r="28" spans="1:24" ht="15.6" customHeight="1">
      <c r="B28" s="79"/>
      <c r="C28" s="142"/>
      <c r="D28" s="143" t="s">
        <v>342</v>
      </c>
      <c r="F28" s="82"/>
      <c r="G28" s="77"/>
      <c r="H28" s="82"/>
      <c r="I28" s="82"/>
      <c r="J28" s="142"/>
      <c r="K28" s="79"/>
      <c r="L28" s="79"/>
      <c r="M28" s="79"/>
      <c r="N28" s="79"/>
      <c r="O28" s="79"/>
      <c r="P28" s="79"/>
      <c r="Q28" s="79"/>
      <c r="R28" s="16"/>
      <c r="S28" s="120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7:L17"/>
    <mergeCell ref="Q17:R17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0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62"/>
  <sheetViews>
    <sheetView topLeftCell="B1" zoomScale="85" zoomScaleNormal="85" workbookViewId="0">
      <selection activeCell="B1" sqref="A1:XFD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16384" width="9" style="5"/>
  </cols>
  <sheetData>
    <row r="1" spans="1:50">
      <c r="B1" s="144"/>
      <c r="C1" s="144"/>
      <c r="D1" s="44"/>
      <c r="E1" s="44"/>
      <c r="F1" s="44"/>
      <c r="G1" s="44"/>
      <c r="H1" s="44"/>
    </row>
    <row r="2" spans="1:50" ht="24">
      <c r="B2" s="145"/>
      <c r="C2" s="285" t="s">
        <v>363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50" ht="14.25">
      <c r="A3" s="146"/>
      <c r="B3" s="147"/>
      <c r="C3" s="286" t="s">
        <v>364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50" ht="14.25">
      <c r="A4" s="146"/>
      <c r="B4" s="147"/>
      <c r="C4" s="286" t="s">
        <v>360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50" ht="14.25" thickBot="1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353</v>
      </c>
    </row>
    <row r="6" spans="1:50">
      <c r="A6" s="146"/>
      <c r="B6" s="147"/>
      <c r="C6" s="287" t="s">
        <v>0</v>
      </c>
      <c r="D6" s="288"/>
      <c r="E6" s="288"/>
      <c r="F6" s="288"/>
      <c r="G6" s="288"/>
      <c r="H6" s="288"/>
      <c r="I6" s="288"/>
      <c r="J6" s="289"/>
      <c r="K6" s="289"/>
      <c r="L6" s="290"/>
      <c r="M6" s="294" t="s">
        <v>331</v>
      </c>
      <c r="N6" s="295"/>
    </row>
    <row r="7" spans="1:50" ht="14.25" thickBot="1">
      <c r="A7" s="146" t="s">
        <v>329</v>
      </c>
      <c r="B7" s="147"/>
      <c r="C7" s="291"/>
      <c r="D7" s="292"/>
      <c r="E7" s="292"/>
      <c r="F7" s="292"/>
      <c r="G7" s="292"/>
      <c r="H7" s="292"/>
      <c r="I7" s="292"/>
      <c r="J7" s="292"/>
      <c r="K7" s="292"/>
      <c r="L7" s="293"/>
      <c r="M7" s="296"/>
      <c r="N7" s="297"/>
    </row>
    <row r="8" spans="1:50">
      <c r="A8" s="150"/>
      <c r="B8" s="151"/>
      <c r="C8" s="152" t="s">
        <v>350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AX8" s="206"/>
    </row>
    <row r="9" spans="1:50">
      <c r="A9" s="1" t="s">
        <v>244</v>
      </c>
      <c r="C9" s="159"/>
      <c r="D9" s="160" t="s">
        <v>245</v>
      </c>
      <c r="E9" s="160"/>
      <c r="F9" s="161"/>
      <c r="G9" s="161"/>
      <c r="H9" s="148"/>
      <c r="I9" s="161"/>
      <c r="J9" s="148"/>
      <c r="K9" s="148"/>
      <c r="L9" s="162"/>
      <c r="M9" s="163">
        <v>124391232</v>
      </c>
      <c r="N9" s="164" t="s">
        <v>357</v>
      </c>
      <c r="Q9" s="5">
        <f>IF(AND(Q10="-",Q15="-"),"-",SUM(Q10,Q15))</f>
        <v>124391231963</v>
      </c>
      <c r="AX9" s="206"/>
    </row>
    <row r="10" spans="1:50">
      <c r="A10" s="1" t="s">
        <v>246</v>
      </c>
      <c r="C10" s="159"/>
      <c r="D10" s="160"/>
      <c r="E10" s="160" t="s">
        <v>247</v>
      </c>
      <c r="F10" s="161"/>
      <c r="G10" s="161"/>
      <c r="H10" s="161"/>
      <c r="I10" s="161"/>
      <c r="J10" s="148"/>
      <c r="K10" s="148"/>
      <c r="L10" s="162"/>
      <c r="M10" s="163">
        <v>49499105</v>
      </c>
      <c r="N10" s="164" t="s">
        <v>357</v>
      </c>
      <c r="Q10" s="5">
        <f>IF(COUNTIF(Q11:Q14,"-")=COUNTA(Q11:Q14),"-",SUM(Q11:Q14))</f>
        <v>49499104600</v>
      </c>
      <c r="AX10" s="206"/>
    </row>
    <row r="11" spans="1:50">
      <c r="A11" s="1" t="s">
        <v>248</v>
      </c>
      <c r="C11" s="159"/>
      <c r="D11" s="160"/>
      <c r="E11" s="160"/>
      <c r="F11" s="161" t="s">
        <v>249</v>
      </c>
      <c r="G11" s="161"/>
      <c r="H11" s="161"/>
      <c r="I11" s="161"/>
      <c r="J11" s="148"/>
      <c r="K11" s="148"/>
      <c r="L11" s="162"/>
      <c r="M11" s="163">
        <v>18912242</v>
      </c>
      <c r="N11" s="164"/>
      <c r="Q11" s="5">
        <v>18912241684</v>
      </c>
      <c r="AX11" s="206"/>
    </row>
    <row r="12" spans="1:50">
      <c r="A12" s="1" t="s">
        <v>250</v>
      </c>
      <c r="C12" s="159"/>
      <c r="D12" s="160"/>
      <c r="E12" s="160"/>
      <c r="F12" s="161" t="s">
        <v>251</v>
      </c>
      <c r="G12" s="161"/>
      <c r="H12" s="161"/>
      <c r="I12" s="161"/>
      <c r="J12" s="148"/>
      <c r="K12" s="148"/>
      <c r="L12" s="162"/>
      <c r="M12" s="163">
        <v>17624516</v>
      </c>
      <c r="N12" s="164"/>
      <c r="Q12" s="5">
        <v>17624516355</v>
      </c>
      <c r="AX12" s="206"/>
    </row>
    <row r="13" spans="1:50">
      <c r="A13" s="1" t="s">
        <v>252</v>
      </c>
      <c r="C13" s="165"/>
      <c r="D13" s="148"/>
      <c r="E13" s="148"/>
      <c r="F13" s="148" t="s">
        <v>253</v>
      </c>
      <c r="G13" s="148"/>
      <c r="H13" s="148"/>
      <c r="I13" s="148"/>
      <c r="J13" s="148"/>
      <c r="K13" s="148"/>
      <c r="L13" s="162"/>
      <c r="M13" s="163">
        <v>1605848</v>
      </c>
      <c r="N13" s="164"/>
      <c r="Q13" s="5">
        <v>1605848148</v>
      </c>
      <c r="AX13" s="206"/>
    </row>
    <row r="14" spans="1:50">
      <c r="A14" s="1" t="s">
        <v>254</v>
      </c>
      <c r="C14" s="166"/>
      <c r="D14" s="167"/>
      <c r="E14" s="148"/>
      <c r="F14" s="167" t="s">
        <v>255</v>
      </c>
      <c r="G14" s="167"/>
      <c r="H14" s="167"/>
      <c r="I14" s="167"/>
      <c r="J14" s="148"/>
      <c r="K14" s="148"/>
      <c r="L14" s="162"/>
      <c r="M14" s="163">
        <v>11356498</v>
      </c>
      <c r="N14" s="164"/>
      <c r="Q14" s="5">
        <v>11356498413</v>
      </c>
      <c r="AX14" s="206"/>
    </row>
    <row r="15" spans="1:50">
      <c r="A15" s="1" t="s">
        <v>256</v>
      </c>
      <c r="C15" s="165"/>
      <c r="D15" s="167"/>
      <c r="E15" s="148" t="s">
        <v>257</v>
      </c>
      <c r="F15" s="167"/>
      <c r="G15" s="167"/>
      <c r="H15" s="167"/>
      <c r="I15" s="167"/>
      <c r="J15" s="148"/>
      <c r="K15" s="148"/>
      <c r="L15" s="162"/>
      <c r="M15" s="163">
        <v>74892127</v>
      </c>
      <c r="N15" s="164"/>
      <c r="Q15" s="5">
        <f>IF(COUNTIF(Q16:Q19,"-")=COUNTA(Q16:Q19),"-",SUM(Q16:Q19))</f>
        <v>74892127363</v>
      </c>
      <c r="AX15" s="206"/>
    </row>
    <row r="16" spans="1:50">
      <c r="A16" s="1" t="s">
        <v>258</v>
      </c>
      <c r="C16" s="165"/>
      <c r="D16" s="167"/>
      <c r="E16" s="167"/>
      <c r="F16" s="148" t="s">
        <v>259</v>
      </c>
      <c r="G16" s="167"/>
      <c r="H16" s="167"/>
      <c r="I16" s="167"/>
      <c r="J16" s="148"/>
      <c r="K16" s="148"/>
      <c r="L16" s="162"/>
      <c r="M16" s="163">
        <v>60011292</v>
      </c>
      <c r="N16" s="164"/>
      <c r="Q16" s="5">
        <v>60011292296</v>
      </c>
      <c r="AX16" s="206"/>
    </row>
    <row r="17" spans="1:50">
      <c r="A17" s="1" t="s">
        <v>260</v>
      </c>
      <c r="C17" s="165"/>
      <c r="D17" s="167"/>
      <c r="E17" s="167"/>
      <c r="F17" s="148" t="s">
        <v>261</v>
      </c>
      <c r="G17" s="167"/>
      <c r="H17" s="167"/>
      <c r="I17" s="167"/>
      <c r="J17" s="148"/>
      <c r="K17" s="148"/>
      <c r="L17" s="162"/>
      <c r="M17" s="163">
        <v>14851651</v>
      </c>
      <c r="N17" s="164"/>
      <c r="Q17" s="5">
        <v>14851650745</v>
      </c>
      <c r="AX17" s="206"/>
    </row>
    <row r="18" spans="1:50">
      <c r="A18" s="1" t="s">
        <v>262</v>
      </c>
      <c r="C18" s="165"/>
      <c r="D18" s="148"/>
      <c r="E18" s="167"/>
      <c r="F18" s="148" t="s">
        <v>263</v>
      </c>
      <c r="G18" s="167"/>
      <c r="H18" s="167"/>
      <c r="I18" s="167"/>
      <c r="J18" s="148"/>
      <c r="K18" s="148"/>
      <c r="L18" s="162"/>
      <c r="M18" s="163">
        <v>0</v>
      </c>
      <c r="N18" s="168"/>
      <c r="Q18" s="5">
        <v>0</v>
      </c>
      <c r="AX18" s="206"/>
    </row>
    <row r="19" spans="1:50">
      <c r="A19" s="1" t="s">
        <v>264</v>
      </c>
      <c r="C19" s="165"/>
      <c r="D19" s="148"/>
      <c r="E19" s="169"/>
      <c r="F19" s="167" t="s">
        <v>255</v>
      </c>
      <c r="G19" s="148"/>
      <c r="H19" s="167"/>
      <c r="I19" s="167"/>
      <c r="J19" s="148"/>
      <c r="K19" s="148"/>
      <c r="L19" s="162"/>
      <c r="M19" s="163">
        <v>29184</v>
      </c>
      <c r="N19" s="164"/>
      <c r="Q19" s="5">
        <v>29184322</v>
      </c>
      <c r="AX19" s="206"/>
    </row>
    <row r="20" spans="1:50">
      <c r="A20" s="1" t="s">
        <v>265</v>
      </c>
      <c r="C20" s="165"/>
      <c r="D20" s="148" t="s">
        <v>266</v>
      </c>
      <c r="E20" s="169"/>
      <c r="F20" s="167"/>
      <c r="G20" s="167"/>
      <c r="H20" s="167"/>
      <c r="I20" s="167"/>
      <c r="J20" s="148"/>
      <c r="K20" s="148"/>
      <c r="L20" s="162"/>
      <c r="M20" s="163">
        <v>133186358</v>
      </c>
      <c r="N20" s="164" t="s">
        <v>357</v>
      </c>
      <c r="Q20" s="5">
        <f>IF(COUNTIF(Q21:Q24,"-")=COUNTA(Q21:Q24),"-",SUM(Q21:Q24))</f>
        <v>133186357633</v>
      </c>
      <c r="AX20" s="206"/>
    </row>
    <row r="21" spans="1:50">
      <c r="A21" s="1" t="s">
        <v>267</v>
      </c>
      <c r="C21" s="165"/>
      <c r="D21" s="148"/>
      <c r="E21" s="169" t="s">
        <v>268</v>
      </c>
      <c r="F21" s="167"/>
      <c r="G21" s="167"/>
      <c r="H21" s="167"/>
      <c r="I21" s="167"/>
      <c r="J21" s="148"/>
      <c r="K21" s="148"/>
      <c r="L21" s="162"/>
      <c r="M21" s="163">
        <v>64751743</v>
      </c>
      <c r="N21" s="164"/>
      <c r="Q21" s="5">
        <v>64751743267</v>
      </c>
      <c r="AX21" s="206"/>
    </row>
    <row r="22" spans="1:50">
      <c r="A22" s="1" t="s">
        <v>269</v>
      </c>
      <c r="C22" s="165"/>
      <c r="D22" s="148"/>
      <c r="E22" s="169" t="s">
        <v>270</v>
      </c>
      <c r="F22" s="167"/>
      <c r="G22" s="167"/>
      <c r="H22" s="167"/>
      <c r="I22" s="167"/>
      <c r="J22" s="148"/>
      <c r="K22" s="148"/>
      <c r="L22" s="162"/>
      <c r="M22" s="163">
        <v>39381381</v>
      </c>
      <c r="N22" s="164"/>
      <c r="Q22" s="5">
        <v>39381381460</v>
      </c>
      <c r="AX22" s="206"/>
    </row>
    <row r="23" spans="1:50">
      <c r="A23" s="1" t="s">
        <v>271</v>
      </c>
      <c r="C23" s="165"/>
      <c r="D23" s="148"/>
      <c r="E23" s="169" t="s">
        <v>272</v>
      </c>
      <c r="F23" s="167"/>
      <c r="G23" s="167"/>
      <c r="H23" s="167"/>
      <c r="I23" s="167"/>
      <c r="J23" s="148"/>
      <c r="K23" s="148"/>
      <c r="L23" s="162"/>
      <c r="M23" s="163">
        <v>15001144</v>
      </c>
      <c r="N23" s="164"/>
      <c r="Q23" s="5">
        <v>15001143950</v>
      </c>
      <c r="AX23" s="206"/>
    </row>
    <row r="24" spans="1:50">
      <c r="A24" s="1" t="s">
        <v>273</v>
      </c>
      <c r="C24" s="165"/>
      <c r="D24" s="148"/>
      <c r="E24" s="169" t="s">
        <v>274</v>
      </c>
      <c r="F24" s="167"/>
      <c r="G24" s="167"/>
      <c r="H24" s="167"/>
      <c r="I24" s="169"/>
      <c r="J24" s="148"/>
      <c r="K24" s="148"/>
      <c r="L24" s="162"/>
      <c r="M24" s="163">
        <v>14052089</v>
      </c>
      <c r="N24" s="164"/>
      <c r="Q24" s="5">
        <v>14052088956</v>
      </c>
      <c r="AX24" s="206"/>
    </row>
    <row r="25" spans="1:50">
      <c r="A25" s="1" t="s">
        <v>275</v>
      </c>
      <c r="C25" s="165"/>
      <c r="D25" s="148" t="s">
        <v>276</v>
      </c>
      <c r="E25" s="169"/>
      <c r="F25" s="167"/>
      <c r="G25" s="167"/>
      <c r="H25" s="167"/>
      <c r="I25" s="169"/>
      <c r="J25" s="148"/>
      <c r="K25" s="148"/>
      <c r="L25" s="162"/>
      <c r="M25" s="163">
        <v>0</v>
      </c>
      <c r="N25" s="164"/>
      <c r="Q25" s="5">
        <f>IF(COUNTIF(Q26:Q27,"-")=COUNTA(Q26:Q27),"-",SUM(Q26:Q27))</f>
        <v>0</v>
      </c>
      <c r="AX25" s="206"/>
    </row>
    <row r="26" spans="1:50">
      <c r="A26" s="1" t="s">
        <v>277</v>
      </c>
      <c r="C26" s="165"/>
      <c r="D26" s="148"/>
      <c r="E26" s="169" t="s">
        <v>278</v>
      </c>
      <c r="F26" s="167"/>
      <c r="G26" s="167"/>
      <c r="H26" s="167"/>
      <c r="I26" s="167"/>
      <c r="J26" s="148"/>
      <c r="K26" s="148"/>
      <c r="L26" s="162"/>
      <c r="M26" s="163">
        <v>0</v>
      </c>
      <c r="N26" s="164"/>
      <c r="Q26" s="5">
        <v>0</v>
      </c>
      <c r="AX26" s="206"/>
    </row>
    <row r="27" spans="1:50">
      <c r="A27" s="1" t="s">
        <v>279</v>
      </c>
      <c r="C27" s="165"/>
      <c r="D27" s="148"/>
      <c r="E27" s="169" t="s">
        <v>255</v>
      </c>
      <c r="F27" s="167"/>
      <c r="G27" s="167"/>
      <c r="H27" s="167"/>
      <c r="I27" s="167"/>
      <c r="J27" s="148"/>
      <c r="K27" s="148"/>
      <c r="L27" s="162"/>
      <c r="M27" s="163">
        <v>0</v>
      </c>
      <c r="N27" s="164"/>
      <c r="Q27" s="5">
        <v>0</v>
      </c>
      <c r="AX27" s="206"/>
    </row>
    <row r="28" spans="1:50">
      <c r="A28" s="1" t="s">
        <v>280</v>
      </c>
      <c r="C28" s="165"/>
      <c r="D28" s="148" t="s">
        <v>281</v>
      </c>
      <c r="E28" s="169"/>
      <c r="F28" s="167"/>
      <c r="G28" s="167"/>
      <c r="H28" s="167"/>
      <c r="I28" s="167"/>
      <c r="J28" s="148"/>
      <c r="K28" s="148"/>
      <c r="L28" s="162"/>
      <c r="M28" s="163">
        <v>39957</v>
      </c>
      <c r="N28" s="164"/>
      <c r="Q28" s="5">
        <v>39957061</v>
      </c>
      <c r="AX28" s="206"/>
    </row>
    <row r="29" spans="1:50">
      <c r="A29" s="1" t="s">
        <v>242</v>
      </c>
      <c r="C29" s="170" t="s">
        <v>243</v>
      </c>
      <c r="D29" s="171"/>
      <c r="E29" s="172"/>
      <c r="F29" s="173"/>
      <c r="G29" s="173"/>
      <c r="H29" s="173"/>
      <c r="I29" s="173"/>
      <c r="J29" s="171"/>
      <c r="K29" s="171"/>
      <c r="L29" s="174"/>
      <c r="M29" s="175">
        <v>8835083</v>
      </c>
      <c r="N29" s="176"/>
      <c r="Q29" s="5">
        <f>IF(COUNTIF(Q9:Q28,"-")=COUNTA(Q9:Q28),"-",SUM(Q20,Q28)-SUM(Q9,Q25))</f>
        <v>8835082731</v>
      </c>
      <c r="AX29" s="206"/>
    </row>
    <row r="30" spans="1:50">
      <c r="C30" s="165" t="s">
        <v>351</v>
      </c>
      <c r="D30" s="148"/>
      <c r="E30" s="169"/>
      <c r="F30" s="167"/>
      <c r="G30" s="167"/>
      <c r="H30" s="167"/>
      <c r="I30" s="169"/>
      <c r="J30" s="148"/>
      <c r="K30" s="148"/>
      <c r="L30" s="162"/>
      <c r="M30" s="177"/>
      <c r="N30" s="178"/>
      <c r="AX30" s="206"/>
    </row>
    <row r="31" spans="1:50">
      <c r="A31" s="1" t="s">
        <v>284</v>
      </c>
      <c r="C31" s="165"/>
      <c r="D31" s="148" t="s">
        <v>285</v>
      </c>
      <c r="E31" s="169"/>
      <c r="F31" s="167"/>
      <c r="G31" s="167"/>
      <c r="H31" s="167"/>
      <c r="I31" s="167"/>
      <c r="J31" s="148"/>
      <c r="K31" s="148"/>
      <c r="L31" s="162"/>
      <c r="M31" s="163">
        <v>10627434</v>
      </c>
      <c r="N31" s="164"/>
      <c r="Q31" s="5">
        <f>IF(COUNTIF(Q32:Q36,"-")=COUNTA(Q32:Q36),"-",SUM(Q32:Q36))</f>
        <v>10627434030</v>
      </c>
      <c r="AX31" s="206"/>
    </row>
    <row r="32" spans="1:50">
      <c r="A32" s="1" t="s">
        <v>286</v>
      </c>
      <c r="C32" s="165"/>
      <c r="D32" s="148"/>
      <c r="E32" s="169" t="s">
        <v>287</v>
      </c>
      <c r="F32" s="167"/>
      <c r="G32" s="167"/>
      <c r="H32" s="167"/>
      <c r="I32" s="167"/>
      <c r="J32" s="148"/>
      <c r="K32" s="148"/>
      <c r="L32" s="162"/>
      <c r="M32" s="163">
        <v>8212455</v>
      </c>
      <c r="N32" s="164"/>
      <c r="Q32" s="5">
        <v>8212455224</v>
      </c>
      <c r="AX32" s="206"/>
    </row>
    <row r="33" spans="1:50">
      <c r="A33" s="1" t="s">
        <v>288</v>
      </c>
      <c r="C33" s="165"/>
      <c r="D33" s="148"/>
      <c r="E33" s="169" t="s">
        <v>289</v>
      </c>
      <c r="F33" s="167"/>
      <c r="G33" s="167"/>
      <c r="H33" s="167"/>
      <c r="I33" s="167"/>
      <c r="J33" s="148"/>
      <c r="K33" s="148"/>
      <c r="L33" s="162"/>
      <c r="M33" s="163">
        <v>2344614</v>
      </c>
      <c r="N33" s="164"/>
      <c r="Q33" s="5">
        <v>2344613642</v>
      </c>
      <c r="AX33" s="206"/>
    </row>
    <row r="34" spans="1:50">
      <c r="A34" s="1" t="s">
        <v>290</v>
      </c>
      <c r="C34" s="165"/>
      <c r="D34" s="148"/>
      <c r="E34" s="169" t="s">
        <v>291</v>
      </c>
      <c r="F34" s="167"/>
      <c r="G34" s="167"/>
      <c r="H34" s="167"/>
      <c r="I34" s="167"/>
      <c r="J34" s="148"/>
      <c r="K34" s="148"/>
      <c r="L34" s="162"/>
      <c r="M34" s="163">
        <v>576</v>
      </c>
      <c r="N34" s="164"/>
      <c r="Q34" s="5">
        <v>576164</v>
      </c>
      <c r="AX34" s="206"/>
    </row>
    <row r="35" spans="1:50">
      <c r="A35" s="1" t="s">
        <v>292</v>
      </c>
      <c r="C35" s="165"/>
      <c r="D35" s="148"/>
      <c r="E35" s="169" t="s">
        <v>293</v>
      </c>
      <c r="F35" s="167"/>
      <c r="G35" s="167"/>
      <c r="H35" s="167"/>
      <c r="I35" s="167"/>
      <c r="J35" s="148"/>
      <c r="K35" s="148"/>
      <c r="L35" s="162"/>
      <c r="M35" s="163">
        <v>69789</v>
      </c>
      <c r="N35" s="164"/>
      <c r="Q35" s="5">
        <v>69789000</v>
      </c>
      <c r="AX35" s="206"/>
    </row>
    <row r="36" spans="1:50">
      <c r="A36" s="1" t="s">
        <v>294</v>
      </c>
      <c r="C36" s="165"/>
      <c r="D36" s="148"/>
      <c r="E36" s="169" t="s">
        <v>255</v>
      </c>
      <c r="F36" s="167"/>
      <c r="G36" s="167"/>
      <c r="H36" s="167"/>
      <c r="I36" s="167"/>
      <c r="J36" s="148"/>
      <c r="K36" s="148"/>
      <c r="L36" s="162"/>
      <c r="M36" s="163">
        <v>0</v>
      </c>
      <c r="N36" s="164"/>
      <c r="Q36" s="5">
        <v>0</v>
      </c>
      <c r="AX36" s="206"/>
    </row>
    <row r="37" spans="1:50">
      <c r="A37" s="1" t="s">
        <v>295</v>
      </c>
      <c r="C37" s="165"/>
      <c r="D37" s="148" t="s">
        <v>296</v>
      </c>
      <c r="E37" s="169"/>
      <c r="F37" s="167"/>
      <c r="G37" s="167"/>
      <c r="H37" s="167"/>
      <c r="I37" s="169"/>
      <c r="J37" s="148"/>
      <c r="K37" s="148"/>
      <c r="L37" s="162"/>
      <c r="M37" s="163">
        <v>3867632</v>
      </c>
      <c r="N37" s="164" t="s">
        <v>357</v>
      </c>
      <c r="Q37" s="5">
        <f>IF(COUNTIF(Q38:Q42,"-")=COUNTA(Q38:Q42),"-",SUM(Q38:Q42))</f>
        <v>3867631596</v>
      </c>
      <c r="AX37" s="206"/>
    </row>
    <row r="38" spans="1:50">
      <c r="A38" s="1" t="s">
        <v>297</v>
      </c>
      <c r="C38" s="165"/>
      <c r="D38" s="148"/>
      <c r="E38" s="169" t="s">
        <v>270</v>
      </c>
      <c r="F38" s="167"/>
      <c r="G38" s="167"/>
      <c r="H38" s="167"/>
      <c r="I38" s="169"/>
      <c r="J38" s="148"/>
      <c r="K38" s="148"/>
      <c r="L38" s="162"/>
      <c r="M38" s="163">
        <v>2755608</v>
      </c>
      <c r="N38" s="164"/>
      <c r="Q38" s="5">
        <v>2755608078</v>
      </c>
      <c r="AX38" s="206"/>
    </row>
    <row r="39" spans="1:50">
      <c r="A39" s="1" t="s">
        <v>298</v>
      </c>
      <c r="C39" s="165"/>
      <c r="D39" s="148"/>
      <c r="E39" s="169" t="s">
        <v>299</v>
      </c>
      <c r="F39" s="167"/>
      <c r="G39" s="167"/>
      <c r="H39" s="167"/>
      <c r="I39" s="169"/>
      <c r="J39" s="148"/>
      <c r="K39" s="148"/>
      <c r="L39" s="162"/>
      <c r="M39" s="163">
        <v>1043574</v>
      </c>
      <c r="N39" s="164"/>
      <c r="Q39" s="5">
        <v>1043574176</v>
      </c>
      <c r="AX39" s="206"/>
    </row>
    <row r="40" spans="1:50">
      <c r="A40" s="1" t="s">
        <v>300</v>
      </c>
      <c r="C40" s="165"/>
      <c r="D40" s="148"/>
      <c r="E40" s="169" t="s">
        <v>301</v>
      </c>
      <c r="F40" s="167"/>
      <c r="G40" s="148"/>
      <c r="H40" s="167"/>
      <c r="I40" s="167"/>
      <c r="J40" s="148"/>
      <c r="K40" s="148"/>
      <c r="L40" s="162"/>
      <c r="M40" s="163">
        <v>36033</v>
      </c>
      <c r="N40" s="164"/>
      <c r="Q40" s="5">
        <v>36033086</v>
      </c>
      <c r="AX40" s="206"/>
    </row>
    <row r="41" spans="1:50">
      <c r="A41" s="1" t="s">
        <v>302</v>
      </c>
      <c r="C41" s="165"/>
      <c r="D41" s="148"/>
      <c r="E41" s="169" t="s">
        <v>303</v>
      </c>
      <c r="F41" s="167"/>
      <c r="G41" s="148"/>
      <c r="H41" s="167"/>
      <c r="I41" s="167"/>
      <c r="J41" s="148"/>
      <c r="K41" s="148"/>
      <c r="L41" s="162"/>
      <c r="M41" s="163">
        <v>15506</v>
      </c>
      <c r="N41" s="164"/>
      <c r="Q41" s="5">
        <v>15506256</v>
      </c>
      <c r="AX41" s="206"/>
    </row>
    <row r="42" spans="1:50">
      <c r="A42" s="1" t="s">
        <v>304</v>
      </c>
      <c r="C42" s="165"/>
      <c r="D42" s="148"/>
      <c r="E42" s="169" t="s">
        <v>274</v>
      </c>
      <c r="F42" s="167"/>
      <c r="G42" s="167"/>
      <c r="H42" s="167"/>
      <c r="I42" s="167"/>
      <c r="J42" s="148"/>
      <c r="K42" s="148"/>
      <c r="L42" s="162"/>
      <c r="M42" s="163">
        <v>16910</v>
      </c>
      <c r="N42" s="164"/>
      <c r="Q42" s="5">
        <v>16910000</v>
      </c>
      <c r="AX42" s="206"/>
    </row>
    <row r="43" spans="1:50">
      <c r="A43" s="1" t="s">
        <v>282</v>
      </c>
      <c r="C43" s="170" t="s">
        <v>283</v>
      </c>
      <c r="D43" s="171"/>
      <c r="E43" s="172"/>
      <c r="F43" s="173"/>
      <c r="G43" s="173"/>
      <c r="H43" s="173"/>
      <c r="I43" s="173"/>
      <c r="J43" s="171"/>
      <c r="K43" s="171"/>
      <c r="L43" s="174"/>
      <c r="M43" s="175">
        <v>-6759802</v>
      </c>
      <c r="N43" s="176"/>
      <c r="Q43" s="5">
        <f>IF(AND(Q31="-",Q37="-"),"-",SUM(Q37)-SUM(Q31))</f>
        <v>-6759802434</v>
      </c>
      <c r="AX43" s="206"/>
    </row>
    <row r="44" spans="1:50">
      <c r="C44" s="165" t="s">
        <v>352</v>
      </c>
      <c r="D44" s="148"/>
      <c r="E44" s="169"/>
      <c r="F44" s="167"/>
      <c r="G44" s="167"/>
      <c r="H44" s="167"/>
      <c r="I44" s="167"/>
      <c r="J44" s="148"/>
      <c r="K44" s="148"/>
      <c r="L44" s="162"/>
      <c r="M44" s="177"/>
      <c r="N44" s="178"/>
      <c r="AX44" s="206"/>
    </row>
    <row r="45" spans="1:50">
      <c r="A45" s="1" t="s">
        <v>307</v>
      </c>
      <c r="C45" s="165"/>
      <c r="D45" s="148" t="s">
        <v>308</v>
      </c>
      <c r="E45" s="169"/>
      <c r="F45" s="167"/>
      <c r="G45" s="167"/>
      <c r="H45" s="167"/>
      <c r="I45" s="167"/>
      <c r="J45" s="148"/>
      <c r="K45" s="148"/>
      <c r="L45" s="162"/>
      <c r="M45" s="163">
        <v>8818484</v>
      </c>
      <c r="N45" s="164"/>
      <c r="Q45" s="5">
        <f>IF(COUNTIF(Q46:Q47,"-")=COUNTA(Q46:Q47),"-",SUM(Q46:Q47))</f>
        <v>8818483865</v>
      </c>
      <c r="AX45" s="206"/>
    </row>
    <row r="46" spans="1:50">
      <c r="A46" s="1" t="s">
        <v>309</v>
      </c>
      <c r="C46" s="165"/>
      <c r="D46" s="148"/>
      <c r="E46" s="169" t="s">
        <v>365</v>
      </c>
      <c r="F46" s="167"/>
      <c r="G46" s="167"/>
      <c r="H46" s="167"/>
      <c r="I46" s="167"/>
      <c r="J46" s="148"/>
      <c r="K46" s="148"/>
      <c r="L46" s="162"/>
      <c r="M46" s="163">
        <v>8791448</v>
      </c>
      <c r="N46" s="164"/>
      <c r="Q46" s="5">
        <v>8791447953</v>
      </c>
      <c r="AX46" s="206"/>
    </row>
    <row r="47" spans="1:50">
      <c r="A47" s="1" t="s">
        <v>310</v>
      </c>
      <c r="C47" s="165"/>
      <c r="D47" s="148"/>
      <c r="E47" s="169" t="s">
        <v>255</v>
      </c>
      <c r="F47" s="167"/>
      <c r="G47" s="167"/>
      <c r="H47" s="167"/>
      <c r="I47" s="167"/>
      <c r="J47" s="148"/>
      <c r="K47" s="148"/>
      <c r="L47" s="162"/>
      <c r="M47" s="163">
        <v>27036</v>
      </c>
      <c r="N47" s="164"/>
      <c r="Q47" s="5">
        <v>27035912</v>
      </c>
      <c r="AX47" s="206"/>
    </row>
    <row r="48" spans="1:50">
      <c r="A48" s="1" t="s">
        <v>311</v>
      </c>
      <c r="C48" s="165"/>
      <c r="D48" s="148" t="s">
        <v>312</v>
      </c>
      <c r="E48" s="169"/>
      <c r="F48" s="167"/>
      <c r="G48" s="167"/>
      <c r="H48" s="167"/>
      <c r="I48" s="167"/>
      <c r="J48" s="148"/>
      <c r="K48" s="148"/>
      <c r="L48" s="162"/>
      <c r="M48" s="163">
        <v>7939657</v>
      </c>
      <c r="N48" s="164"/>
      <c r="Q48" s="5">
        <f>IF(COUNTIF(Q49:Q50,"-")=COUNTA(Q49:Q50),"-",SUM(Q49:Q50))</f>
        <v>7939656981</v>
      </c>
      <c r="AX48" s="206"/>
    </row>
    <row r="49" spans="1:50">
      <c r="A49" s="1" t="s">
        <v>313</v>
      </c>
      <c r="C49" s="165"/>
      <c r="D49" s="148"/>
      <c r="E49" s="169" t="s">
        <v>366</v>
      </c>
      <c r="F49" s="167"/>
      <c r="G49" s="167"/>
      <c r="H49" s="167"/>
      <c r="I49" s="161"/>
      <c r="J49" s="148"/>
      <c r="K49" s="148"/>
      <c r="L49" s="162"/>
      <c r="M49" s="163">
        <v>7851016</v>
      </c>
      <c r="N49" s="164"/>
      <c r="Q49" s="5">
        <v>7851015981</v>
      </c>
      <c r="AX49" s="206"/>
    </row>
    <row r="50" spans="1:50">
      <c r="A50" s="1" t="s">
        <v>314</v>
      </c>
      <c r="C50" s="165"/>
      <c r="D50" s="148"/>
      <c r="E50" s="169" t="s">
        <v>274</v>
      </c>
      <c r="F50" s="167"/>
      <c r="G50" s="167"/>
      <c r="H50" s="167"/>
      <c r="I50" s="179"/>
      <c r="J50" s="148"/>
      <c r="K50" s="148"/>
      <c r="L50" s="162"/>
      <c r="M50" s="163">
        <v>88641</v>
      </c>
      <c r="N50" s="164"/>
      <c r="Q50" s="5">
        <v>88641000</v>
      </c>
      <c r="AX50" s="206"/>
    </row>
    <row r="51" spans="1:50">
      <c r="A51" s="1" t="s">
        <v>305</v>
      </c>
      <c r="C51" s="170" t="s">
        <v>306</v>
      </c>
      <c r="D51" s="171"/>
      <c r="E51" s="172"/>
      <c r="F51" s="173"/>
      <c r="G51" s="173"/>
      <c r="H51" s="173"/>
      <c r="I51" s="180"/>
      <c r="J51" s="171"/>
      <c r="K51" s="171"/>
      <c r="L51" s="174"/>
      <c r="M51" s="175">
        <v>-878827</v>
      </c>
      <c r="N51" s="176"/>
      <c r="Q51" s="5">
        <f>IF(AND(Q45="-",Q48="-"),"-",SUM(Q48)-SUM(Q45))</f>
        <v>-878826884</v>
      </c>
      <c r="AX51" s="206"/>
    </row>
    <row r="52" spans="1:50">
      <c r="A52" s="1" t="s">
        <v>315</v>
      </c>
      <c r="C52" s="298" t="s">
        <v>316</v>
      </c>
      <c r="D52" s="299"/>
      <c r="E52" s="299"/>
      <c r="F52" s="299"/>
      <c r="G52" s="299"/>
      <c r="H52" s="299"/>
      <c r="I52" s="299"/>
      <c r="J52" s="299"/>
      <c r="K52" s="299"/>
      <c r="L52" s="300"/>
      <c r="M52" s="175">
        <v>1196453</v>
      </c>
      <c r="N52" s="176" t="s">
        <v>357</v>
      </c>
      <c r="Q52" s="5">
        <f>IF(AND(Q29="-",Q43="-",Q51="-"),"-",SUM(Q29,Q43,Q51))</f>
        <v>1196453413</v>
      </c>
      <c r="AX52" s="206"/>
    </row>
    <row r="53" spans="1:50">
      <c r="A53" s="1" t="s">
        <v>317</v>
      </c>
      <c r="C53" s="276" t="s">
        <v>318</v>
      </c>
      <c r="D53" s="277"/>
      <c r="E53" s="277"/>
      <c r="F53" s="277"/>
      <c r="G53" s="277"/>
      <c r="H53" s="277"/>
      <c r="I53" s="277"/>
      <c r="J53" s="277"/>
      <c r="K53" s="277"/>
      <c r="L53" s="278"/>
      <c r="M53" s="175">
        <v>10305222</v>
      </c>
      <c r="N53" s="176"/>
      <c r="Q53" s="5">
        <v>10305221752</v>
      </c>
      <c r="AX53" s="206"/>
    </row>
    <row r="54" spans="1:50" ht="14.25" thickBot="1">
      <c r="A54" s="1">
        <v>4435000</v>
      </c>
      <c r="C54" s="279" t="s">
        <v>236</v>
      </c>
      <c r="D54" s="280"/>
      <c r="E54" s="280"/>
      <c r="F54" s="280"/>
      <c r="G54" s="280"/>
      <c r="H54" s="280"/>
      <c r="I54" s="280"/>
      <c r="J54" s="280"/>
      <c r="K54" s="280"/>
      <c r="L54" s="281"/>
      <c r="M54" s="181">
        <v>2256</v>
      </c>
      <c r="N54" s="176"/>
      <c r="Q54" s="5">
        <v>2256269</v>
      </c>
      <c r="AX54" s="206"/>
    </row>
    <row r="55" spans="1:50" ht="14.25" thickBot="1">
      <c r="A55" s="1" t="s">
        <v>319</v>
      </c>
      <c r="C55" s="282" t="s">
        <v>320</v>
      </c>
      <c r="D55" s="283"/>
      <c r="E55" s="283"/>
      <c r="F55" s="283"/>
      <c r="G55" s="283"/>
      <c r="H55" s="283"/>
      <c r="I55" s="283"/>
      <c r="J55" s="283"/>
      <c r="K55" s="283"/>
      <c r="L55" s="284"/>
      <c r="M55" s="182">
        <v>11503931</v>
      </c>
      <c r="N55" s="183"/>
      <c r="Q55" s="5">
        <f>IF(COUNTIF(Q52:Q54,"-")=COUNTA(Q52:Q54),"-",SUM(Q52:Q54))</f>
        <v>11503931434</v>
      </c>
      <c r="AX55" s="206"/>
    </row>
    <row r="56" spans="1:50" ht="14.25" thickBot="1"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5"/>
      <c r="N56" s="186"/>
      <c r="AX56" s="206"/>
    </row>
    <row r="57" spans="1:50">
      <c r="A57" s="1" t="s">
        <v>321</v>
      </c>
      <c r="C57" s="187" t="s">
        <v>322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9">
        <v>162640</v>
      </c>
      <c r="N57" s="190"/>
      <c r="Q57" s="5">
        <v>162640490</v>
      </c>
      <c r="AX57" s="206"/>
    </row>
    <row r="58" spans="1:50">
      <c r="A58" s="1" t="s">
        <v>323</v>
      </c>
      <c r="C58" s="191" t="s">
        <v>324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75">
        <v>68098</v>
      </c>
      <c r="N58" s="176"/>
      <c r="Q58" s="5">
        <v>68097938</v>
      </c>
      <c r="AX58" s="206"/>
    </row>
    <row r="59" spans="1:50" ht="14.25" thickBot="1">
      <c r="A59" s="1" t="s">
        <v>325</v>
      </c>
      <c r="C59" s="193" t="s">
        <v>326</v>
      </c>
      <c r="D59" s="194"/>
      <c r="E59" s="194"/>
      <c r="F59" s="194"/>
      <c r="G59" s="194"/>
      <c r="H59" s="194"/>
      <c r="I59" s="194"/>
      <c r="J59" s="194"/>
      <c r="K59" s="194"/>
      <c r="L59" s="194"/>
      <c r="M59" s="195">
        <v>230738</v>
      </c>
      <c r="N59" s="196"/>
      <c r="Q59" s="5">
        <f>IF(COUNTIF(Q57:Q58,"-")=COUNTA(Q57:Q58),"-",SUM(Q57:Q58))</f>
        <v>230738428</v>
      </c>
      <c r="AX59" s="206"/>
    </row>
    <row r="60" spans="1:50" ht="14.25" thickBot="1">
      <c r="A60" s="1" t="s">
        <v>327</v>
      </c>
      <c r="C60" s="197" t="s">
        <v>328</v>
      </c>
      <c r="D60" s="198"/>
      <c r="E60" s="199"/>
      <c r="F60" s="200"/>
      <c r="G60" s="200"/>
      <c r="H60" s="200"/>
      <c r="I60" s="200"/>
      <c r="J60" s="198"/>
      <c r="K60" s="198"/>
      <c r="L60" s="198"/>
      <c r="M60" s="182">
        <v>11734670</v>
      </c>
      <c r="N60" s="183" t="s">
        <v>357</v>
      </c>
      <c r="Q60" s="5">
        <f>IF(AND(Q55="-",Q59="-"),"-",SUM(Q55,Q59))</f>
        <v>11734669862</v>
      </c>
      <c r="AX60" s="206"/>
    </row>
    <row r="61" spans="1:50" ht="6.75" customHeight="1">
      <c r="C61" s="147"/>
      <c r="D61" s="147"/>
      <c r="E61" s="201"/>
      <c r="F61" s="202"/>
      <c r="G61" s="202"/>
      <c r="H61" s="202"/>
      <c r="I61" s="203"/>
    </row>
    <row r="62" spans="1:50">
      <c r="C62" s="147"/>
      <c r="D62" s="204" t="s">
        <v>342</v>
      </c>
      <c r="E62" s="201"/>
      <c r="F62" s="202"/>
      <c r="G62" s="202"/>
      <c r="H62" s="202"/>
      <c r="I62" s="205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0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view="pageBreakPreview" zoomScaleNormal="100" zoomScaleSheetLayoutView="100" workbookViewId="0">
      <selection activeCell="G19" sqref="G19:H19"/>
    </sheetView>
  </sheetViews>
  <sheetFormatPr defaultColWidth="9.875" defaultRowHeight="14.25"/>
  <cols>
    <col min="1" max="1" width="4.125" style="213" customWidth="1"/>
    <col min="2" max="2" width="18.5" style="213" customWidth="1"/>
    <col min="3" max="16" width="10.5" style="213" customWidth="1"/>
    <col min="17" max="16384" width="9.875" style="213"/>
  </cols>
  <sheetData>
    <row r="2" spans="1:16" ht="20.25" customHeight="1">
      <c r="A2" s="209" t="s">
        <v>371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 t="s">
        <v>372</v>
      </c>
    </row>
    <row r="3" spans="1:16" ht="37.5" customHeight="1">
      <c r="A3" s="302" t="s">
        <v>373</v>
      </c>
      <c r="B3" s="302"/>
      <c r="C3" s="306" t="s">
        <v>374</v>
      </c>
      <c r="D3" s="301"/>
      <c r="E3" s="306" t="s">
        <v>375</v>
      </c>
      <c r="F3" s="301"/>
      <c r="G3" s="306" t="s">
        <v>376</v>
      </c>
      <c r="H3" s="301"/>
      <c r="I3" s="306" t="s">
        <v>377</v>
      </c>
      <c r="J3" s="301"/>
      <c r="K3" s="306" t="s">
        <v>378</v>
      </c>
      <c r="L3" s="301"/>
      <c r="M3" s="301" t="s">
        <v>379</v>
      </c>
      <c r="N3" s="302"/>
      <c r="O3" s="301" t="s">
        <v>380</v>
      </c>
      <c r="P3" s="302"/>
    </row>
    <row r="4" spans="1:16" ht="14.1" customHeight="1">
      <c r="A4" s="303" t="s">
        <v>381</v>
      </c>
      <c r="B4" s="303"/>
      <c r="C4" s="304">
        <v>203433273391</v>
      </c>
      <c r="D4" s="305"/>
      <c r="E4" s="304">
        <v>2476380304</v>
      </c>
      <c r="F4" s="305"/>
      <c r="G4" s="304">
        <v>263341466</v>
      </c>
      <c r="H4" s="305"/>
      <c r="I4" s="304">
        <v>205646312229</v>
      </c>
      <c r="J4" s="305"/>
      <c r="K4" s="304">
        <v>86575789706</v>
      </c>
      <c r="L4" s="305"/>
      <c r="M4" s="304">
        <v>3080565770</v>
      </c>
      <c r="N4" s="305"/>
      <c r="O4" s="304">
        <v>119070522523</v>
      </c>
      <c r="P4" s="305"/>
    </row>
    <row r="5" spans="1:16" ht="14.1" customHeight="1">
      <c r="A5" s="303" t="s">
        <v>382</v>
      </c>
      <c r="B5" s="303"/>
      <c r="C5" s="304">
        <v>62625361354</v>
      </c>
      <c r="D5" s="305"/>
      <c r="E5" s="304">
        <v>6490357</v>
      </c>
      <c r="F5" s="305"/>
      <c r="G5" s="304">
        <v>0</v>
      </c>
      <c r="H5" s="305"/>
      <c r="I5" s="304">
        <v>62631851711</v>
      </c>
      <c r="J5" s="305"/>
      <c r="K5" s="304">
        <v>0</v>
      </c>
      <c r="L5" s="305"/>
      <c r="M5" s="304">
        <v>0</v>
      </c>
      <c r="N5" s="305"/>
      <c r="O5" s="304">
        <v>62631851711</v>
      </c>
      <c r="P5" s="305"/>
    </row>
    <row r="6" spans="1:16" ht="14.1" customHeight="1">
      <c r="A6" s="307" t="s">
        <v>383</v>
      </c>
      <c r="B6" s="307"/>
      <c r="C6" s="304">
        <v>1370058445</v>
      </c>
      <c r="D6" s="305"/>
      <c r="E6" s="304">
        <v>0</v>
      </c>
      <c r="F6" s="305"/>
      <c r="G6" s="304">
        <v>0</v>
      </c>
      <c r="H6" s="305"/>
      <c r="I6" s="304">
        <v>1370058445</v>
      </c>
      <c r="J6" s="305"/>
      <c r="K6" s="304">
        <v>0</v>
      </c>
      <c r="L6" s="305"/>
      <c r="M6" s="304">
        <v>0</v>
      </c>
      <c r="N6" s="305"/>
      <c r="O6" s="304">
        <v>1370058445</v>
      </c>
      <c r="P6" s="305"/>
    </row>
    <row r="7" spans="1:16" ht="14.1" customHeight="1">
      <c r="A7" s="307" t="s">
        <v>384</v>
      </c>
      <c r="B7" s="307"/>
      <c r="C7" s="304">
        <v>125682893442</v>
      </c>
      <c r="D7" s="305"/>
      <c r="E7" s="304">
        <v>2019916587</v>
      </c>
      <c r="F7" s="305"/>
      <c r="G7" s="304">
        <v>263341466</v>
      </c>
      <c r="H7" s="305"/>
      <c r="I7" s="304">
        <v>127439468563</v>
      </c>
      <c r="J7" s="305"/>
      <c r="K7" s="304">
        <v>78486454645</v>
      </c>
      <c r="L7" s="305"/>
      <c r="M7" s="304">
        <v>2664693965</v>
      </c>
      <c r="N7" s="305"/>
      <c r="O7" s="304">
        <v>48953013918</v>
      </c>
      <c r="P7" s="305"/>
    </row>
    <row r="8" spans="1:16" ht="14.1" customHeight="1">
      <c r="A8" s="303" t="s">
        <v>385</v>
      </c>
      <c r="B8" s="303"/>
      <c r="C8" s="304">
        <v>13750960150</v>
      </c>
      <c r="D8" s="305"/>
      <c r="E8" s="304">
        <v>283563193</v>
      </c>
      <c r="F8" s="305"/>
      <c r="G8" s="304">
        <v>0</v>
      </c>
      <c r="H8" s="305"/>
      <c r="I8" s="304">
        <v>14034523343</v>
      </c>
      <c r="J8" s="305"/>
      <c r="K8" s="304">
        <v>8089335061</v>
      </c>
      <c r="L8" s="305"/>
      <c r="M8" s="304">
        <v>415871805</v>
      </c>
      <c r="N8" s="305"/>
      <c r="O8" s="304">
        <v>5945188282</v>
      </c>
      <c r="P8" s="305"/>
    </row>
    <row r="9" spans="1:16" ht="14.1" customHeight="1">
      <c r="A9" s="307" t="s">
        <v>386</v>
      </c>
      <c r="B9" s="307"/>
      <c r="C9" s="304">
        <v>0</v>
      </c>
      <c r="D9" s="305"/>
      <c r="E9" s="304">
        <v>0</v>
      </c>
      <c r="F9" s="305"/>
      <c r="G9" s="304">
        <v>0</v>
      </c>
      <c r="H9" s="305"/>
      <c r="I9" s="304">
        <v>0</v>
      </c>
      <c r="J9" s="305"/>
      <c r="K9" s="304">
        <v>0</v>
      </c>
      <c r="L9" s="305"/>
      <c r="M9" s="304">
        <v>0</v>
      </c>
      <c r="N9" s="305"/>
      <c r="O9" s="304">
        <v>0</v>
      </c>
      <c r="P9" s="305"/>
    </row>
    <row r="10" spans="1:16" ht="14.1" customHeight="1">
      <c r="A10" s="303" t="s">
        <v>387</v>
      </c>
      <c r="B10" s="303"/>
      <c r="C10" s="304">
        <v>0</v>
      </c>
      <c r="D10" s="305"/>
      <c r="E10" s="304">
        <v>0</v>
      </c>
      <c r="F10" s="305"/>
      <c r="G10" s="304">
        <v>0</v>
      </c>
      <c r="H10" s="305"/>
      <c r="I10" s="304">
        <v>0</v>
      </c>
      <c r="J10" s="305"/>
      <c r="K10" s="304">
        <v>0</v>
      </c>
      <c r="L10" s="305"/>
      <c r="M10" s="304">
        <v>0</v>
      </c>
      <c r="N10" s="305"/>
      <c r="O10" s="304">
        <v>0</v>
      </c>
      <c r="P10" s="305"/>
    </row>
    <row r="11" spans="1:16" ht="14.1" customHeight="1">
      <c r="A11" s="307" t="s">
        <v>388</v>
      </c>
      <c r="B11" s="307"/>
      <c r="C11" s="304">
        <v>0</v>
      </c>
      <c r="D11" s="305"/>
      <c r="E11" s="304">
        <v>0</v>
      </c>
      <c r="F11" s="305"/>
      <c r="G11" s="304">
        <v>0</v>
      </c>
      <c r="H11" s="305"/>
      <c r="I11" s="304">
        <v>0</v>
      </c>
      <c r="J11" s="305"/>
      <c r="K11" s="304">
        <v>0</v>
      </c>
      <c r="L11" s="305"/>
      <c r="M11" s="304">
        <v>0</v>
      </c>
      <c r="N11" s="305"/>
      <c r="O11" s="304">
        <v>0</v>
      </c>
      <c r="P11" s="305"/>
    </row>
    <row r="12" spans="1:16" ht="14.1" customHeight="1">
      <c r="A12" s="307" t="s">
        <v>389</v>
      </c>
      <c r="B12" s="307"/>
      <c r="C12" s="304">
        <v>0</v>
      </c>
      <c r="D12" s="305"/>
      <c r="E12" s="304">
        <v>0</v>
      </c>
      <c r="F12" s="305"/>
      <c r="G12" s="304">
        <v>0</v>
      </c>
      <c r="H12" s="305"/>
      <c r="I12" s="304">
        <v>0</v>
      </c>
      <c r="J12" s="305"/>
      <c r="K12" s="304">
        <v>0</v>
      </c>
      <c r="L12" s="305"/>
      <c r="M12" s="304">
        <v>0</v>
      </c>
      <c r="N12" s="305"/>
      <c r="O12" s="304">
        <v>0</v>
      </c>
      <c r="P12" s="305"/>
    </row>
    <row r="13" spans="1:16" ht="14.1" customHeight="1">
      <c r="A13" s="307" t="s">
        <v>390</v>
      </c>
      <c r="B13" s="307"/>
      <c r="C13" s="304">
        <v>4000000</v>
      </c>
      <c r="D13" s="305"/>
      <c r="E13" s="304">
        <v>166410167</v>
      </c>
      <c r="F13" s="305"/>
      <c r="G13" s="304">
        <v>0</v>
      </c>
      <c r="H13" s="305"/>
      <c r="I13" s="304">
        <v>170410167</v>
      </c>
      <c r="J13" s="305"/>
      <c r="K13" s="304">
        <v>0</v>
      </c>
      <c r="L13" s="305"/>
      <c r="M13" s="304">
        <v>0</v>
      </c>
      <c r="N13" s="305"/>
      <c r="O13" s="304">
        <v>170410167</v>
      </c>
      <c r="P13" s="305"/>
    </row>
    <row r="14" spans="1:16" ht="14.1" customHeight="1">
      <c r="A14" s="308" t="s">
        <v>391</v>
      </c>
      <c r="B14" s="308"/>
      <c r="C14" s="304">
        <v>298042976454.84399</v>
      </c>
      <c r="D14" s="305"/>
      <c r="E14" s="304">
        <v>13174398459</v>
      </c>
      <c r="F14" s="305"/>
      <c r="G14" s="304">
        <v>2309397410</v>
      </c>
      <c r="H14" s="305"/>
      <c r="I14" s="304">
        <v>308907977504</v>
      </c>
      <c r="J14" s="305"/>
      <c r="K14" s="304">
        <v>137671240621</v>
      </c>
      <c r="L14" s="305"/>
      <c r="M14" s="304">
        <v>5167623231</v>
      </c>
      <c r="N14" s="305"/>
      <c r="O14" s="304">
        <v>171236736883</v>
      </c>
      <c r="P14" s="305"/>
    </row>
    <row r="15" spans="1:16" ht="14.1" customHeight="1">
      <c r="A15" s="303" t="s">
        <v>392</v>
      </c>
      <c r="B15" s="303"/>
      <c r="C15" s="304">
        <v>34771867224</v>
      </c>
      <c r="D15" s="305"/>
      <c r="E15" s="304">
        <v>202949086</v>
      </c>
      <c r="F15" s="305"/>
      <c r="G15" s="304">
        <v>126692149</v>
      </c>
      <c r="H15" s="305"/>
      <c r="I15" s="304">
        <v>34848124161</v>
      </c>
      <c r="J15" s="305"/>
      <c r="K15" s="304">
        <v>0</v>
      </c>
      <c r="L15" s="305"/>
      <c r="M15" s="304">
        <v>0</v>
      </c>
      <c r="N15" s="305"/>
      <c r="O15" s="304">
        <v>34848124161</v>
      </c>
      <c r="P15" s="305"/>
    </row>
    <row r="16" spans="1:16" ht="14.1" customHeight="1">
      <c r="A16" s="307" t="s">
        <v>384</v>
      </c>
      <c r="B16" s="307"/>
      <c r="C16" s="304">
        <v>11095022776</v>
      </c>
      <c r="D16" s="305"/>
      <c r="E16" s="304">
        <v>323647178</v>
      </c>
      <c r="F16" s="305"/>
      <c r="G16" s="304">
        <v>6356591</v>
      </c>
      <c r="H16" s="305"/>
      <c r="I16" s="304">
        <v>11412313363</v>
      </c>
      <c r="J16" s="305"/>
      <c r="K16" s="304">
        <v>7390847430</v>
      </c>
      <c r="L16" s="305"/>
      <c r="M16" s="304">
        <v>280227963</v>
      </c>
      <c r="N16" s="305"/>
      <c r="O16" s="304">
        <v>4021465933</v>
      </c>
      <c r="P16" s="305"/>
    </row>
    <row r="17" spans="1:16" ht="14.1" customHeight="1">
      <c r="A17" s="303" t="s">
        <v>385</v>
      </c>
      <c r="B17" s="303"/>
      <c r="C17" s="304">
        <v>247372096605.84399</v>
      </c>
      <c r="D17" s="305"/>
      <c r="E17" s="304">
        <v>9968848190</v>
      </c>
      <c r="F17" s="305"/>
      <c r="G17" s="304">
        <v>228271380</v>
      </c>
      <c r="H17" s="305"/>
      <c r="I17" s="304">
        <v>257112673416</v>
      </c>
      <c r="J17" s="305"/>
      <c r="K17" s="304">
        <v>128112106737</v>
      </c>
      <c r="L17" s="305"/>
      <c r="M17" s="304">
        <v>4608234356</v>
      </c>
      <c r="N17" s="305"/>
      <c r="O17" s="304">
        <v>129000566679</v>
      </c>
      <c r="P17" s="305"/>
    </row>
    <row r="18" spans="1:16" ht="14.1" customHeight="1">
      <c r="A18" s="303" t="s">
        <v>389</v>
      </c>
      <c r="B18" s="303"/>
      <c r="C18" s="304">
        <v>2861592559</v>
      </c>
      <c r="D18" s="305"/>
      <c r="E18" s="304">
        <v>2155101825</v>
      </c>
      <c r="F18" s="305"/>
      <c r="G18" s="304">
        <v>5680000</v>
      </c>
      <c r="H18" s="305"/>
      <c r="I18" s="304">
        <v>5011014384</v>
      </c>
      <c r="J18" s="305"/>
      <c r="K18" s="304">
        <v>2168286454</v>
      </c>
      <c r="L18" s="305"/>
      <c r="M18" s="304">
        <v>279160912</v>
      </c>
      <c r="N18" s="305"/>
      <c r="O18" s="304">
        <v>2842727930</v>
      </c>
      <c r="P18" s="305"/>
    </row>
    <row r="19" spans="1:16" ht="14.1" customHeight="1">
      <c r="A19" s="307" t="s">
        <v>390</v>
      </c>
      <c r="B19" s="307"/>
      <c r="C19" s="304">
        <v>1942397290</v>
      </c>
      <c r="D19" s="305"/>
      <c r="E19" s="304">
        <v>523852180</v>
      </c>
      <c r="F19" s="305"/>
      <c r="G19" s="304">
        <v>1942397290</v>
      </c>
      <c r="H19" s="305"/>
      <c r="I19" s="304">
        <v>523852180</v>
      </c>
      <c r="J19" s="305"/>
      <c r="K19" s="304">
        <v>0</v>
      </c>
      <c r="L19" s="305"/>
      <c r="M19" s="304">
        <v>0</v>
      </c>
      <c r="N19" s="305"/>
      <c r="O19" s="304">
        <v>523852180</v>
      </c>
      <c r="P19" s="305"/>
    </row>
    <row r="20" spans="1:16" ht="14.1" customHeight="1">
      <c r="A20" s="303" t="s">
        <v>393</v>
      </c>
      <c r="B20" s="303"/>
      <c r="C20" s="304">
        <v>7749723680</v>
      </c>
      <c r="D20" s="305"/>
      <c r="E20" s="304">
        <v>384274306</v>
      </c>
      <c r="F20" s="305"/>
      <c r="G20" s="304">
        <v>506369147</v>
      </c>
      <c r="H20" s="305"/>
      <c r="I20" s="304">
        <v>7627628839</v>
      </c>
      <c r="J20" s="305"/>
      <c r="K20" s="304">
        <v>6125860712</v>
      </c>
      <c r="L20" s="305"/>
      <c r="M20" s="304">
        <v>417260986</v>
      </c>
      <c r="N20" s="305"/>
      <c r="O20" s="304">
        <v>1501768127</v>
      </c>
      <c r="P20" s="305"/>
    </row>
    <row r="21" spans="1:16" ht="14.1" customHeight="1">
      <c r="A21" s="309" t="s">
        <v>343</v>
      </c>
      <c r="B21" s="310"/>
      <c r="C21" s="304">
        <v>509225973525.84399</v>
      </c>
      <c r="D21" s="305"/>
      <c r="E21" s="304">
        <v>16031747590</v>
      </c>
      <c r="F21" s="305"/>
      <c r="G21" s="304">
        <v>3079108023</v>
      </c>
      <c r="H21" s="305"/>
      <c r="I21" s="304">
        <v>522178613093</v>
      </c>
      <c r="J21" s="305"/>
      <c r="K21" s="304">
        <v>230372891039</v>
      </c>
      <c r="L21" s="305"/>
      <c r="M21" s="304">
        <v>8665449987</v>
      </c>
      <c r="N21" s="305"/>
      <c r="O21" s="304">
        <v>291809027533</v>
      </c>
      <c r="P21" s="305"/>
    </row>
  </sheetData>
  <mergeCells count="152"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</mergeCells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9" sqref="G19:H19"/>
    </sheetView>
  </sheetViews>
  <sheetFormatPr defaultColWidth="9.875" defaultRowHeight="14.25"/>
  <cols>
    <col min="1" max="1" width="4.125" style="217" customWidth="1"/>
    <col min="2" max="2" width="18.5" style="217" customWidth="1"/>
    <col min="3" max="18" width="10.5" style="217" customWidth="1"/>
    <col min="19" max="16384" width="9.875" style="217"/>
  </cols>
  <sheetData>
    <row r="2" spans="1:18" ht="20.25" customHeight="1">
      <c r="A2" s="214" t="s">
        <v>394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R2" s="218" t="s">
        <v>395</v>
      </c>
    </row>
    <row r="3" spans="1:18" ht="12.95" customHeight="1">
      <c r="A3" s="302" t="s">
        <v>373</v>
      </c>
      <c r="B3" s="302"/>
      <c r="C3" s="302" t="s">
        <v>396</v>
      </c>
      <c r="D3" s="302"/>
      <c r="E3" s="302" t="s">
        <v>397</v>
      </c>
      <c r="F3" s="302"/>
      <c r="G3" s="302" t="s">
        <v>398</v>
      </c>
      <c r="H3" s="302"/>
      <c r="I3" s="302" t="s">
        <v>399</v>
      </c>
      <c r="J3" s="302"/>
      <c r="K3" s="302" t="s">
        <v>400</v>
      </c>
      <c r="L3" s="302"/>
      <c r="M3" s="302" t="s">
        <v>401</v>
      </c>
      <c r="N3" s="302"/>
      <c r="O3" s="302" t="s">
        <v>402</v>
      </c>
      <c r="P3" s="302"/>
      <c r="Q3" s="302" t="s">
        <v>343</v>
      </c>
      <c r="R3" s="302"/>
    </row>
    <row r="4" spans="1:18" ht="12.9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4.1" customHeight="1">
      <c r="A5" s="316" t="s">
        <v>381</v>
      </c>
      <c r="B5" s="317"/>
      <c r="C5" s="304">
        <v>9159006582</v>
      </c>
      <c r="D5" s="305"/>
      <c r="E5" s="304">
        <v>47549470742</v>
      </c>
      <c r="F5" s="305"/>
      <c r="G5" s="304">
        <v>7276462346</v>
      </c>
      <c r="H5" s="305"/>
      <c r="I5" s="304">
        <v>24352205160</v>
      </c>
      <c r="J5" s="305"/>
      <c r="K5" s="304">
        <v>10206586568</v>
      </c>
      <c r="L5" s="305"/>
      <c r="M5" s="304">
        <v>5623498126</v>
      </c>
      <c r="N5" s="305"/>
      <c r="O5" s="304">
        <v>14903292999</v>
      </c>
      <c r="P5" s="305"/>
      <c r="Q5" s="304">
        <v>119070522523</v>
      </c>
      <c r="R5" s="305"/>
    </row>
    <row r="6" spans="1:18" ht="14.1" customHeight="1">
      <c r="A6" s="307" t="s">
        <v>392</v>
      </c>
      <c r="B6" s="307"/>
      <c r="C6" s="304">
        <v>6189423362</v>
      </c>
      <c r="D6" s="305"/>
      <c r="E6" s="304">
        <v>22900342579</v>
      </c>
      <c r="F6" s="305"/>
      <c r="G6" s="304">
        <v>2377490073</v>
      </c>
      <c r="H6" s="305"/>
      <c r="I6" s="304">
        <v>11262164040</v>
      </c>
      <c r="J6" s="305"/>
      <c r="K6" s="304">
        <v>6078031340</v>
      </c>
      <c r="L6" s="305"/>
      <c r="M6" s="304">
        <v>762442702</v>
      </c>
      <c r="N6" s="305"/>
      <c r="O6" s="304">
        <v>13061957615</v>
      </c>
      <c r="P6" s="305"/>
      <c r="Q6" s="304">
        <v>62631851711</v>
      </c>
      <c r="R6" s="305"/>
    </row>
    <row r="7" spans="1:18" ht="14.1" customHeight="1">
      <c r="A7" s="307" t="s">
        <v>383</v>
      </c>
      <c r="B7" s="307"/>
      <c r="C7" s="304">
        <v>0</v>
      </c>
      <c r="D7" s="305"/>
      <c r="E7" s="304">
        <v>0</v>
      </c>
      <c r="F7" s="305"/>
      <c r="G7" s="304">
        <v>0</v>
      </c>
      <c r="H7" s="305"/>
      <c r="I7" s="304">
        <v>0</v>
      </c>
      <c r="J7" s="305"/>
      <c r="K7" s="304">
        <v>1370058445</v>
      </c>
      <c r="L7" s="305"/>
      <c r="M7" s="304">
        <v>0</v>
      </c>
      <c r="N7" s="305"/>
      <c r="O7" s="304">
        <v>0</v>
      </c>
      <c r="P7" s="305"/>
      <c r="Q7" s="304">
        <v>1370058445</v>
      </c>
      <c r="R7" s="305"/>
    </row>
    <row r="8" spans="1:18" ht="14.1" customHeight="1">
      <c r="A8" s="303" t="s">
        <v>384</v>
      </c>
      <c r="B8" s="303"/>
      <c r="C8" s="304">
        <v>2754430461</v>
      </c>
      <c r="D8" s="305"/>
      <c r="E8" s="304">
        <v>23446536447</v>
      </c>
      <c r="F8" s="305"/>
      <c r="G8" s="304">
        <v>4713861986</v>
      </c>
      <c r="H8" s="305"/>
      <c r="I8" s="304">
        <v>12470691610</v>
      </c>
      <c r="J8" s="305"/>
      <c r="K8" s="304">
        <v>2656240634</v>
      </c>
      <c r="L8" s="305"/>
      <c r="M8" s="304">
        <v>1087803276</v>
      </c>
      <c r="N8" s="305"/>
      <c r="O8" s="304">
        <v>1823449504</v>
      </c>
      <c r="P8" s="305"/>
      <c r="Q8" s="304">
        <v>48953013918</v>
      </c>
      <c r="R8" s="305"/>
    </row>
    <row r="9" spans="1:18" ht="14.1" customHeight="1">
      <c r="A9" s="307" t="s">
        <v>385</v>
      </c>
      <c r="B9" s="307"/>
      <c r="C9" s="304">
        <v>215152759</v>
      </c>
      <c r="D9" s="305"/>
      <c r="E9" s="304">
        <v>1115781549</v>
      </c>
      <c r="F9" s="305"/>
      <c r="G9" s="304">
        <v>185110287</v>
      </c>
      <c r="H9" s="305"/>
      <c r="I9" s="304">
        <v>607349510</v>
      </c>
      <c r="J9" s="305"/>
      <c r="K9" s="304">
        <v>30656149</v>
      </c>
      <c r="L9" s="305"/>
      <c r="M9" s="304">
        <v>3773252148</v>
      </c>
      <c r="N9" s="305"/>
      <c r="O9" s="304">
        <v>17885880</v>
      </c>
      <c r="P9" s="305"/>
      <c r="Q9" s="304">
        <v>5945188282</v>
      </c>
      <c r="R9" s="305"/>
    </row>
    <row r="10" spans="1:18" ht="14.1" customHeight="1">
      <c r="A10" s="307" t="s">
        <v>386</v>
      </c>
      <c r="B10" s="307"/>
      <c r="C10" s="304">
        <v>0</v>
      </c>
      <c r="D10" s="305"/>
      <c r="E10" s="304">
        <v>0</v>
      </c>
      <c r="F10" s="305"/>
      <c r="G10" s="304">
        <v>0</v>
      </c>
      <c r="H10" s="305"/>
      <c r="I10" s="304">
        <v>0</v>
      </c>
      <c r="J10" s="305"/>
      <c r="K10" s="304">
        <v>0</v>
      </c>
      <c r="L10" s="305"/>
      <c r="M10" s="304">
        <v>0</v>
      </c>
      <c r="N10" s="305"/>
      <c r="O10" s="304">
        <v>0</v>
      </c>
      <c r="P10" s="305"/>
      <c r="Q10" s="304">
        <v>0</v>
      </c>
      <c r="R10" s="305"/>
    </row>
    <row r="11" spans="1:18" ht="14.1" customHeight="1">
      <c r="A11" s="303" t="s">
        <v>387</v>
      </c>
      <c r="B11" s="303"/>
      <c r="C11" s="304">
        <v>0</v>
      </c>
      <c r="D11" s="305"/>
      <c r="E11" s="304">
        <v>0</v>
      </c>
      <c r="F11" s="305"/>
      <c r="G11" s="304">
        <v>0</v>
      </c>
      <c r="H11" s="305"/>
      <c r="I11" s="304">
        <v>0</v>
      </c>
      <c r="J11" s="305"/>
      <c r="K11" s="304">
        <v>0</v>
      </c>
      <c r="L11" s="305"/>
      <c r="M11" s="304">
        <v>0</v>
      </c>
      <c r="N11" s="305"/>
      <c r="O11" s="304">
        <v>0</v>
      </c>
      <c r="P11" s="305"/>
      <c r="Q11" s="304">
        <v>0</v>
      </c>
      <c r="R11" s="305"/>
    </row>
    <row r="12" spans="1:18" ht="14.1" customHeight="1">
      <c r="A12" s="307" t="s">
        <v>388</v>
      </c>
      <c r="B12" s="307"/>
      <c r="C12" s="304">
        <v>0</v>
      </c>
      <c r="D12" s="305"/>
      <c r="E12" s="304">
        <v>0</v>
      </c>
      <c r="F12" s="305"/>
      <c r="G12" s="304">
        <v>0</v>
      </c>
      <c r="H12" s="305"/>
      <c r="I12" s="304">
        <v>0</v>
      </c>
      <c r="J12" s="305"/>
      <c r="K12" s="304">
        <v>0</v>
      </c>
      <c r="L12" s="305"/>
      <c r="M12" s="304">
        <v>0</v>
      </c>
      <c r="N12" s="305"/>
      <c r="O12" s="304">
        <v>0</v>
      </c>
      <c r="P12" s="305"/>
      <c r="Q12" s="304">
        <v>0</v>
      </c>
      <c r="R12" s="305"/>
    </row>
    <row r="13" spans="1:18" ht="14.1" customHeight="1">
      <c r="A13" s="307" t="s">
        <v>389</v>
      </c>
      <c r="B13" s="307"/>
      <c r="C13" s="304">
        <v>0</v>
      </c>
      <c r="D13" s="305"/>
      <c r="E13" s="304">
        <v>0</v>
      </c>
      <c r="F13" s="305"/>
      <c r="G13" s="304">
        <v>0</v>
      </c>
      <c r="H13" s="305"/>
      <c r="I13" s="304">
        <v>0</v>
      </c>
      <c r="J13" s="305"/>
      <c r="K13" s="304">
        <v>0</v>
      </c>
      <c r="L13" s="305"/>
      <c r="M13" s="304">
        <v>0</v>
      </c>
      <c r="N13" s="305"/>
      <c r="O13" s="304">
        <v>0</v>
      </c>
      <c r="P13" s="305"/>
      <c r="Q13" s="304">
        <v>0</v>
      </c>
      <c r="R13" s="305"/>
    </row>
    <row r="14" spans="1:18" ht="14.1" customHeight="1">
      <c r="A14" s="307" t="s">
        <v>390</v>
      </c>
      <c r="B14" s="307"/>
      <c r="C14" s="304">
        <v>0</v>
      </c>
      <c r="D14" s="305"/>
      <c r="E14" s="304">
        <v>86810167</v>
      </c>
      <c r="F14" s="305"/>
      <c r="G14" s="304">
        <v>0</v>
      </c>
      <c r="H14" s="305"/>
      <c r="I14" s="304">
        <v>12000000</v>
      </c>
      <c r="J14" s="305"/>
      <c r="K14" s="304">
        <v>71600000</v>
      </c>
      <c r="L14" s="305"/>
      <c r="M14" s="304">
        <v>0</v>
      </c>
      <c r="N14" s="305"/>
      <c r="O14" s="304">
        <v>0</v>
      </c>
      <c r="P14" s="305"/>
      <c r="Q14" s="304">
        <v>170410167</v>
      </c>
      <c r="R14" s="305"/>
    </row>
    <row r="15" spans="1:18" ht="14.1" customHeight="1">
      <c r="A15" s="314" t="s">
        <v>391</v>
      </c>
      <c r="B15" s="315"/>
      <c r="C15" s="304">
        <v>164125736785</v>
      </c>
      <c r="D15" s="305"/>
      <c r="E15" s="304">
        <v>531391405</v>
      </c>
      <c r="F15" s="305"/>
      <c r="G15" s="304">
        <v>6539400</v>
      </c>
      <c r="H15" s="305"/>
      <c r="I15" s="304">
        <v>1465553015</v>
      </c>
      <c r="J15" s="305"/>
      <c r="K15" s="304">
        <v>4989065288</v>
      </c>
      <c r="L15" s="305"/>
      <c r="M15" s="304">
        <v>2300940</v>
      </c>
      <c r="N15" s="305"/>
      <c r="O15" s="304">
        <v>116150050</v>
      </c>
      <c r="P15" s="305"/>
      <c r="Q15" s="304">
        <v>171236736883</v>
      </c>
      <c r="R15" s="305"/>
    </row>
    <row r="16" spans="1:18" ht="14.1" customHeight="1">
      <c r="A16" s="307" t="s">
        <v>392</v>
      </c>
      <c r="B16" s="307"/>
      <c r="C16" s="304">
        <v>30865756634</v>
      </c>
      <c r="D16" s="305"/>
      <c r="E16" s="304">
        <v>278637072</v>
      </c>
      <c r="F16" s="305"/>
      <c r="G16" s="304">
        <v>0</v>
      </c>
      <c r="H16" s="305"/>
      <c r="I16" s="304">
        <v>399634101</v>
      </c>
      <c r="J16" s="305"/>
      <c r="K16" s="304">
        <v>3304096354</v>
      </c>
      <c r="L16" s="305"/>
      <c r="M16" s="304">
        <v>0</v>
      </c>
      <c r="N16" s="305"/>
      <c r="O16" s="304">
        <v>0</v>
      </c>
      <c r="P16" s="305"/>
      <c r="Q16" s="304">
        <v>34848124161</v>
      </c>
      <c r="R16" s="305"/>
    </row>
    <row r="17" spans="1:18" ht="14.1" customHeight="1">
      <c r="A17" s="307" t="s">
        <v>384</v>
      </c>
      <c r="B17" s="307"/>
      <c r="C17" s="304">
        <v>2683350440</v>
      </c>
      <c r="D17" s="305"/>
      <c r="E17" s="304">
        <v>234278612</v>
      </c>
      <c r="F17" s="305"/>
      <c r="G17" s="304">
        <v>0</v>
      </c>
      <c r="H17" s="305"/>
      <c r="I17" s="304">
        <v>415211914</v>
      </c>
      <c r="J17" s="305"/>
      <c r="K17" s="304">
        <v>688494827</v>
      </c>
      <c r="L17" s="305"/>
      <c r="M17" s="304">
        <v>130140</v>
      </c>
      <c r="N17" s="305"/>
      <c r="O17" s="304">
        <v>0</v>
      </c>
      <c r="P17" s="305"/>
      <c r="Q17" s="304">
        <v>4021465933</v>
      </c>
      <c r="R17" s="305"/>
    </row>
    <row r="18" spans="1:18" ht="14.1" customHeight="1">
      <c r="A18" s="303" t="s">
        <v>385</v>
      </c>
      <c r="B18" s="303"/>
      <c r="C18" s="304">
        <v>127276469601</v>
      </c>
      <c r="D18" s="305"/>
      <c r="E18" s="304">
        <v>18475721</v>
      </c>
      <c r="F18" s="305"/>
      <c r="G18" s="304">
        <v>6539400</v>
      </c>
      <c r="H18" s="305"/>
      <c r="I18" s="304">
        <v>584287000</v>
      </c>
      <c r="J18" s="305"/>
      <c r="K18" s="304">
        <v>996474107</v>
      </c>
      <c r="L18" s="305"/>
      <c r="M18" s="304">
        <v>2170800</v>
      </c>
      <c r="N18" s="305"/>
      <c r="O18" s="304">
        <v>116150050</v>
      </c>
      <c r="P18" s="305"/>
      <c r="Q18" s="304">
        <v>129000566679</v>
      </c>
      <c r="R18" s="305"/>
    </row>
    <row r="19" spans="1:18" ht="14.1" customHeight="1">
      <c r="A19" s="307" t="s">
        <v>389</v>
      </c>
      <c r="B19" s="307"/>
      <c r="C19" s="304">
        <v>2842727930</v>
      </c>
      <c r="D19" s="305"/>
      <c r="E19" s="304">
        <v>0</v>
      </c>
      <c r="F19" s="305"/>
      <c r="G19" s="304">
        <v>0</v>
      </c>
      <c r="H19" s="305"/>
      <c r="I19" s="304">
        <v>0</v>
      </c>
      <c r="J19" s="305"/>
      <c r="K19" s="304">
        <v>0</v>
      </c>
      <c r="L19" s="305"/>
      <c r="M19" s="304">
        <v>0</v>
      </c>
      <c r="N19" s="305"/>
      <c r="O19" s="304">
        <v>0</v>
      </c>
      <c r="P19" s="305"/>
      <c r="Q19" s="304">
        <v>2842727930</v>
      </c>
      <c r="R19" s="305"/>
    </row>
    <row r="20" spans="1:18" ht="14.1" customHeight="1">
      <c r="A20" s="303" t="s">
        <v>390</v>
      </c>
      <c r="B20" s="303"/>
      <c r="C20" s="304">
        <v>457432180</v>
      </c>
      <c r="D20" s="305"/>
      <c r="E20" s="304">
        <v>0</v>
      </c>
      <c r="F20" s="305"/>
      <c r="G20" s="304">
        <v>0</v>
      </c>
      <c r="H20" s="305"/>
      <c r="I20" s="304">
        <v>66420000</v>
      </c>
      <c r="J20" s="305"/>
      <c r="K20" s="304">
        <v>0</v>
      </c>
      <c r="L20" s="305"/>
      <c r="M20" s="304">
        <v>0</v>
      </c>
      <c r="N20" s="305"/>
      <c r="O20" s="304">
        <v>0</v>
      </c>
      <c r="P20" s="305"/>
      <c r="Q20" s="304">
        <v>523852180</v>
      </c>
      <c r="R20" s="305"/>
    </row>
    <row r="21" spans="1:18" ht="14.1" customHeight="1">
      <c r="A21" s="312" t="s">
        <v>393</v>
      </c>
      <c r="B21" s="313"/>
      <c r="C21" s="304">
        <v>3753690</v>
      </c>
      <c r="D21" s="305"/>
      <c r="E21" s="304">
        <v>58836459</v>
      </c>
      <c r="F21" s="305"/>
      <c r="G21" s="304">
        <v>17234079</v>
      </c>
      <c r="H21" s="305"/>
      <c r="I21" s="304">
        <v>1081671302</v>
      </c>
      <c r="J21" s="305"/>
      <c r="K21" s="304">
        <v>43229275</v>
      </c>
      <c r="L21" s="305"/>
      <c r="M21" s="304">
        <v>228602081</v>
      </c>
      <c r="N21" s="305"/>
      <c r="O21" s="304">
        <v>68441241</v>
      </c>
      <c r="P21" s="305"/>
      <c r="Q21" s="304">
        <v>1501768127</v>
      </c>
      <c r="R21" s="305"/>
    </row>
    <row r="22" spans="1:18" ht="13.5" customHeight="1">
      <c r="A22" s="311" t="s">
        <v>343</v>
      </c>
      <c r="B22" s="311"/>
      <c r="C22" s="304">
        <v>173288497057</v>
      </c>
      <c r="D22" s="305"/>
      <c r="E22" s="304">
        <v>48139698606</v>
      </c>
      <c r="F22" s="305"/>
      <c r="G22" s="304">
        <v>7300235825</v>
      </c>
      <c r="H22" s="305"/>
      <c r="I22" s="304">
        <v>26899429477</v>
      </c>
      <c r="J22" s="305"/>
      <c r="K22" s="304">
        <v>15238881131</v>
      </c>
      <c r="L22" s="305"/>
      <c r="M22" s="304">
        <v>5854401147</v>
      </c>
      <c r="N22" s="305"/>
      <c r="O22" s="304">
        <v>15087884290</v>
      </c>
      <c r="P22" s="305"/>
      <c r="Q22" s="304">
        <v>291809027533</v>
      </c>
      <c r="R22" s="305"/>
    </row>
    <row r="23" spans="1:18" ht="13.5" customHeight="1"/>
    <row r="24" spans="1:18" ht="13.5" customHeight="1"/>
    <row r="25" spans="1:18" ht="13.5" customHeight="1"/>
  </sheetData>
  <mergeCells count="171"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</mergeCells>
  <phoneticPr fontId="10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連結貸借対照表</vt:lpstr>
      <vt:lpstr>連結行政コスト計算書</vt:lpstr>
      <vt:lpstr>連結純資産変動計算書</vt:lpstr>
      <vt:lpstr>連結資金収支計算書</vt:lpstr>
      <vt:lpstr>有形固定資産の明細</vt:lpstr>
      <vt:lpstr>有形固定資産の行政目的別明細</vt:lpstr>
      <vt:lpstr>有形固定資産の行政目的別明細!Print_Area</vt:lpstr>
      <vt:lpstr>有形固定資産の明細!Print_Area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2019-03-29T01:32:01Z</dcterms:modified>
</cp:coreProperties>
</file>