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財務課\財政係(共有フォルダ)\県照会文書\公会計制度関係\H29ベース\【公会計】0308データ\HP用\"/>
    </mc:Choice>
  </mc:AlternateContent>
  <bookViews>
    <workbookView xWindow="-105" yWindow="-105" windowWidth="23250" windowHeight="1260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有形固定資産の明細" sheetId="9" r:id="rId5"/>
    <sheet name="有形固定資産の行政目的別明細" sheetId="10" r:id="rId6"/>
  </sheets>
  <externalReferences>
    <externalReference r:id="rId7"/>
  </externalReferences>
  <definedNames>
    <definedName name="CSV" localSheetId="5">#REF!</definedName>
    <definedName name="CSV" localSheetId="4">#REF!</definedName>
    <definedName name="CSV">#REF!</definedName>
    <definedName name="CSVDATA" localSheetId="5">#REF!</definedName>
    <definedName name="CSVDATA" localSheetId="4">#REF!</definedName>
    <definedName name="CSVDATA">#REF!</definedName>
    <definedName name="DAN_KAIK_END" localSheetId="5">#REF!</definedName>
    <definedName name="DAN_KAIK_END">#REF!</definedName>
    <definedName name="DAN_KAIK_START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_xlnm.Print_Area" localSheetId="5">有形固定資産の行政目的別明細!$A$1:$R$22</definedName>
    <definedName name="_xlnm.Print_Area" localSheetId="4">有形固定資産の明細!$A$1:$P$21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 localSheetId="5">#REF!</definedName>
    <definedName name="フォーム共通定義_「画面ＩＤ」入力セルの位置_行" localSheetId="4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 localSheetId="5">#REF!</definedName>
    <definedName name="フォーム共通定義_「画面ＩＤ」入力セルの位置_列" localSheetId="4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 localSheetId="5">#REF!</definedName>
    <definedName name="画面イベント定義_「画面ＩＤ」入力セルの位置_行" localSheetId="4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52" i="5" s="1"/>
  <c r="AD49" i="5"/>
  <c r="AD33" i="5"/>
  <c r="AE13" i="5"/>
  <c r="AD9" i="5"/>
  <c r="AD8" i="5" s="1"/>
  <c r="AD7" i="5" s="1"/>
  <c r="AD76" i="5" s="1"/>
  <c r="AE7" i="5"/>
  <c r="AE22" i="5" s="1"/>
  <c r="AE76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R8" i="6"/>
  <c r="R7" i="6" s="1"/>
  <c r="R31" i="6" s="1"/>
  <c r="R41" i="6" s="1"/>
  <c r="Q9" i="8" l="1"/>
  <c r="Q29" i="8" s="1"/>
  <c r="Q52" i="8" s="1"/>
  <c r="Q55" i="8" s="1"/>
  <c r="Q60" i="8" s="1"/>
  <c r="W13" i="7"/>
  <c r="W22" i="7" s="1"/>
  <c r="U22" i="7" s="1"/>
  <c r="U13" i="7" l="1"/>
</calcChain>
</file>

<file path=xl/sharedStrings.xml><?xml version="1.0" encoding="utf-8"?>
<sst xmlns="http://schemas.openxmlformats.org/spreadsheetml/2006/main" count="534" uniqueCount="399">
  <si>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</si>
  <si>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</si>
  <si>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</si>
  <si>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</si>
  <si>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</si>
  <si>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</si>
  <si>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</si>
  <si>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</si>
  <si>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</si>
  <si>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</si>
  <si>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</si>
  <si>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</si>
  <si>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</si>
  <si>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</si>
  <si>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</si>
  <si>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</si>
  <si>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</si>
  <si>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</si>
  <si>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</si>
  <si>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</si>
  <si>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</si>
  <si>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</si>
  <si>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</si>
  <si>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</si>
  <si>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</si>
  <si>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</si>
  <si>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</si>
  <si>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</si>
  <si>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</si>
  <si>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</si>
  <si>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</si>
  <si>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</si>
  <si>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</si>
  <si>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</si>
  <si>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</si>
  <si>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</si>
  <si>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</si>
  <si>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</si>
  <si>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</si>
  <si>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</si>
  <si>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</si>
  <si>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</si>
  <si>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</si>
  <si>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</si>
  <si>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</si>
  <si>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</si>
  <si>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</si>
  <si>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</si>
  <si>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</si>
  <si>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</si>
  <si>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</si>
  <si>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</si>
  <si>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</si>
  <si>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</si>
  <si>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</si>
  <si>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</si>
  <si>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</si>
  <si>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</si>
  <si>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</si>
  <si>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</si>
  <si>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</si>
  <si>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</si>
  <si>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</si>
  <si>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</si>
  <si>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</si>
  <si>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</si>
  <si>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</si>
  <si>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</si>
  <si>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</si>
  <si>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</si>
  <si>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</si>
  <si>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</si>
  <si>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</si>
  <si>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</si>
  <si>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</si>
  <si>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</si>
  <si>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</si>
  <si>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</si>
  <si>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</si>
  <si>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</si>
  <si>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</si>
  <si>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</si>
  <si>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</si>
  <si>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</si>
  <si>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</si>
  <si>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</si>
  <si>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</si>
  <si>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</si>
  <si>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</si>
  <si>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</si>
  <si>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</si>
  <si>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</si>
  <si>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</si>
  <si>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</si>
  <si>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</si>
  <si>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</si>
  <si>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</si>
  <si>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</si>
  <si>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</si>
  <si>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</si>
  <si>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</si>
  <si>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</si>
  <si>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</si>
  <si>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</si>
  <si>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</si>
  <si>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</si>
  <si>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</si>
  <si>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</si>
  <si>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</si>
  <si>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</si>
  <si>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</si>
  <si>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</si>
  <si>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</si>
  <si>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</si>
  <si>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</si>
  <si>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</si>
  <si>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</si>
  <si>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</si>
  <si>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</si>
  <si>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</si>
  <si>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</si>
  <si>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</si>
  <si>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</si>
  <si>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</si>
  <si>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</si>
  <si>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</si>
  <si>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</si>
  <si>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</si>
  <si>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</si>
  <si>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</si>
  <si>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</si>
  <si>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</si>
  <si>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</si>
  <si>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</si>
  <si>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</si>
  <si>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</si>
  <si>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</si>
  <si>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</si>
  <si>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</si>
  <si>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</si>
  <si>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</si>
  <si>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</si>
  <si>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</si>
  <si>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</si>
  <si>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</si>
  <si>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</si>
  <si>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</si>
  <si>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</si>
  <si>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</si>
  <si>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</si>
  <si>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</si>
  <si>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</si>
  <si>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</si>
  <si>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</si>
  <si>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</si>
  <si>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</si>
  <si>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</si>
  <si>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</si>
  <si>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</si>
  <si>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</si>
  <si>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</si>
  <si>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</si>
  <si>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</si>
  <si>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</si>
  <si>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</si>
  <si>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</si>
  <si>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</si>
  <si>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</si>
  <si>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</si>
  <si>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</si>
  <si>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</si>
  <si>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</si>
  <si>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</si>
  <si>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</si>
  <si>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</si>
  <si>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</si>
  <si>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</si>
  <si>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</si>
  <si>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</si>
  <si>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</si>
  <si>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</si>
  <si>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</si>
  <si>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</si>
  <si>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</si>
  <si>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</si>
  <si>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</si>
  <si>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</si>
  <si>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</si>
  <si>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</si>
  <si>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</si>
  <si>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</si>
  <si>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</si>
  <si>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</si>
  <si>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</si>
  <si>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</si>
  <si>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</si>
  <si>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</si>
  <si>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</si>
  <si>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</si>
  <si>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</si>
  <si>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</si>
  <si>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</si>
  <si>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</si>
  <si>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</si>
  <si>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</si>
  <si>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</si>
  <si>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</si>
  <si>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</si>
  <si>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</si>
  <si>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</si>
  <si>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</si>
  <si>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</si>
  <si>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</si>
  <si>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</si>
  <si>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</si>
  <si>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</si>
  <si>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</si>
  <si>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</si>
  <si>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</si>
  <si>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</si>
  <si>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</si>
  <si>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</si>
  <si>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</si>
  <si>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</si>
  <si>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</si>
  <si>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</si>
  <si>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</si>
  <si>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</si>
  <si>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</si>
  <si>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</si>
  <si>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</si>
  <si>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</si>
  <si>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</si>
  <si>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</si>
  <si>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</si>
  <si>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</si>
  <si>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</si>
  <si>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</si>
  <si>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</si>
  <si>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</si>
  <si>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</si>
  <si>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</si>
  <si>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</si>
  <si>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</si>
  <si>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</si>
  <si>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</si>
  <si>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</si>
  <si>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</si>
  <si>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</si>
  <si>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</si>
  <si>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</si>
  <si>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</si>
  <si>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</si>
  <si>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</si>
  <si>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</si>
  <si>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</si>
  <si>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</si>
  <si>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</si>
  <si>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</si>
  <si>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</si>
  <si>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</si>
  <si>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</si>
  <si>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</si>
  <si>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</si>
  <si>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</si>
  <si>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</si>
  <si>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</si>
  <si>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</si>
  <si>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</si>
  <si>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</si>
  <si>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</si>
  <si>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</si>
  <si>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</si>
  <si>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</si>
  <si>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</si>
  <si>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</si>
  <si>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</si>
  <si>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</si>
  <si>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</si>
  <si>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</si>
  <si>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</si>
  <si>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</si>
  <si>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</si>
  <si>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</si>
  <si>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</si>
  <si>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</si>
  <si>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</si>
  <si>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</si>
  <si>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</si>
  <si>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</si>
  <si>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</si>
  <si>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</si>
  <si>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</si>
  <si>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</si>
  <si>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</si>
  <si>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</si>
  <si>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</si>
  <si>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</si>
  <si>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</si>
  <si>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</si>
  <si>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</si>
  <si>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</si>
  <si>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</si>
  <si>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</si>
  <si>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</si>
  <si>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</si>
  <si>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</si>
  <si>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</si>
  <si>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</si>
  <si>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</si>
  <si>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</si>
  <si>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</si>
  <si>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</si>
  <si>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</si>
  <si>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</si>
  <si>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</si>
  <si>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</si>
  <si>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</si>
  <si>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</si>
  <si>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</si>
  <si>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</si>
  <si>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</si>
  <si>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</si>
  <si>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</si>
  <si>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</si>
  <si>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</si>
  <si>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</si>
  <si>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</si>
  <si>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</si>
  <si>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</si>
  <si>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</si>
  <si>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</si>
  <si>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</si>
  <si>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</si>
  <si>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</si>
  <si>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</si>
  <si>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</si>
  <si>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</si>
  <si>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</si>
  <si>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</si>
  <si>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</si>
  <si>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</si>
  <si>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</si>
  <si>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</si>
  <si>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</si>
  <si>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</si>
  <si>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</si>
  <si>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</si>
  <si>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</si>
  <si>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</si>
  <si>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</si>
  <si>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</si>
  <si>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</si>
  <si>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</si>
  <si>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</si>
  <si>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平成２９年４月１日　</t>
    <phoneticPr fontId="10"/>
  </si>
  <si>
    <t>至　平成３０年３月３１日</t>
    <phoneticPr fontId="10"/>
  </si>
  <si>
    <t>※</t>
  </si>
  <si>
    <t>全体純資産変動計算書</t>
  </si>
  <si>
    <t>自　平成２９年４月１日　</t>
    <phoneticPr fontId="10"/>
  </si>
  <si>
    <t>-</t>
    <phoneticPr fontId="10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</si>
  <si>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</si>
  <si>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</si>
  <si>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</si>
  <si>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</si>
  <si>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</si>
  <si>
    <t>有形固定資産の明細（全体会計）</t>
    <rPh sb="2" eb="4">
      <t>コテイ</t>
    </rPh>
    <rPh sb="10" eb="12">
      <t>ゼンタイ</t>
    </rPh>
    <rPh sb="12" eb="14">
      <t>カイケイ</t>
    </rPh>
    <phoneticPr fontId="18"/>
  </si>
  <si>
    <t>（単位：千円）</t>
    <rPh sb="4" eb="5">
      <t>セン</t>
    </rPh>
    <phoneticPr fontId="18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</si>
  <si>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</si>
  <si>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</si>
  <si>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</si>
  <si>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</si>
  <si>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</si>
  <si>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</si>
  <si>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</si>
  <si>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</si>
  <si>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</si>
  <si>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</si>
  <si>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</si>
  <si>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</si>
  <si>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</si>
  <si>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  <phoneticPr fontId="18"/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</si>
  <si>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</si>
  <si>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</si>
  <si>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</si>
  <si>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</si>
  <si>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</si>
  <si>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</si>
  <si>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</si>
  <si>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有形固定資産の行政目的別明細（全体会計）</t>
    <rPh sb="15" eb="17">
      <t>ゼンタイ</t>
    </rPh>
    <rPh sb="17" eb="19">
      <t>カイケイ</t>
    </rPh>
    <phoneticPr fontId="18"/>
  </si>
  <si>
    <t>（単位：千円）</t>
    <rPh sb="4" eb="5">
      <t>セン</t>
    </rPh>
    <phoneticPr fontId="18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</si>
  <si>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</si>
  <si>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</si>
  <si>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</si>
  <si>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</si>
  <si>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</si>
  <si>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</si>
  <si>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</si>
  <si>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　　船舶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</si>
</sst>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6"/>
      <name val="ＭＳ Ｐ明朝"/>
      <family val="2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21">
    <xf numFmtId="0" fontId="0" fillId="0" borderId="0" xfId="0">
      <alignment vertical="center"/>
    </xf>
    <xf numFmtId="49" fontId="3" fillId="2" borderId="0" xfId="9" applyNumberFormat="1" applyFont="1" applyFill="1" applyAlignment="1">
      <alignment vertical="center"/>
    </xf>
    <xf numFmtId="0" fontId="3" fillId="2" borderId="0" xfId="8" applyFont="1" applyFill="1">
      <alignment vertical="center"/>
    </xf>
    <xf numFmtId="0" fontId="3" fillId="2" borderId="0" xfId="9" applyFont="1" applyFill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3" fillId="0" borderId="0" xfId="10" applyNumberFormat="1" applyFont="1" applyAlignment="1">
      <alignment vertical="center"/>
    </xf>
    <xf numFmtId="0" fontId="4" fillId="0" borderId="0" xfId="10" applyFont="1"/>
    <xf numFmtId="0" fontId="3" fillId="0" borderId="0" xfId="10" applyFont="1" applyAlignment="1">
      <alignment vertical="center"/>
    </xf>
    <xf numFmtId="49" fontId="7" fillId="0" borderId="0" xfId="10" applyNumberFormat="1" applyFont="1" applyAlignment="1">
      <alignment vertical="center"/>
    </xf>
    <xf numFmtId="0" fontId="7" fillId="0" borderId="0" xfId="10" applyFont="1" applyAlignment="1">
      <alignment vertical="center"/>
    </xf>
    <xf numFmtId="0" fontId="1" fillId="0" borderId="0" xfId="10" applyAlignment="1">
      <alignment vertical="center"/>
    </xf>
    <xf numFmtId="0" fontId="1" fillId="0" borderId="0" xfId="10" applyAlignment="1">
      <alignment horizontal="right" vertical="center"/>
    </xf>
    <xf numFmtId="49" fontId="3" fillId="0" borderId="0" xfId="10" applyNumberFormat="1" applyFont="1" applyAlignment="1">
      <alignment horizontal="center" vertical="center"/>
    </xf>
    <xf numFmtId="0" fontId="3" fillId="0" borderId="0" xfId="10" applyFont="1" applyAlignment="1">
      <alignment horizontal="center" vertical="center"/>
    </xf>
    <xf numFmtId="0" fontId="1" fillId="0" borderId="5" xfId="10" applyBorder="1" applyAlignment="1">
      <alignment vertical="center"/>
    </xf>
    <xf numFmtId="38" fontId="1" fillId="0" borderId="0" xfId="2" applyAlignment="1">
      <alignment vertical="center"/>
    </xf>
    <xf numFmtId="0" fontId="1" fillId="0" borderId="0" xfId="11">
      <alignment vertical="center"/>
    </xf>
    <xf numFmtId="0" fontId="1" fillId="0" borderId="6" xfId="10" applyBorder="1" applyAlignment="1">
      <alignment horizontal="right" vertical="center"/>
    </xf>
    <xf numFmtId="177" fontId="8" fillId="0" borderId="7" xfId="10" applyNumberFormat="1" applyFont="1" applyBorder="1" applyAlignment="1">
      <alignment horizontal="center" vertical="center"/>
    </xf>
    <xf numFmtId="0" fontId="8" fillId="0" borderId="7" xfId="10" applyFont="1" applyBorder="1" applyAlignment="1">
      <alignment horizontal="center" vertical="center"/>
    </xf>
    <xf numFmtId="38" fontId="1" fillId="0" borderId="5" xfId="2" applyBorder="1" applyAlignment="1">
      <alignment vertical="center"/>
    </xf>
    <xf numFmtId="176" fontId="1" fillId="2" borderId="6" xfId="10" applyNumberFormat="1" applyFill="1" applyBorder="1" applyAlignment="1">
      <alignment horizontal="right" vertical="center"/>
    </xf>
    <xf numFmtId="177" fontId="8" fillId="2" borderId="7" xfId="10" applyNumberFormat="1" applyFont="1" applyFill="1" applyBorder="1" applyAlignment="1">
      <alignment horizontal="center" vertical="center"/>
    </xf>
    <xf numFmtId="178" fontId="8" fillId="2" borderId="7" xfId="1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9" fillId="0" borderId="0" xfId="10" applyFont="1" applyAlignment="1">
      <alignment vertical="center"/>
    </xf>
    <xf numFmtId="176" fontId="1" fillId="2" borderId="10" xfId="10" applyNumberFormat="1" applyFill="1" applyBorder="1" applyAlignment="1">
      <alignment horizontal="right" vertical="center"/>
    </xf>
    <xf numFmtId="178" fontId="8" fillId="2" borderId="11" xfId="10" applyNumberFormat="1" applyFont="1" applyFill="1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2" borderId="6" xfId="10" applyFill="1" applyBorder="1" applyAlignment="1">
      <alignment horizontal="right" vertical="center"/>
    </xf>
    <xf numFmtId="0" fontId="8" fillId="2" borderId="7" xfId="10" applyFont="1" applyFill="1" applyBorder="1" applyAlignment="1">
      <alignment horizontal="center" vertical="center"/>
    </xf>
    <xf numFmtId="178" fontId="8" fillId="2" borderId="7" xfId="10" applyNumberFormat="1" applyFont="1" applyFill="1" applyBorder="1" applyAlignment="1">
      <alignment horizontal="right" vertical="center"/>
    </xf>
    <xf numFmtId="0" fontId="8" fillId="2" borderId="7" xfId="10" applyFont="1" applyFill="1" applyBorder="1" applyAlignment="1">
      <alignment horizontal="right" vertical="center"/>
    </xf>
    <xf numFmtId="0" fontId="1" fillId="0" borderId="12" xfId="10" applyBorder="1" applyAlignment="1">
      <alignment vertical="center"/>
    </xf>
    <xf numFmtId="0" fontId="8" fillId="0" borderId="7" xfId="10" applyFont="1" applyBorder="1" applyAlignment="1">
      <alignment horizontal="right" vertical="center"/>
    </xf>
    <xf numFmtId="0" fontId="1" fillId="0" borderId="16" xfId="10" applyBorder="1" applyAlignment="1">
      <alignment horizontal="right" vertical="center"/>
    </xf>
    <xf numFmtId="0" fontId="8" fillId="0" borderId="17" xfId="10" applyFont="1" applyBorder="1" applyAlignment="1">
      <alignment horizontal="right" vertical="center"/>
    </xf>
    <xf numFmtId="176" fontId="1" fillId="2" borderId="21" xfId="10" applyNumberFormat="1" applyFill="1" applyBorder="1" applyAlignment="1">
      <alignment horizontal="right" vertical="center"/>
    </xf>
    <xf numFmtId="178" fontId="8" fillId="2" borderId="22" xfId="10" applyNumberFormat="1" applyFont="1" applyFill="1" applyBorder="1" applyAlignment="1">
      <alignment horizontal="center" vertical="center"/>
    </xf>
    <xf numFmtId="176" fontId="1" fillId="2" borderId="3" xfId="10" applyNumberFormat="1" applyFill="1" applyBorder="1" applyAlignment="1">
      <alignment horizontal="right" vertical="center"/>
    </xf>
    <xf numFmtId="177" fontId="8" fillId="2" borderId="4" xfId="10" applyNumberFormat="1" applyFont="1" applyFill="1" applyBorder="1" applyAlignment="1">
      <alignment horizontal="center" vertical="center"/>
    </xf>
    <xf numFmtId="178" fontId="8" fillId="2" borderId="4" xfId="10" applyNumberFormat="1" applyFont="1" applyFill="1" applyBorder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1" fillId="2" borderId="0" xfId="8" applyFont="1" applyFill="1">
      <alignment vertical="center"/>
    </xf>
    <xf numFmtId="49" fontId="1" fillId="2" borderId="0" xfId="0" applyNumberFormat="1" applyFont="1" applyFill="1">
      <alignment vertical="center"/>
    </xf>
    <xf numFmtId="0" fontId="11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5" xfId="1" applyFill="1" applyBorder="1">
      <alignment vertical="center"/>
    </xf>
    <xf numFmtId="38" fontId="1" fillId="2" borderId="0" xfId="1" applyFill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38" fontId="1" fillId="2" borderId="8" xfId="1" applyFill="1" applyBorder="1">
      <alignment vertical="center"/>
    </xf>
    <xf numFmtId="38" fontId="1" fillId="2" borderId="9" xfId="1" applyFill="1" applyBorder="1">
      <alignment vertical="center"/>
    </xf>
    <xf numFmtId="0" fontId="1" fillId="2" borderId="9" xfId="0" applyFont="1" applyFill="1" applyBorder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37" fontId="8" fillId="2" borderId="11" xfId="0" applyNumberFormat="1" applyFont="1" applyFill="1" applyBorder="1" applyAlignment="1">
      <alignment horizontal="center" vertical="center"/>
    </xf>
    <xf numFmtId="38" fontId="1" fillId="2" borderId="1" xfId="1" applyFill="1" applyBorder="1">
      <alignment vertical="center"/>
    </xf>
    <xf numFmtId="38" fontId="1" fillId="2" borderId="2" xfId="1" applyFill="1" applyBorder="1">
      <alignment vertical="center"/>
    </xf>
    <xf numFmtId="0" fontId="12" fillId="2" borderId="2" xfId="0" applyFont="1" applyFill="1" applyBorder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center" vertical="center"/>
    </xf>
    <xf numFmtId="49" fontId="7" fillId="2" borderId="0" xfId="1" applyNumberFormat="1" applyFont="1" applyFill="1">
      <alignment vertical="center"/>
    </xf>
    <xf numFmtId="38" fontId="7" fillId="2" borderId="24" xfId="1" applyFont="1" applyFill="1" applyBorder="1">
      <alignment vertical="center"/>
    </xf>
    <xf numFmtId="38" fontId="13" fillId="2" borderId="24" xfId="1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38" fontId="13" fillId="2" borderId="0" xfId="1" applyFont="1" applyFill="1">
      <alignment vertical="center"/>
    </xf>
    <xf numFmtId="0" fontId="14" fillId="2" borderId="0" xfId="0" applyFont="1" applyFill="1">
      <alignment vertical="center"/>
    </xf>
    <xf numFmtId="49" fontId="3" fillId="0" borderId="0" xfId="6" applyNumberFormat="1" applyFont="1" applyAlignment="1">
      <alignment vertical="center"/>
    </xf>
    <xf numFmtId="0" fontId="11" fillId="0" borderId="0" xfId="6" applyFont="1"/>
    <xf numFmtId="0" fontId="3" fillId="0" borderId="0" xfId="6" applyFont="1" applyAlignment="1">
      <alignment vertical="center"/>
    </xf>
    <xf numFmtId="0" fontId="11" fillId="0" borderId="0" xfId="6" applyFont="1" applyAlignment="1">
      <alignment horizontal="center"/>
    </xf>
    <xf numFmtId="0" fontId="1" fillId="0" borderId="0" xfId="6" applyAlignment="1">
      <alignment horizontal="center"/>
    </xf>
    <xf numFmtId="0" fontId="1" fillId="0" borderId="0" xfId="6"/>
    <xf numFmtId="0" fontId="1" fillId="0" borderId="0" xfId="6" applyAlignment="1">
      <alignment horizontal="right"/>
    </xf>
    <xf numFmtId="0" fontId="1" fillId="0" borderId="0" xfId="6" applyAlignment="1">
      <alignment vertical="center"/>
    </xf>
    <xf numFmtId="0" fontId="1" fillId="0" borderId="24" xfId="6" applyBorder="1" applyAlignment="1">
      <alignment vertical="center"/>
    </xf>
    <xf numFmtId="0" fontId="1" fillId="0" borderId="28" xfId="6" applyBorder="1" applyAlignment="1">
      <alignment vertical="center"/>
    </xf>
    <xf numFmtId="0" fontId="1" fillId="0" borderId="0" xfId="6" applyAlignment="1">
      <alignment horizontal="center" vertical="center"/>
    </xf>
    <xf numFmtId="38" fontId="1" fillId="0" borderId="33" xfId="2" applyBorder="1" applyAlignment="1">
      <alignment vertical="center"/>
    </xf>
    <xf numFmtId="38" fontId="1" fillId="0" borderId="34" xfId="2" applyBorder="1" applyAlignment="1">
      <alignment vertical="center"/>
    </xf>
    <xf numFmtId="0" fontId="1" fillId="0" borderId="34" xfId="6" applyBorder="1" applyAlignment="1">
      <alignment vertical="center"/>
    </xf>
    <xf numFmtId="176" fontId="1" fillId="0" borderId="35" xfId="6" applyNumberFormat="1" applyBorder="1" applyAlignment="1">
      <alignment horizontal="right" vertical="center"/>
    </xf>
    <xf numFmtId="179" fontId="8" fillId="0" borderId="34" xfId="6" applyNumberFormat="1" applyFont="1" applyBorder="1" applyAlignment="1">
      <alignment horizontal="center" vertical="center"/>
    </xf>
    <xf numFmtId="176" fontId="8" fillId="0" borderId="36" xfId="6" applyNumberFormat="1" applyFont="1" applyBorder="1" applyAlignment="1">
      <alignment horizontal="center" vertical="center"/>
    </xf>
    <xf numFmtId="176" fontId="1" fillId="0" borderId="34" xfId="6" applyNumberFormat="1" applyBorder="1" applyAlignment="1">
      <alignment horizontal="right" vertical="center"/>
    </xf>
    <xf numFmtId="176" fontId="8" fillId="0" borderId="37" xfId="6" applyNumberFormat="1" applyFont="1" applyBorder="1" applyAlignment="1">
      <alignment horizontal="center" vertical="center"/>
    </xf>
    <xf numFmtId="176" fontId="1" fillId="0" borderId="6" xfId="6" applyNumberFormat="1" applyBorder="1" applyAlignment="1">
      <alignment horizontal="right" vertical="center"/>
    </xf>
    <xf numFmtId="179" fontId="8" fillId="0" borderId="0" xfId="6" applyNumberFormat="1" applyFont="1" applyAlignment="1">
      <alignment horizontal="center" vertical="center"/>
    </xf>
    <xf numFmtId="176" fontId="8" fillId="0" borderId="12" xfId="6" applyNumberFormat="1" applyFont="1" applyBorder="1" applyAlignment="1">
      <alignment horizontal="center" vertical="center"/>
    </xf>
    <xf numFmtId="176" fontId="1" fillId="0" borderId="0" xfId="6" applyNumberFormat="1" applyAlignment="1">
      <alignment horizontal="right" vertical="center"/>
    </xf>
    <xf numFmtId="176" fontId="8" fillId="0" borderId="40" xfId="6" applyNumberFormat="1" applyFont="1" applyBorder="1" applyAlignment="1">
      <alignment horizontal="center" vertical="center"/>
    </xf>
    <xf numFmtId="0" fontId="1" fillId="0" borderId="5" xfId="6" applyBorder="1" applyAlignment="1">
      <alignment vertical="center"/>
    </xf>
    <xf numFmtId="176" fontId="8" fillId="0" borderId="7" xfId="6" applyNumberFormat="1" applyFont="1" applyBorder="1" applyAlignment="1">
      <alignment horizontal="center" vertical="center"/>
    </xf>
    <xf numFmtId="0" fontId="1" fillId="0" borderId="5" xfId="12" applyBorder="1" applyAlignment="1">
      <alignment horizontal="left" vertical="center"/>
    </xf>
    <xf numFmtId="0" fontId="1" fillId="0" borderId="0" xfId="12" applyAlignment="1">
      <alignment horizontal="left" vertical="center"/>
    </xf>
    <xf numFmtId="38" fontId="1" fillId="0" borderId="13" xfId="2" applyBorder="1" applyAlignment="1">
      <alignment vertical="center"/>
    </xf>
    <xf numFmtId="0" fontId="1" fillId="0" borderId="14" xfId="12" applyBorder="1">
      <alignment vertical="center"/>
    </xf>
    <xf numFmtId="0" fontId="1" fillId="0" borderId="14" xfId="6" applyBorder="1" applyAlignment="1">
      <alignment vertical="center"/>
    </xf>
    <xf numFmtId="176" fontId="1" fillId="0" borderId="16" xfId="6" applyNumberFormat="1" applyBorder="1" applyAlignment="1">
      <alignment horizontal="right" vertical="center"/>
    </xf>
    <xf numFmtId="179" fontId="8" fillId="0" borderId="14" xfId="6" applyNumberFormat="1" applyFont="1" applyBorder="1" applyAlignment="1">
      <alignment horizontal="center" vertical="center"/>
    </xf>
    <xf numFmtId="176" fontId="8" fillId="0" borderId="15" xfId="6" applyNumberFormat="1" applyFont="1" applyBorder="1" applyAlignment="1">
      <alignment horizontal="center" vertical="center"/>
    </xf>
    <xf numFmtId="176" fontId="1" fillId="0" borderId="14" xfId="6" applyNumberFormat="1" applyBorder="1" applyAlignment="1">
      <alignment horizontal="right" vertical="center"/>
    </xf>
    <xf numFmtId="176" fontId="8" fillId="0" borderId="17" xfId="6" applyNumberFormat="1" applyFont="1" applyBorder="1" applyAlignment="1">
      <alignment horizontal="center" vertical="center"/>
    </xf>
    <xf numFmtId="38" fontId="1" fillId="0" borderId="8" xfId="2" applyBorder="1" applyAlignment="1">
      <alignment vertical="center"/>
    </xf>
    <xf numFmtId="0" fontId="1" fillId="0" borderId="9" xfId="12" applyBorder="1">
      <alignment vertical="center"/>
    </xf>
    <xf numFmtId="0" fontId="1" fillId="0" borderId="45" xfId="12" applyBorder="1">
      <alignment vertical="center"/>
    </xf>
    <xf numFmtId="0" fontId="1" fillId="0" borderId="9" xfId="6" applyBorder="1" applyAlignment="1">
      <alignment vertical="center"/>
    </xf>
    <xf numFmtId="176" fontId="1" fillId="0" borderId="10" xfId="6" applyNumberFormat="1" applyBorder="1" applyAlignment="1">
      <alignment horizontal="right" vertical="center"/>
    </xf>
    <xf numFmtId="179" fontId="8" fillId="0" borderId="46" xfId="6" applyNumberFormat="1" applyFont="1" applyBorder="1" applyAlignment="1">
      <alignment horizontal="center" vertical="center"/>
    </xf>
    <xf numFmtId="176" fontId="1" fillId="0" borderId="9" xfId="6" applyNumberFormat="1" applyBorder="1" applyAlignment="1">
      <alignment horizontal="right" vertical="center"/>
    </xf>
    <xf numFmtId="176" fontId="8" fillId="0" borderId="11" xfId="6" applyNumberFormat="1" applyFont="1" applyBorder="1" applyAlignment="1">
      <alignment horizontal="center" vertical="center"/>
    </xf>
    <xf numFmtId="0" fontId="1" fillId="0" borderId="0" xfId="12">
      <alignment vertical="center"/>
    </xf>
    <xf numFmtId="0" fontId="1" fillId="0" borderId="14" xfId="12" applyBorder="1" applyAlignment="1">
      <alignment horizontal="left" vertical="center"/>
    </xf>
    <xf numFmtId="38" fontId="7" fillId="0" borderId="0" xfId="2" applyFont="1" applyAlignment="1">
      <alignment vertical="center"/>
    </xf>
    <xf numFmtId="38" fontId="1" fillId="0" borderId="18" xfId="2" applyBorder="1" applyAlignment="1">
      <alignment vertical="center"/>
    </xf>
    <xf numFmtId="0" fontId="1" fillId="0" borderId="19" xfId="12" applyBorder="1">
      <alignment vertical="center"/>
    </xf>
    <xf numFmtId="0" fontId="1" fillId="0" borderId="19" xfId="12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1" fillId="0" borderId="19" xfId="6" applyBorder="1" applyAlignment="1">
      <alignment vertical="center"/>
    </xf>
    <xf numFmtId="176" fontId="1" fillId="0" borderId="21" xfId="6" applyNumberFormat="1" applyBorder="1" applyAlignment="1">
      <alignment horizontal="right" vertical="center"/>
    </xf>
    <xf numFmtId="179" fontId="8" fillId="0" borderId="19" xfId="6" applyNumberFormat="1" applyFont="1" applyBorder="1" applyAlignment="1">
      <alignment horizontal="center" vertical="center"/>
    </xf>
    <xf numFmtId="176" fontId="8" fillId="0" borderId="20" xfId="6" applyNumberFormat="1" applyFont="1" applyBorder="1" applyAlignment="1">
      <alignment horizontal="center" vertical="center"/>
    </xf>
    <xf numFmtId="176" fontId="1" fillId="0" borderId="19" xfId="6" applyNumberFormat="1" applyBorder="1" applyAlignment="1">
      <alignment horizontal="right" vertical="center"/>
    </xf>
    <xf numFmtId="176" fontId="8" fillId="0" borderId="22" xfId="2" applyNumberFormat="1" applyFont="1" applyBorder="1" applyAlignment="1">
      <alignment horizontal="center" vertical="center"/>
    </xf>
    <xf numFmtId="38" fontId="1" fillId="0" borderId="29" xfId="2" applyBorder="1" applyAlignment="1">
      <alignment vertical="center"/>
    </xf>
    <xf numFmtId="0" fontId="1" fillId="0" borderId="30" xfId="12" applyBorder="1">
      <alignment vertical="center"/>
    </xf>
    <xf numFmtId="0" fontId="1" fillId="0" borderId="30" xfId="12" applyBorder="1" applyAlignment="1">
      <alignment horizontal="left" vertical="center"/>
    </xf>
    <xf numFmtId="0" fontId="1" fillId="0" borderId="30" xfId="6" applyBorder="1" applyAlignment="1">
      <alignment vertical="center"/>
    </xf>
    <xf numFmtId="176" fontId="1" fillId="0" borderId="32" xfId="6" applyNumberFormat="1" applyBorder="1" applyAlignment="1">
      <alignment horizontal="right" vertical="center"/>
    </xf>
    <xf numFmtId="179" fontId="8" fillId="0" borderId="30" xfId="6" applyNumberFormat="1" applyFont="1" applyBorder="1" applyAlignment="1">
      <alignment horizontal="center" vertical="center"/>
    </xf>
    <xf numFmtId="176" fontId="8" fillId="0" borderId="31" xfId="6" applyNumberFormat="1" applyFont="1" applyBorder="1" applyAlignment="1">
      <alignment horizontal="center" vertical="center"/>
    </xf>
    <xf numFmtId="176" fontId="1" fillId="0" borderId="30" xfId="6" applyNumberFormat="1" applyBorder="1" applyAlignment="1">
      <alignment horizontal="right" vertical="center"/>
    </xf>
    <xf numFmtId="176" fontId="8" fillId="0" borderId="52" xfId="2" applyNumberFormat="1" applyFont="1" applyBorder="1" applyAlignment="1">
      <alignment horizontal="center" vertical="center"/>
    </xf>
    <xf numFmtId="0" fontId="1" fillId="0" borderId="24" xfId="6" applyBorder="1" applyAlignment="1">
      <alignment vertical="top" wrapText="1"/>
    </xf>
    <xf numFmtId="0" fontId="1" fillId="0" borderId="24" xfId="6" applyBorder="1" applyAlignment="1">
      <alignment vertical="top"/>
    </xf>
    <xf numFmtId="0" fontId="1" fillId="0" borderId="0" xfId="6" applyAlignment="1">
      <alignment vertical="top"/>
    </xf>
    <xf numFmtId="0" fontId="3" fillId="0" borderId="0" xfId="6" applyFont="1" applyAlignment="1">
      <alignment horizontal="left" vertical="center"/>
    </xf>
    <xf numFmtId="0" fontId="9" fillId="2" borderId="0" xfId="8" applyFont="1" applyFill="1">
      <alignment vertical="center"/>
    </xf>
    <xf numFmtId="0" fontId="15" fillId="2" borderId="0" xfId="9" applyFont="1" applyFill="1" applyAlignment="1">
      <alignment vertical="center"/>
    </xf>
    <xf numFmtId="49" fontId="7" fillId="2" borderId="0" xfId="9" applyNumberFormat="1" applyFont="1" applyFill="1" applyAlignment="1">
      <alignment vertical="center"/>
    </xf>
    <xf numFmtId="0" fontId="7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3" fillId="2" borderId="0" xfId="9" applyNumberFormat="1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38" fontId="1" fillId="2" borderId="25" xfId="2" applyFill="1" applyBorder="1" applyAlignment="1">
      <alignment vertical="center"/>
    </xf>
    <xf numFmtId="0" fontId="1" fillId="2" borderId="24" xfId="12" applyFill="1" applyBorder="1">
      <alignment vertical="center"/>
    </xf>
    <xf numFmtId="0" fontId="1" fillId="2" borderId="24" xfId="12" applyFill="1" applyBorder="1" applyAlignment="1">
      <alignment horizontal="left" vertical="center"/>
    </xf>
    <xf numFmtId="0" fontId="1" fillId="2" borderId="24" xfId="9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27" xfId="9" applyFill="1" applyBorder="1" applyAlignment="1">
      <alignment vertical="center"/>
    </xf>
    <xf numFmtId="0" fontId="8" fillId="2" borderId="28" xfId="9" applyFont="1" applyFill="1" applyBorder="1" applyAlignment="1">
      <alignment vertical="center"/>
    </xf>
    <xf numFmtId="38" fontId="1" fillId="2" borderId="5" xfId="2" applyFill="1" applyBorder="1" applyAlignment="1">
      <alignment vertical="center"/>
    </xf>
    <xf numFmtId="0" fontId="1" fillId="2" borderId="0" xfId="12" applyFill="1">
      <alignment vertical="center"/>
    </xf>
    <xf numFmtId="0" fontId="1" fillId="2" borderId="0" xfId="12" applyFill="1" applyAlignment="1">
      <alignment horizontal="left" vertical="center"/>
    </xf>
    <xf numFmtId="0" fontId="1" fillId="2" borderId="12" xfId="9" applyFill="1" applyBorder="1" applyAlignment="1">
      <alignment vertical="center"/>
    </xf>
    <xf numFmtId="176" fontId="1" fillId="2" borderId="6" xfId="9" applyNumberFormat="1" applyFill="1" applyBorder="1" applyAlignment="1">
      <alignment horizontal="right" vertical="center"/>
    </xf>
    <xf numFmtId="178" fontId="8" fillId="2" borderId="7" xfId="9" applyNumberFormat="1" applyFont="1" applyFill="1" applyBorder="1" applyAlignment="1">
      <alignment horizontal="center" vertical="center"/>
    </xf>
    <xf numFmtId="0" fontId="1" fillId="2" borderId="5" xfId="9" applyFill="1" applyBorder="1" applyAlignment="1">
      <alignment vertical="center"/>
    </xf>
    <xf numFmtId="0" fontId="1" fillId="2" borderId="5" xfId="11" applyFill="1" applyBorder="1">
      <alignment vertical="center"/>
    </xf>
    <xf numFmtId="0" fontId="1" fillId="2" borderId="0" xfId="11" applyFill="1">
      <alignment vertical="center"/>
    </xf>
    <xf numFmtId="177" fontId="8" fillId="2" borderId="7" xfId="9" applyNumberFormat="1" applyFont="1" applyFill="1" applyBorder="1" applyAlignment="1">
      <alignment horizontal="center" vertical="center"/>
    </xf>
    <xf numFmtId="38" fontId="1" fillId="2" borderId="0" xfId="2" applyFill="1" applyAlignment="1">
      <alignment vertical="center"/>
    </xf>
    <xf numFmtId="0" fontId="1" fillId="2" borderId="8" xfId="9" applyFill="1" applyBorder="1" applyAlignment="1">
      <alignment vertical="center"/>
    </xf>
    <xf numFmtId="0" fontId="1" fillId="2" borderId="9" xfId="9" applyFill="1" applyBorder="1" applyAlignment="1">
      <alignment vertical="center"/>
    </xf>
    <xf numFmtId="38" fontId="1" fillId="2" borderId="9" xfId="2" applyFill="1" applyBorder="1" applyAlignment="1">
      <alignment vertical="center"/>
    </xf>
    <xf numFmtId="0" fontId="1" fillId="2" borderId="9" xfId="11" applyFill="1" applyBorder="1">
      <alignment vertical="center"/>
    </xf>
    <xf numFmtId="0" fontId="1" fillId="2" borderId="46" xfId="9" applyFill="1" applyBorder="1" applyAlignment="1">
      <alignment vertical="center"/>
    </xf>
    <xf numFmtId="176" fontId="1" fillId="2" borderId="10" xfId="9" applyNumberFormat="1" applyFill="1" applyBorder="1" applyAlignment="1">
      <alignment horizontal="right" vertical="center"/>
    </xf>
    <xf numFmtId="178" fontId="8" fillId="2" borderId="11" xfId="9" applyNumberFormat="1" applyFont="1" applyFill="1" applyBorder="1" applyAlignment="1">
      <alignment horizontal="center" vertical="center"/>
    </xf>
    <xf numFmtId="176" fontId="1" fillId="2" borderId="6" xfId="9" applyNumberForma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9" xfId="9" applyFill="1" applyBorder="1" applyAlignment="1">
      <alignment horizontal="left" vertical="center"/>
    </xf>
    <xf numFmtId="176" fontId="1" fillId="2" borderId="16" xfId="9" applyNumberFormat="1" applyFill="1" applyBorder="1" applyAlignment="1">
      <alignment horizontal="right" vertical="center"/>
    </xf>
    <xf numFmtId="176" fontId="1" fillId="2" borderId="3" xfId="9" applyNumberFormat="1" applyFill="1" applyBorder="1" applyAlignment="1">
      <alignment horizontal="right" vertical="center"/>
    </xf>
    <xf numFmtId="178" fontId="8" fillId="2" borderId="4" xfId="9" applyNumberFormat="1" applyFont="1" applyFill="1" applyBorder="1" applyAlignment="1">
      <alignment horizontal="center" vertical="center"/>
    </xf>
    <xf numFmtId="0" fontId="1" fillId="2" borderId="24" xfId="9" applyFill="1" applyBorder="1" applyAlignment="1">
      <alignment horizontal="left" vertical="center"/>
    </xf>
    <xf numFmtId="176" fontId="1" fillId="2" borderId="0" xfId="9" applyNumberFormat="1" applyFill="1" applyAlignment="1">
      <alignment horizontal="right" vertical="center"/>
    </xf>
    <xf numFmtId="178" fontId="8" fillId="2" borderId="24" xfId="9" applyNumberFormat="1" applyFont="1" applyFill="1" applyBorder="1" applyAlignment="1">
      <alignment horizontal="center" vertical="center"/>
    </xf>
    <xf numFmtId="0" fontId="1" fillId="2" borderId="33" xfId="9" applyFill="1" applyBorder="1" applyAlignment="1">
      <alignment horizontal="left" vertical="center"/>
    </xf>
    <xf numFmtId="0" fontId="1" fillId="2" borderId="34" xfId="9" applyFill="1" applyBorder="1" applyAlignment="1">
      <alignment horizontal="left" vertical="center"/>
    </xf>
    <xf numFmtId="176" fontId="1" fillId="2" borderId="35" xfId="9" applyNumberFormat="1" applyFill="1" applyBorder="1" applyAlignment="1">
      <alignment horizontal="right" vertical="center"/>
    </xf>
    <xf numFmtId="178" fontId="8" fillId="2" borderId="37" xfId="9" applyNumberFormat="1" applyFont="1" applyFill="1" applyBorder="1" applyAlignment="1">
      <alignment horizontal="center" vertical="center"/>
    </xf>
    <xf numFmtId="0" fontId="1" fillId="2" borderId="13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0" fontId="1" fillId="2" borderId="18" xfId="9" applyFill="1" applyBorder="1" applyAlignment="1">
      <alignment horizontal="left" vertical="center"/>
    </xf>
    <xf numFmtId="0" fontId="1" fillId="2" borderId="19" xfId="9" applyFill="1" applyBorder="1" applyAlignment="1">
      <alignment horizontal="left" vertical="center"/>
    </xf>
    <xf numFmtId="176" fontId="1" fillId="2" borderId="21" xfId="9" applyNumberFormat="1" applyFill="1" applyBorder="1" applyAlignment="1">
      <alignment horizontal="right" vertical="center"/>
    </xf>
    <xf numFmtId="178" fontId="8" fillId="2" borderId="22" xfId="9" applyNumberFormat="1" applyFont="1" applyFill="1" applyBorder="1" applyAlignment="1">
      <alignment horizontal="center" vertical="center"/>
    </xf>
    <xf numFmtId="0" fontId="1" fillId="2" borderId="1" xfId="9" applyFill="1" applyBorder="1" applyAlignment="1">
      <alignment vertical="center"/>
    </xf>
    <xf numFmtId="0" fontId="1" fillId="2" borderId="2" xfId="9" applyFill="1" applyBorder="1" applyAlignment="1">
      <alignment vertical="center"/>
    </xf>
    <xf numFmtId="38" fontId="1" fillId="2" borderId="2" xfId="2" applyFill="1" applyBorder="1" applyAlignment="1">
      <alignment vertical="center"/>
    </xf>
    <xf numFmtId="0" fontId="1" fillId="2" borderId="2" xfId="11" applyFill="1" applyBorder="1">
      <alignment vertical="center"/>
    </xf>
    <xf numFmtId="38" fontId="7" fillId="2" borderId="0" xfId="2" applyFont="1" applyFill="1" applyAlignment="1">
      <alignment vertical="center"/>
    </xf>
    <xf numFmtId="0" fontId="7" fillId="2" borderId="0" xfId="11" applyFont="1" applyFill="1">
      <alignment vertical="center"/>
    </xf>
    <xf numFmtId="0" fontId="7" fillId="2" borderId="0" xfId="12" applyFont="1" applyFill="1" applyAlignment="1">
      <alignment horizontal="left" vertical="center"/>
    </xf>
    <xf numFmtId="0" fontId="3" fillId="2" borderId="0" xfId="9" applyFont="1" applyFill="1" applyAlignment="1">
      <alignment horizontal="left" vertical="center"/>
    </xf>
    <xf numFmtId="0" fontId="7" fillId="2" borderId="0" xfId="9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6" applyAlignment="1">
      <alignment horizontal="right" vertical="center"/>
    </xf>
    <xf numFmtId="176" fontId="8" fillId="0" borderId="22" xfId="6" applyNumberFormat="1" applyFont="1" applyBorder="1" applyAlignment="1">
      <alignment horizontal="center" vertical="center"/>
    </xf>
    <xf numFmtId="176" fontId="8" fillId="0" borderId="52" xfId="6" applyNumberFormat="1" applyFont="1" applyBorder="1" applyAlignment="1">
      <alignment horizontal="center" vertical="center"/>
    </xf>
    <xf numFmtId="176" fontId="3" fillId="0" borderId="0" xfId="6" applyNumberFormat="1" applyFont="1" applyAlignment="1">
      <alignment vertical="center"/>
    </xf>
    <xf numFmtId="176" fontId="3" fillId="0" borderId="0" xfId="10" applyNumberFormat="1" applyFont="1" applyAlignment="1">
      <alignment vertical="center"/>
    </xf>
    <xf numFmtId="0" fontId="17" fillId="0" borderId="14" xfId="6" applyFont="1" applyBorder="1" applyAlignment="1">
      <alignment vertical="center"/>
    </xf>
    <xf numFmtId="0" fontId="19" fillId="0" borderId="14" xfId="6" applyFont="1" applyBorder="1" applyAlignme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6" applyFont="1" applyAlignment="1">
      <alignment horizontal="right" vertical="center"/>
    </xf>
    <xf numFmtId="0" fontId="17" fillId="0" borderId="0" xfId="6" applyFont="1" applyAlignment="1">
      <alignment vertical="center"/>
    </xf>
    <xf numFmtId="0" fontId="23" fillId="0" borderId="14" xfId="13" applyFont="1" applyBorder="1">
      <alignment vertical="center"/>
    </xf>
    <xf numFmtId="0" fontId="24" fillId="0" borderId="14" xfId="13" applyFont="1" applyBorder="1">
      <alignment vertical="center"/>
    </xf>
    <xf numFmtId="0" fontId="21" fillId="0" borderId="0" xfId="13" applyFont="1">
      <alignment vertical="center"/>
    </xf>
    <xf numFmtId="0" fontId="17" fillId="0" borderId="0" xfId="14" applyFont="1" applyAlignment="1">
      <alignment vertical="center"/>
    </xf>
    <xf numFmtId="0" fontId="25" fillId="0" borderId="0" xfId="14" applyFont="1" applyAlignment="1">
      <alignment horizontal="right" vertical="center"/>
    </xf>
    <xf numFmtId="38" fontId="1" fillId="0" borderId="8" xfId="2" applyBorder="1" applyAlignment="1">
      <alignment horizontal="center" vertical="center"/>
    </xf>
    <xf numFmtId="38" fontId="1" fillId="0" borderId="9" xfId="2" applyBorder="1" applyAlignment="1">
      <alignment horizontal="center" vertical="center"/>
    </xf>
    <xf numFmtId="38" fontId="1" fillId="0" borderId="5" xfId="2" applyBorder="1" applyAlignment="1">
      <alignment horizontal="center" vertical="center"/>
    </xf>
    <xf numFmtId="38" fontId="1" fillId="0" borderId="0" xfId="2" applyAlignment="1">
      <alignment horizontal="center" vertical="center"/>
    </xf>
    <xf numFmtId="0" fontId="1" fillId="0" borderId="13" xfId="10" applyBorder="1" applyAlignment="1">
      <alignment horizontal="center" vertical="center"/>
    </xf>
    <xf numFmtId="0" fontId="1" fillId="0" borderId="14" xfId="10" applyBorder="1" applyAlignment="1">
      <alignment horizontal="center" vertical="center"/>
    </xf>
    <xf numFmtId="0" fontId="1" fillId="0" borderId="15" xfId="10" applyBorder="1" applyAlignment="1">
      <alignment horizontal="center" vertical="center"/>
    </xf>
    <xf numFmtId="0" fontId="1" fillId="0" borderId="18" xfId="10" applyBorder="1" applyAlignment="1">
      <alignment horizontal="center" vertical="center"/>
    </xf>
    <xf numFmtId="0" fontId="1" fillId="0" borderId="19" xfId="10" applyBorder="1" applyAlignment="1">
      <alignment horizontal="center" vertical="center"/>
    </xf>
    <xf numFmtId="0" fontId="1" fillId="0" borderId="20" xfId="10" applyBorder="1" applyAlignment="1">
      <alignment horizontal="center" vertical="center"/>
    </xf>
    <xf numFmtId="38" fontId="1" fillId="0" borderId="1" xfId="2" applyBorder="1" applyAlignment="1">
      <alignment horizontal="center" vertical="center"/>
    </xf>
    <xf numFmtId="38" fontId="1" fillId="0" borderId="2" xfId="2" applyBorder="1" applyAlignment="1">
      <alignment horizontal="center" vertical="center"/>
    </xf>
    <xf numFmtId="38" fontId="1" fillId="0" borderId="23" xfId="2" applyBorder="1" applyAlignment="1">
      <alignment horizontal="center" vertical="center"/>
    </xf>
    <xf numFmtId="0" fontId="1" fillId="0" borderId="1" xfId="10" applyBorder="1" applyAlignment="1">
      <alignment horizontal="center" vertical="center"/>
    </xf>
    <xf numFmtId="0" fontId="1" fillId="0" borderId="2" xfId="10" applyBorder="1" applyAlignment="1">
      <alignment horizontal="center" vertical="center"/>
    </xf>
    <xf numFmtId="0" fontId="1" fillId="0" borderId="23" xfId="10" applyBorder="1" applyAlignment="1">
      <alignment horizontal="center" vertical="center"/>
    </xf>
    <xf numFmtId="0" fontId="5" fillId="0" borderId="0" xfId="10" applyFont="1" applyAlignment="1">
      <alignment horizontal="center"/>
    </xf>
    <xf numFmtId="0" fontId="6" fillId="0" borderId="0" xfId="10" applyFont="1" applyAlignment="1">
      <alignment horizontal="center" vertical="center"/>
    </xf>
    <xf numFmtId="0" fontId="1" fillId="0" borderId="2" xfId="10" applyBorder="1" applyAlignment="1">
      <alignment vertical="center"/>
    </xf>
    <xf numFmtId="0" fontId="1" fillId="0" borderId="3" xfId="10" applyBorder="1" applyAlignment="1">
      <alignment horizontal="center" vertical="center"/>
    </xf>
    <xf numFmtId="0" fontId="1" fillId="0" borderId="4" xfId="1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76" fontId="1" fillId="0" borderId="41" xfId="6" applyNumberFormat="1" applyBorder="1" applyAlignment="1">
      <alignment horizontal="right" vertical="center"/>
    </xf>
    <xf numFmtId="176" fontId="1" fillId="0" borderId="42" xfId="6" applyNumberFormat="1" applyBorder="1" applyAlignment="1">
      <alignment horizontal="right" vertical="center"/>
    </xf>
    <xf numFmtId="176" fontId="1" fillId="0" borderId="54" xfId="6" applyNumberFormat="1" applyBorder="1" applyAlignment="1">
      <alignment horizontal="center" vertical="center"/>
    </xf>
    <xf numFmtId="176" fontId="1" fillId="0" borderId="50" xfId="6" applyNumberFormat="1" applyBorder="1" applyAlignment="1">
      <alignment horizontal="center" vertical="center"/>
    </xf>
    <xf numFmtId="176" fontId="1" fillId="0" borderId="55" xfId="6" applyNumberFormat="1" applyBorder="1" applyAlignment="1">
      <alignment horizontal="center" vertical="center"/>
    </xf>
    <xf numFmtId="176" fontId="1" fillId="0" borderId="51" xfId="6" applyNumberFormat="1" applyBorder="1" applyAlignment="1">
      <alignment horizontal="center" vertical="center"/>
    </xf>
    <xf numFmtId="179" fontId="1" fillId="0" borderId="41" xfId="6" applyNumberFormat="1" applyBorder="1" applyAlignment="1">
      <alignment horizontal="center" vertical="center"/>
    </xf>
    <xf numFmtId="179" fontId="1" fillId="0" borderId="50" xfId="6" applyNumberFormat="1" applyBorder="1" applyAlignment="1">
      <alignment horizontal="center" vertical="center"/>
    </xf>
    <xf numFmtId="179" fontId="1" fillId="0" borderId="54" xfId="6" applyNumberFormat="1" applyBorder="1" applyAlignment="1">
      <alignment horizontal="center" vertical="center"/>
    </xf>
    <xf numFmtId="176" fontId="1" fillId="0" borderId="53" xfId="6" applyNumberFormat="1" applyBorder="1" applyAlignment="1">
      <alignment horizontal="center" vertical="center"/>
    </xf>
    <xf numFmtId="176" fontId="1" fillId="0" borderId="49" xfId="6" applyNumberFormat="1" applyBorder="1" applyAlignment="1">
      <alignment horizontal="center" vertical="center"/>
    </xf>
    <xf numFmtId="179" fontId="1" fillId="0" borderId="38" xfId="6" applyNumberFormat="1" applyBorder="1" applyAlignment="1">
      <alignment horizontal="right" vertical="center"/>
    </xf>
    <xf numFmtId="0" fontId="1" fillId="0" borderId="39" xfId="6" applyBorder="1" applyAlignment="1">
      <alignment horizontal="right" vertical="center"/>
    </xf>
    <xf numFmtId="179" fontId="1" fillId="0" borderId="42" xfId="6" applyNumberFormat="1" applyBorder="1" applyAlignment="1">
      <alignment horizontal="center" vertical="center"/>
    </xf>
    <xf numFmtId="179" fontId="1" fillId="0" borderId="43" xfId="6" applyNumberFormat="1" applyBorder="1" applyAlignment="1">
      <alignment horizontal="center" vertical="center"/>
    </xf>
    <xf numFmtId="179" fontId="1" fillId="0" borderId="44" xfId="6" applyNumberFormat="1" applyBorder="1" applyAlignment="1">
      <alignment horizontal="center" vertical="center"/>
    </xf>
    <xf numFmtId="179" fontId="1" fillId="0" borderId="47" xfId="6" applyNumberFormat="1" applyBorder="1" applyAlignment="1">
      <alignment horizontal="center" vertical="center"/>
    </xf>
    <xf numFmtId="179" fontId="1" fillId="0" borderId="48" xfId="6" applyNumberForma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1" fillId="0" borderId="25" xfId="6" applyBorder="1" applyAlignment="1">
      <alignment horizontal="center" vertical="center"/>
    </xf>
    <xf numFmtId="0" fontId="1" fillId="0" borderId="24" xfId="6" applyBorder="1" applyAlignment="1">
      <alignment horizontal="center" vertical="center"/>
    </xf>
    <xf numFmtId="0" fontId="1" fillId="0" borderId="26" xfId="6" applyBorder="1" applyAlignment="1">
      <alignment horizontal="center" vertical="center"/>
    </xf>
    <xf numFmtId="0" fontId="1" fillId="0" borderId="29" xfId="6" applyBorder="1" applyAlignment="1">
      <alignment horizontal="center" vertical="center"/>
    </xf>
    <xf numFmtId="0" fontId="1" fillId="0" borderId="30" xfId="6" applyBorder="1" applyAlignment="1">
      <alignment horizontal="center" vertical="center"/>
    </xf>
    <xf numFmtId="0" fontId="1" fillId="0" borderId="31" xfId="6" applyBorder="1" applyAlignment="1">
      <alignment horizontal="center" vertical="center"/>
    </xf>
    <xf numFmtId="0" fontId="1" fillId="0" borderId="27" xfId="6" applyBorder="1" applyAlignment="1">
      <alignment horizontal="center" vertical="center"/>
    </xf>
    <xf numFmtId="0" fontId="1" fillId="0" borderId="32" xfId="6" applyBorder="1" applyAlignment="1">
      <alignment horizontal="center" vertical="center"/>
    </xf>
    <xf numFmtId="0" fontId="1" fillId="0" borderId="21" xfId="6" applyBorder="1" applyAlignment="1">
      <alignment horizontal="center" vertical="center" wrapText="1"/>
    </xf>
    <xf numFmtId="0" fontId="1" fillId="0" borderId="20" xfId="6" applyBorder="1" applyAlignment="1">
      <alignment horizontal="center" vertical="center" wrapText="1"/>
    </xf>
    <xf numFmtId="0" fontId="1" fillId="0" borderId="22" xfId="6" applyBorder="1" applyAlignment="1">
      <alignment horizontal="center" vertical="center" wrapText="1"/>
    </xf>
    <xf numFmtId="0" fontId="1" fillId="0" borderId="19" xfId="6" applyBorder="1" applyAlignment="1">
      <alignment horizontal="center" vertical="center" wrapText="1"/>
    </xf>
    <xf numFmtId="0" fontId="1" fillId="2" borderId="8" xfId="9" applyFill="1" applyBorder="1" applyAlignment="1">
      <alignment horizontal="left" vertical="center"/>
    </xf>
    <xf numFmtId="0" fontId="1" fillId="2" borderId="9" xfId="9" applyFill="1" applyBorder="1" applyAlignment="1">
      <alignment horizontal="left" vertical="center"/>
    </xf>
    <xf numFmtId="0" fontId="1" fillId="2" borderId="46" xfId="9" applyFill="1" applyBorder="1" applyAlignment="1">
      <alignment horizontal="left" vertical="center"/>
    </xf>
    <xf numFmtId="0" fontId="1" fillId="2" borderId="5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1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23" xfId="9" applyFill="1" applyBorder="1" applyAlignment="1">
      <alignment horizontal="left" vertical="center"/>
    </xf>
    <xf numFmtId="0" fontId="5" fillId="2" borderId="0" xfId="9" applyFont="1" applyFill="1" applyAlignment="1">
      <alignment horizontal="center" vertical="center"/>
    </xf>
    <xf numFmtId="0" fontId="6" fillId="2" borderId="0" xfId="9" applyFont="1" applyFill="1" applyAlignment="1">
      <alignment horizontal="center" vertical="center"/>
    </xf>
    <xf numFmtId="0" fontId="1" fillId="2" borderId="25" xfId="9" applyFill="1" applyBorder="1" applyAlignment="1">
      <alignment horizontal="center" vertical="center"/>
    </xf>
    <xf numFmtId="0" fontId="1" fillId="2" borderId="24" xfId="9" applyFill="1" applyBorder="1" applyAlignment="1">
      <alignment horizontal="center" vertical="center"/>
    </xf>
    <xf numFmtId="0" fontId="1" fillId="2" borderId="24" xfId="9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29" xfId="9" applyFill="1" applyBorder="1" applyAlignment="1">
      <alignment vertical="center"/>
    </xf>
    <xf numFmtId="0" fontId="1" fillId="2" borderId="30" xfId="9" applyFill="1" applyBorder="1" applyAlignment="1">
      <alignment vertical="center"/>
    </xf>
    <xf numFmtId="0" fontId="1" fillId="2" borderId="31" xfId="9" applyFill="1" applyBorder="1" applyAlignment="1">
      <alignment vertical="center"/>
    </xf>
    <xf numFmtId="0" fontId="1" fillId="2" borderId="27" xfId="9" applyFill="1" applyBorder="1" applyAlignment="1">
      <alignment horizontal="center" vertical="center"/>
    </xf>
    <xf numFmtId="0" fontId="1" fillId="2" borderId="28" xfId="9" applyFill="1" applyBorder="1" applyAlignment="1">
      <alignment horizontal="center" vertical="center"/>
    </xf>
    <xf numFmtId="0" fontId="1" fillId="2" borderId="32" xfId="9" applyFill="1" applyBorder="1" applyAlignment="1">
      <alignment horizontal="center" vertical="center"/>
    </xf>
    <xf numFmtId="0" fontId="1" fillId="2" borderId="52" xfId="9" applyFill="1" applyBorder="1" applyAlignment="1">
      <alignment horizontal="center" vertical="center"/>
    </xf>
    <xf numFmtId="0" fontId="1" fillId="2" borderId="13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0" fontId="1" fillId="2" borderId="15" xfId="9" applyFill="1" applyBorder="1" applyAlignment="1">
      <alignment horizontal="left" vertical="center"/>
    </xf>
    <xf numFmtId="180" fontId="21" fillId="0" borderId="10" xfId="13" applyNumberFormat="1" applyFont="1" applyBorder="1" applyAlignment="1">
      <alignment horizontal="right" vertical="center" wrapText="1"/>
    </xf>
    <xf numFmtId="180" fontId="21" fillId="0" borderId="46" xfId="13" applyNumberFormat="1" applyFont="1" applyBorder="1" applyAlignment="1">
      <alignment horizontal="right" vertical="center" wrapText="1"/>
    </xf>
    <xf numFmtId="0" fontId="21" fillId="0" borderId="10" xfId="13" applyFont="1" applyBorder="1" applyAlignment="1">
      <alignment horizontal="center" vertical="center"/>
    </xf>
    <xf numFmtId="0" fontId="21" fillId="0" borderId="46" xfId="13" applyFont="1" applyBorder="1" applyAlignment="1">
      <alignment horizontal="center" vertical="center"/>
    </xf>
    <xf numFmtId="0" fontId="21" fillId="0" borderId="56" xfId="13" applyFont="1" applyBorder="1" applyAlignment="1">
      <alignment horizontal="left" vertical="center" wrapText="1"/>
    </xf>
    <xf numFmtId="0" fontId="21" fillId="0" borderId="56" xfId="13" applyFont="1" applyBorder="1" applyAlignment="1">
      <alignment horizontal="left" vertical="center"/>
    </xf>
    <xf numFmtId="0" fontId="22" fillId="0" borderId="56" xfId="6" applyFont="1" applyBorder="1" applyAlignment="1">
      <alignment horizontal="left" vertical="center"/>
    </xf>
    <xf numFmtId="0" fontId="21" fillId="0" borderId="46" xfId="13" applyFont="1" applyBorder="1" applyAlignment="1">
      <alignment horizontal="center" vertical="center" wrapText="1"/>
    </xf>
    <xf numFmtId="0" fontId="21" fillId="0" borderId="56" xfId="13" applyFont="1" applyBorder="1" applyAlignment="1">
      <alignment horizontal="center" vertical="center" wrapText="1"/>
    </xf>
    <xf numFmtId="0" fontId="21" fillId="0" borderId="10" xfId="13" applyFont="1" applyBorder="1" applyAlignment="1">
      <alignment horizontal="center" vertical="center" wrapText="1"/>
    </xf>
    <xf numFmtId="0" fontId="21" fillId="0" borderId="56" xfId="13" applyFont="1" applyBorder="1" applyAlignment="1">
      <alignment horizontal="center" vertical="center"/>
    </xf>
    <xf numFmtId="0" fontId="22" fillId="0" borderId="10" xfId="14" applyFont="1" applyBorder="1" applyAlignment="1">
      <alignment horizontal="left" vertical="center"/>
    </xf>
    <xf numFmtId="0" fontId="22" fillId="0" borderId="46" xfId="14" applyFont="1" applyBorder="1" applyAlignment="1">
      <alignment horizontal="left" vertical="center"/>
    </xf>
    <xf numFmtId="0" fontId="21" fillId="0" borderId="10" xfId="13" applyFont="1" applyBorder="1" applyAlignment="1">
      <alignment horizontal="left" vertical="center"/>
    </xf>
    <xf numFmtId="0" fontId="21" fillId="0" borderId="46" xfId="13" applyFont="1" applyBorder="1" applyAlignment="1">
      <alignment horizontal="left" vertical="center"/>
    </xf>
    <xf numFmtId="0" fontId="21" fillId="0" borderId="10" xfId="13" applyFont="1" applyBorder="1" applyAlignment="1">
      <alignment horizontal="left" vertical="center" wrapText="1"/>
    </xf>
    <xf numFmtId="0" fontId="21" fillId="0" borderId="46" xfId="13" applyFont="1" applyBorder="1" applyAlignment="1">
      <alignment horizontal="left" vertical="center" wrapText="1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2 2" xfId="13"/>
    <cellStyle name="標準 2 3" xfId="4"/>
    <cellStyle name="標準 4" xfId="5"/>
    <cellStyle name="標準 5" xfId="6"/>
    <cellStyle name="標準 6" xfId="7"/>
    <cellStyle name="標準 7" xfId="8"/>
    <cellStyle name="標準 7 2" xfId="14"/>
    <cellStyle name="標準 8" xfId="9"/>
    <cellStyle name="標準 9" xfId="10"/>
    <cellStyle name="標準_03.04.01.財務諸表雛形_様式_桜内案１_コピー03　普通会計４表2006.12.23_仕訳" xfId="11"/>
    <cellStyle name="標準_別冊１　Ｐ2～Ｐ5　普通会計４表20070113_仕訳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8"/>
  <sheetViews>
    <sheetView showGridLines="0" tabSelected="1" topLeftCell="C1" zoomScale="85" zoomScaleNormal="85" zoomScaleSheetLayoutView="85" workbookViewId="0">
      <selection activeCell="D2" sqref="D2:AA2"/>
    </sheetView>
  </sheetViews>
  <sheetFormatPr defaultColWidth="9" defaultRowHeight="12.7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16384" width="9" style="8"/>
  </cols>
  <sheetData>
    <row r="1" spans="1:31" s="5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23.25" customHeight="1">
      <c r="C2" s="7"/>
      <c r="D2" s="236" t="s">
        <v>362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31" ht="21" customHeight="1">
      <c r="D3" s="237" t="s">
        <v>363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</row>
    <row r="4" spans="1:31" s="10" customFormat="1" ht="16.5" customHeight="1" thickBot="1">
      <c r="A4" s="9"/>
      <c r="B4" s="9"/>
      <c r="D4" s="11"/>
      <c r="AA4" s="12" t="s">
        <v>353</v>
      </c>
    </row>
    <row r="5" spans="1:31" s="14" customFormat="1" ht="14.25" customHeight="1" thickBot="1">
      <c r="A5" s="13" t="s">
        <v>330</v>
      </c>
      <c r="B5" s="13" t="s">
        <v>331</v>
      </c>
      <c r="D5" s="233" t="s">
        <v>0</v>
      </c>
      <c r="E5" s="234"/>
      <c r="F5" s="234"/>
      <c r="G5" s="234"/>
      <c r="H5" s="234"/>
      <c r="I5" s="234"/>
      <c r="J5" s="234"/>
      <c r="K5" s="238"/>
      <c r="L5" s="238"/>
      <c r="M5" s="238"/>
      <c r="N5" s="238"/>
      <c r="O5" s="238"/>
      <c r="P5" s="239" t="s">
        <v>332</v>
      </c>
      <c r="Q5" s="240"/>
      <c r="R5" s="234" t="s">
        <v>0</v>
      </c>
      <c r="S5" s="234"/>
      <c r="T5" s="234"/>
      <c r="U5" s="234"/>
      <c r="V5" s="234"/>
      <c r="W5" s="234"/>
      <c r="X5" s="234"/>
      <c r="Y5" s="234"/>
      <c r="Z5" s="239" t="s">
        <v>332</v>
      </c>
      <c r="AA5" s="240"/>
    </row>
    <row r="6" spans="1:31" ht="14.65" customHeight="1">
      <c r="D6" s="15" t="s">
        <v>333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334</v>
      </c>
      <c r="S6" s="16"/>
      <c r="T6" s="16"/>
      <c r="U6" s="16"/>
      <c r="V6" s="16"/>
      <c r="W6" s="16"/>
      <c r="X6" s="16"/>
      <c r="Y6" s="11"/>
      <c r="Z6" s="18"/>
      <c r="AA6" s="20"/>
      <c r="AD6" s="209"/>
      <c r="AE6" s="209"/>
    </row>
    <row r="7" spans="1:31" ht="14.65" customHeight="1">
      <c r="A7" s="6" t="s">
        <v>3</v>
      </c>
      <c r="B7" s="6" t="s">
        <v>116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309164119</v>
      </c>
      <c r="Q7" s="23" t="s">
        <v>357</v>
      </c>
      <c r="R7" s="16"/>
      <c r="S7" s="16" t="s">
        <v>117</v>
      </c>
      <c r="T7" s="16"/>
      <c r="U7" s="16"/>
      <c r="V7" s="16"/>
      <c r="W7" s="16"/>
      <c r="X7" s="16"/>
      <c r="Y7" s="11"/>
      <c r="Z7" s="22">
        <v>156859386</v>
      </c>
      <c r="AA7" s="24"/>
      <c r="AD7" s="209">
        <f>IF(AND(AD8="-",AD49="-",AD52="-"),"-",SUM(AD8,AD49,AD52))</f>
        <v>309164118804</v>
      </c>
      <c r="AE7" s="209">
        <f>IF(COUNTIF(AE8:AE12,"-")=COUNTA(AE8:AE12),"-",SUM(AE8:AE12))</f>
        <v>156859386179</v>
      </c>
    </row>
    <row r="8" spans="1:31" ht="14.65" customHeight="1">
      <c r="A8" s="6" t="s">
        <v>5</v>
      </c>
      <c r="B8" s="6" t="s">
        <v>118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288060261</v>
      </c>
      <c r="Q8" s="23" t="s">
        <v>357</v>
      </c>
      <c r="R8" s="16"/>
      <c r="S8" s="16"/>
      <c r="T8" s="16" t="s">
        <v>364</v>
      </c>
      <c r="U8" s="16"/>
      <c r="V8" s="16"/>
      <c r="W8" s="16"/>
      <c r="X8" s="16"/>
      <c r="Y8" s="11"/>
      <c r="Z8" s="22">
        <v>98849833</v>
      </c>
      <c r="AA8" s="24"/>
      <c r="AD8" s="209">
        <f>IF(AND(AD9="-",AD33="-",COUNTIF(AD46:AD48,"-")=COUNTA(AD46:AD48)),"-",SUM(AD9,AD33,AD46:AD48))</f>
        <v>288060260773</v>
      </c>
      <c r="AE8" s="209">
        <v>98849833042</v>
      </c>
    </row>
    <row r="9" spans="1:31" ht="14.65" customHeight="1">
      <c r="A9" s="6" t="s">
        <v>7</v>
      </c>
      <c r="B9" s="6" t="s">
        <v>119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116888085</v>
      </c>
      <c r="Q9" s="23"/>
      <c r="R9" s="16"/>
      <c r="S9" s="16"/>
      <c r="T9" s="16" t="s">
        <v>120</v>
      </c>
      <c r="U9" s="16"/>
      <c r="V9" s="16"/>
      <c r="W9" s="16"/>
      <c r="X9" s="16"/>
      <c r="Y9" s="11"/>
      <c r="Z9" s="22">
        <v>5980</v>
      </c>
      <c r="AA9" s="24"/>
      <c r="AD9" s="209">
        <f>IF(COUNTIF(AD10:AD32,"-")=COUNTA(AD10:AD32),"-",SUM(AD10:AD32))</f>
        <v>116888085408</v>
      </c>
      <c r="AE9" s="209">
        <v>5980124</v>
      </c>
    </row>
    <row r="10" spans="1:31" ht="14.65" customHeight="1">
      <c r="A10" s="6" t="s">
        <v>9</v>
      </c>
      <c r="B10" s="6" t="s">
        <v>121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62293578</v>
      </c>
      <c r="Q10" s="23"/>
      <c r="R10" s="16"/>
      <c r="S10" s="16"/>
      <c r="T10" s="16" t="s">
        <v>122</v>
      </c>
      <c r="U10" s="16"/>
      <c r="V10" s="16"/>
      <c r="W10" s="16"/>
      <c r="X10" s="16"/>
      <c r="Y10" s="11"/>
      <c r="Z10" s="22">
        <v>11071721</v>
      </c>
      <c r="AA10" s="24"/>
      <c r="AD10" s="209">
        <v>62293578209</v>
      </c>
      <c r="AE10" s="209">
        <v>11071721186</v>
      </c>
    </row>
    <row r="11" spans="1:31" ht="14.65" customHeight="1">
      <c r="A11" s="6" t="s">
        <v>12</v>
      </c>
      <c r="B11" s="6" t="s">
        <v>123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0</v>
      </c>
      <c r="Q11" s="23"/>
      <c r="R11" s="16"/>
      <c r="S11" s="16"/>
      <c r="T11" s="16" t="s">
        <v>124</v>
      </c>
      <c r="U11" s="16"/>
      <c r="V11" s="16"/>
      <c r="W11" s="16"/>
      <c r="X11" s="16"/>
      <c r="Y11" s="11"/>
      <c r="Z11" s="22">
        <v>0</v>
      </c>
      <c r="AA11" s="24"/>
      <c r="AD11" s="209">
        <v>0</v>
      </c>
      <c r="AE11" s="209">
        <v>0</v>
      </c>
    </row>
    <row r="12" spans="1:31" ht="14.65" customHeight="1">
      <c r="A12" s="6" t="s">
        <v>14</v>
      </c>
      <c r="B12" s="6" t="s">
        <v>125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1370058</v>
      </c>
      <c r="Q12" s="23"/>
      <c r="R12" s="16"/>
      <c r="S12" s="16"/>
      <c r="T12" s="16" t="s">
        <v>44</v>
      </c>
      <c r="U12" s="16"/>
      <c r="V12" s="16"/>
      <c r="W12" s="16"/>
      <c r="X12" s="16"/>
      <c r="Y12" s="11"/>
      <c r="Z12" s="22">
        <v>46931852</v>
      </c>
      <c r="AA12" s="24"/>
      <c r="AD12" s="209">
        <v>1370058445</v>
      </c>
      <c r="AE12" s="209">
        <v>46931851827</v>
      </c>
    </row>
    <row r="13" spans="1:31" ht="14.65" customHeight="1">
      <c r="A13" s="6" t="s">
        <v>16</v>
      </c>
      <c r="B13" s="6" t="s">
        <v>126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0</v>
      </c>
      <c r="Q13" s="23"/>
      <c r="R13" s="16"/>
      <c r="S13" s="16" t="s">
        <v>127</v>
      </c>
      <c r="T13" s="16"/>
      <c r="U13" s="16"/>
      <c r="V13" s="16"/>
      <c r="W13" s="16"/>
      <c r="X13" s="16"/>
      <c r="Y13" s="11"/>
      <c r="Z13" s="22">
        <v>11542582</v>
      </c>
      <c r="AA13" s="24"/>
      <c r="AD13" s="209">
        <v>0</v>
      </c>
      <c r="AE13" s="209">
        <f>IF(COUNTIF(AE14:AE21,"-")=COUNTA(AE14:AE21),"-",SUM(AE14:AE21))</f>
        <v>11542581800</v>
      </c>
    </row>
    <row r="14" spans="1:31" ht="14.65" customHeight="1">
      <c r="A14" s="6" t="s">
        <v>18</v>
      </c>
      <c r="B14" s="6" t="s">
        <v>128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123793685</v>
      </c>
      <c r="Q14" s="23"/>
      <c r="R14" s="16"/>
      <c r="S14" s="16"/>
      <c r="T14" s="16" t="s">
        <v>365</v>
      </c>
      <c r="U14" s="16"/>
      <c r="V14" s="16"/>
      <c r="W14" s="16"/>
      <c r="X14" s="16"/>
      <c r="Y14" s="11"/>
      <c r="Z14" s="22">
        <v>8461706</v>
      </c>
      <c r="AA14" s="24"/>
      <c r="AD14" s="209">
        <v>123793685112</v>
      </c>
      <c r="AE14" s="209">
        <v>8461706289</v>
      </c>
    </row>
    <row r="15" spans="1:31" ht="14.65" customHeight="1">
      <c r="A15" s="6" t="s">
        <v>20</v>
      </c>
      <c r="B15" s="6" t="s">
        <v>129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-76519381</v>
      </c>
      <c r="Q15" s="23"/>
      <c r="R15" s="16"/>
      <c r="S15" s="16"/>
      <c r="T15" s="16" t="s">
        <v>130</v>
      </c>
      <c r="U15" s="16"/>
      <c r="V15" s="16"/>
      <c r="W15" s="16"/>
      <c r="X15" s="16"/>
      <c r="Y15" s="11"/>
      <c r="Z15" s="22">
        <v>1769598</v>
      </c>
      <c r="AA15" s="24"/>
      <c r="AD15" s="209">
        <v>-76519380798</v>
      </c>
      <c r="AE15" s="209">
        <v>1769597848</v>
      </c>
    </row>
    <row r="16" spans="1:31" ht="14.65" customHeight="1">
      <c r="A16" s="6" t="s">
        <v>335</v>
      </c>
      <c r="B16" s="6" t="s">
        <v>131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>
        <v>0</v>
      </c>
      <c r="Q16" s="23"/>
      <c r="R16" s="16"/>
      <c r="S16" s="16"/>
      <c r="T16" s="16" t="s">
        <v>132</v>
      </c>
      <c r="U16" s="16"/>
      <c r="V16" s="16"/>
      <c r="W16" s="16"/>
      <c r="X16" s="16"/>
      <c r="Y16" s="11"/>
      <c r="Z16" s="22">
        <v>25901</v>
      </c>
      <c r="AA16" s="24"/>
      <c r="AD16" s="209">
        <v>0</v>
      </c>
      <c r="AE16" s="209">
        <v>25900912</v>
      </c>
    </row>
    <row r="17" spans="1:31" ht="14.65" customHeight="1">
      <c r="A17" s="6" t="s">
        <v>23</v>
      </c>
      <c r="B17" s="6" t="s">
        <v>133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13390691</v>
      </c>
      <c r="Q17" s="23"/>
      <c r="R17" s="11"/>
      <c r="S17" s="16"/>
      <c r="T17" s="16" t="s">
        <v>134</v>
      </c>
      <c r="U17" s="16"/>
      <c r="V17" s="16"/>
      <c r="W17" s="16"/>
      <c r="X17" s="16"/>
      <c r="Y17" s="11"/>
      <c r="Z17" s="22">
        <v>5390</v>
      </c>
      <c r="AA17" s="24"/>
      <c r="AD17" s="209">
        <v>13390690827</v>
      </c>
      <c r="AE17" s="209">
        <v>5389556</v>
      </c>
    </row>
    <row r="18" spans="1:31" ht="14.65" customHeight="1">
      <c r="A18" s="6" t="s">
        <v>25</v>
      </c>
      <c r="B18" s="6" t="s">
        <v>135</v>
      </c>
      <c r="D18" s="21"/>
      <c r="E18" s="16"/>
      <c r="F18" s="16"/>
      <c r="G18" s="16"/>
      <c r="H18" s="16" t="s">
        <v>26</v>
      </c>
      <c r="I18" s="16"/>
      <c r="J18" s="16"/>
      <c r="K18" s="11"/>
      <c r="L18" s="11"/>
      <c r="M18" s="11"/>
      <c r="N18" s="11"/>
      <c r="O18" s="11"/>
      <c r="P18" s="22">
        <v>-7607651</v>
      </c>
      <c r="Q18" s="23"/>
      <c r="R18" s="11"/>
      <c r="S18" s="16"/>
      <c r="T18" s="16" t="s">
        <v>136</v>
      </c>
      <c r="U18" s="16"/>
      <c r="V18" s="16"/>
      <c r="W18" s="16"/>
      <c r="X18" s="16"/>
      <c r="Y18" s="11"/>
      <c r="Z18" s="22">
        <v>0</v>
      </c>
      <c r="AA18" s="24"/>
      <c r="AD18" s="209">
        <v>-7607651075</v>
      </c>
      <c r="AE18" s="209">
        <v>0</v>
      </c>
    </row>
    <row r="19" spans="1:31" ht="14.65" customHeight="1">
      <c r="A19" s="6" t="s">
        <v>336</v>
      </c>
      <c r="B19" s="6" t="s">
        <v>137</v>
      </c>
      <c r="D19" s="21"/>
      <c r="E19" s="16"/>
      <c r="F19" s="16"/>
      <c r="G19" s="16"/>
      <c r="H19" s="16" t="s">
        <v>27</v>
      </c>
      <c r="I19" s="16"/>
      <c r="J19" s="16"/>
      <c r="K19" s="11"/>
      <c r="L19" s="11"/>
      <c r="M19" s="11"/>
      <c r="N19" s="11"/>
      <c r="O19" s="11"/>
      <c r="P19" s="22">
        <v>0</v>
      </c>
      <c r="Q19" s="23"/>
      <c r="R19" s="16"/>
      <c r="S19" s="16"/>
      <c r="T19" s="16" t="s">
        <v>138</v>
      </c>
      <c r="U19" s="16"/>
      <c r="V19" s="16"/>
      <c r="W19" s="16"/>
      <c r="X19" s="16"/>
      <c r="Y19" s="11"/>
      <c r="Z19" s="22">
        <v>999675</v>
      </c>
      <c r="AA19" s="24"/>
      <c r="AD19" s="209">
        <v>0</v>
      </c>
      <c r="AE19" s="209">
        <v>999675024</v>
      </c>
    </row>
    <row r="20" spans="1:31" ht="14.65" customHeight="1">
      <c r="A20" s="6" t="s">
        <v>28</v>
      </c>
      <c r="B20" s="6" t="s">
        <v>139</v>
      </c>
      <c r="D20" s="21"/>
      <c r="E20" s="16"/>
      <c r="F20" s="16"/>
      <c r="G20" s="16"/>
      <c r="H20" s="16" t="s">
        <v>29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140</v>
      </c>
      <c r="U20" s="16"/>
      <c r="V20" s="16"/>
      <c r="W20" s="16"/>
      <c r="X20" s="16"/>
      <c r="Y20" s="11"/>
      <c r="Z20" s="22">
        <v>230734</v>
      </c>
      <c r="AA20" s="24"/>
      <c r="AD20" s="209">
        <v>0</v>
      </c>
      <c r="AE20" s="209">
        <v>230734210</v>
      </c>
    </row>
    <row r="21" spans="1:31" ht="14.65" customHeight="1">
      <c r="A21" s="6" t="s">
        <v>30</v>
      </c>
      <c r="B21" s="6" t="s">
        <v>141</v>
      </c>
      <c r="D21" s="21"/>
      <c r="E21" s="16"/>
      <c r="F21" s="16"/>
      <c r="G21" s="16"/>
      <c r="H21" s="16" t="s">
        <v>31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16"/>
      <c r="S21" s="16"/>
      <c r="T21" s="16" t="s">
        <v>44</v>
      </c>
      <c r="U21" s="16"/>
      <c r="V21" s="16"/>
      <c r="W21" s="16"/>
      <c r="X21" s="16"/>
      <c r="Y21" s="11"/>
      <c r="Z21" s="22">
        <v>49578</v>
      </c>
      <c r="AA21" s="24"/>
      <c r="AD21" s="209">
        <v>0</v>
      </c>
      <c r="AE21" s="209">
        <v>49577961</v>
      </c>
    </row>
    <row r="22" spans="1:31" ht="14.65" customHeight="1">
      <c r="A22" s="6" t="s">
        <v>337</v>
      </c>
      <c r="B22" s="6" t="s">
        <v>114</v>
      </c>
      <c r="D22" s="21"/>
      <c r="E22" s="16"/>
      <c r="F22" s="16"/>
      <c r="G22" s="16"/>
      <c r="H22" s="16" t="s">
        <v>32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220" t="s">
        <v>115</v>
      </c>
      <c r="S22" s="221"/>
      <c r="T22" s="221"/>
      <c r="U22" s="221"/>
      <c r="V22" s="221"/>
      <c r="W22" s="221"/>
      <c r="X22" s="221"/>
      <c r="Y22" s="221"/>
      <c r="Z22" s="27">
        <v>168401968</v>
      </c>
      <c r="AA22" s="28"/>
      <c r="AD22" s="209">
        <v>0</v>
      </c>
      <c r="AE22" s="209">
        <f>IF(AND(AE7="-",AE13="-"),"-",SUM(AE7,AE13))</f>
        <v>168401967979</v>
      </c>
    </row>
    <row r="23" spans="1:31" ht="14.65" customHeight="1">
      <c r="A23" s="6" t="s">
        <v>33</v>
      </c>
      <c r="D23" s="21"/>
      <c r="E23" s="16"/>
      <c r="F23" s="16"/>
      <c r="G23" s="16"/>
      <c r="H23" s="16" t="s">
        <v>34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 t="s">
        <v>338</v>
      </c>
      <c r="S23" s="29"/>
      <c r="T23" s="29"/>
      <c r="U23" s="29"/>
      <c r="V23" s="29"/>
      <c r="W23" s="29"/>
      <c r="X23" s="29"/>
      <c r="Y23" s="29"/>
      <c r="Z23" s="30"/>
      <c r="AA23" s="31"/>
      <c r="AD23" s="209">
        <v>0</v>
      </c>
      <c r="AE23" s="209"/>
    </row>
    <row r="24" spans="1:31" ht="14.65" customHeight="1">
      <c r="A24" s="6" t="s">
        <v>35</v>
      </c>
      <c r="B24" s="6" t="s">
        <v>144</v>
      </c>
      <c r="D24" s="21"/>
      <c r="E24" s="16"/>
      <c r="F24" s="16"/>
      <c r="G24" s="16"/>
      <c r="H24" s="16" t="s">
        <v>36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6" t="s">
        <v>145</v>
      </c>
      <c r="T24" s="16"/>
      <c r="U24" s="16"/>
      <c r="V24" s="16"/>
      <c r="W24" s="16"/>
      <c r="X24" s="16"/>
      <c r="Y24" s="11"/>
      <c r="Z24" s="22">
        <v>319656298</v>
      </c>
      <c r="AA24" s="24"/>
      <c r="AD24" s="209">
        <v>0</v>
      </c>
      <c r="AE24" s="209">
        <v>319656298031</v>
      </c>
    </row>
    <row r="25" spans="1:31" ht="14.65" customHeight="1">
      <c r="A25" s="6" t="s">
        <v>339</v>
      </c>
      <c r="B25" s="6" t="s">
        <v>146</v>
      </c>
      <c r="D25" s="21"/>
      <c r="E25" s="16"/>
      <c r="F25" s="16"/>
      <c r="G25" s="16"/>
      <c r="H25" s="16" t="s">
        <v>37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16"/>
      <c r="S25" s="11" t="s">
        <v>147</v>
      </c>
      <c r="T25" s="16"/>
      <c r="U25" s="16"/>
      <c r="V25" s="16"/>
      <c r="W25" s="16"/>
      <c r="X25" s="16"/>
      <c r="Y25" s="11"/>
      <c r="Z25" s="22">
        <v>-154483284</v>
      </c>
      <c r="AA25" s="24"/>
      <c r="AD25" s="209">
        <v>0</v>
      </c>
      <c r="AE25" s="209">
        <v>-154483283932</v>
      </c>
    </row>
    <row r="26" spans="1:31" ht="14.65" customHeight="1">
      <c r="A26" s="6" t="s">
        <v>38</v>
      </c>
      <c r="D26" s="21"/>
      <c r="E26" s="16"/>
      <c r="F26" s="16"/>
      <c r="G26" s="16"/>
      <c r="H26" s="16" t="s">
        <v>39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209">
        <v>0</v>
      </c>
      <c r="AE26" s="209"/>
    </row>
    <row r="27" spans="1:31" ht="14.65" customHeight="1">
      <c r="A27" s="6" t="s">
        <v>40</v>
      </c>
      <c r="D27" s="21"/>
      <c r="E27" s="16"/>
      <c r="F27" s="16"/>
      <c r="G27" s="16"/>
      <c r="H27" s="16" t="s">
        <v>41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209">
        <v>0</v>
      </c>
      <c r="AE27" s="209"/>
    </row>
    <row r="28" spans="1:31" ht="14.65" customHeight="1">
      <c r="A28" s="6" t="s">
        <v>340</v>
      </c>
      <c r="D28" s="21"/>
      <c r="E28" s="16"/>
      <c r="F28" s="16"/>
      <c r="G28" s="16"/>
      <c r="H28" s="16" t="s">
        <v>42</v>
      </c>
      <c r="I28" s="25"/>
      <c r="J28" s="25"/>
      <c r="K28" s="26"/>
      <c r="L28" s="26"/>
      <c r="M28" s="26"/>
      <c r="N28" s="26"/>
      <c r="O28" s="26"/>
      <c r="P28" s="22">
        <v>0</v>
      </c>
      <c r="Q28" s="23"/>
      <c r="R28" s="222"/>
      <c r="S28" s="223"/>
      <c r="T28" s="223"/>
      <c r="U28" s="223"/>
      <c r="V28" s="223"/>
      <c r="W28" s="223"/>
      <c r="X28" s="223"/>
      <c r="Y28" s="223"/>
      <c r="Z28" s="22"/>
      <c r="AA28" s="24"/>
      <c r="AD28" s="209">
        <v>0</v>
      </c>
      <c r="AE28" s="209"/>
    </row>
    <row r="29" spans="1:31" ht="14.65" customHeight="1">
      <c r="A29" s="6" t="s">
        <v>43</v>
      </c>
      <c r="D29" s="21"/>
      <c r="E29" s="16"/>
      <c r="F29" s="16"/>
      <c r="G29" s="16"/>
      <c r="H29" s="16" t="s">
        <v>44</v>
      </c>
      <c r="I29" s="16"/>
      <c r="J29" s="16"/>
      <c r="K29" s="11"/>
      <c r="L29" s="11"/>
      <c r="M29" s="11"/>
      <c r="N29" s="11"/>
      <c r="O29" s="11"/>
      <c r="P29" s="22">
        <v>0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209">
        <v>0</v>
      </c>
      <c r="AE29" s="209"/>
    </row>
    <row r="30" spans="1:31" ht="14.65" customHeight="1">
      <c r="A30" s="6" t="s">
        <v>45</v>
      </c>
      <c r="D30" s="21"/>
      <c r="E30" s="16"/>
      <c r="F30" s="16"/>
      <c r="G30" s="16"/>
      <c r="H30" s="16" t="s">
        <v>46</v>
      </c>
      <c r="I30" s="16"/>
      <c r="J30" s="16"/>
      <c r="K30" s="11"/>
      <c r="L30" s="11"/>
      <c r="M30" s="11"/>
      <c r="N30" s="11"/>
      <c r="O30" s="11"/>
      <c r="P30" s="22">
        <v>0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209">
        <v>0</v>
      </c>
      <c r="AE30" s="209"/>
    </row>
    <row r="31" spans="1:31" ht="14.65" customHeight="1">
      <c r="A31" s="6" t="s">
        <v>341</v>
      </c>
      <c r="D31" s="21"/>
      <c r="E31" s="16"/>
      <c r="F31" s="16"/>
      <c r="G31" s="16"/>
      <c r="H31" s="16" t="s">
        <v>47</v>
      </c>
      <c r="I31" s="16"/>
      <c r="J31" s="16"/>
      <c r="K31" s="11"/>
      <c r="L31" s="11"/>
      <c r="M31" s="11"/>
      <c r="N31" s="11"/>
      <c r="O31" s="11"/>
      <c r="P31" s="22">
        <v>0</v>
      </c>
      <c r="Q31" s="23"/>
      <c r="R31" s="16"/>
      <c r="S31" s="16"/>
      <c r="T31" s="16"/>
      <c r="U31" s="16"/>
      <c r="V31" s="16"/>
      <c r="W31" s="16"/>
      <c r="X31" s="16"/>
      <c r="Y31" s="11"/>
      <c r="Z31" s="22"/>
      <c r="AA31" s="32"/>
      <c r="AD31" s="209">
        <v>0</v>
      </c>
      <c r="AE31" s="209"/>
    </row>
    <row r="32" spans="1:31" ht="14.65" customHeight="1">
      <c r="A32" s="6" t="s">
        <v>48</v>
      </c>
      <c r="D32" s="21"/>
      <c r="E32" s="16"/>
      <c r="F32" s="16"/>
      <c r="G32" s="16"/>
      <c r="H32" s="16" t="s">
        <v>49</v>
      </c>
      <c r="I32" s="16"/>
      <c r="J32" s="16"/>
      <c r="K32" s="11"/>
      <c r="L32" s="11"/>
      <c r="M32" s="11"/>
      <c r="N32" s="11"/>
      <c r="O32" s="11"/>
      <c r="P32" s="22">
        <v>167105</v>
      </c>
      <c r="Q32" s="23"/>
      <c r="R32" s="16"/>
      <c r="S32" s="11"/>
      <c r="T32" s="16"/>
      <c r="U32" s="16"/>
      <c r="V32" s="16"/>
      <c r="W32" s="16"/>
      <c r="X32" s="16"/>
      <c r="Y32" s="11"/>
      <c r="Z32" s="22"/>
      <c r="AA32" s="32"/>
      <c r="AD32" s="209">
        <v>167104688</v>
      </c>
      <c r="AE32" s="209"/>
    </row>
    <row r="33" spans="1:31" ht="14.65" customHeight="1">
      <c r="A33" s="6" t="s">
        <v>50</v>
      </c>
      <c r="D33" s="21"/>
      <c r="E33" s="16"/>
      <c r="F33" s="16"/>
      <c r="G33" s="16" t="s">
        <v>51</v>
      </c>
      <c r="H33" s="16"/>
      <c r="I33" s="16"/>
      <c r="J33" s="16"/>
      <c r="K33" s="11"/>
      <c r="L33" s="11"/>
      <c r="M33" s="11"/>
      <c r="N33" s="11"/>
      <c r="O33" s="11"/>
      <c r="P33" s="22">
        <v>169832652</v>
      </c>
      <c r="Q33" s="23" t="s">
        <v>357</v>
      </c>
      <c r="R33" s="15"/>
      <c r="S33" s="11"/>
      <c r="T33" s="11"/>
      <c r="U33" s="11"/>
      <c r="V33" s="11"/>
      <c r="W33" s="11"/>
      <c r="X33" s="11"/>
      <c r="Y33" s="34"/>
      <c r="Z33" s="22"/>
      <c r="AA33" s="32"/>
      <c r="AD33" s="209">
        <f>IF(COUNTIF(AD34:AD45,"-")=COUNTA(AD34:AD45),"-",SUM(AD34:AD45))</f>
        <v>169832651883</v>
      </c>
      <c r="AE33" s="209"/>
    </row>
    <row r="34" spans="1:31" ht="14.65" customHeight="1">
      <c r="A34" s="6" t="s">
        <v>52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34461820</v>
      </c>
      <c r="Q34" s="23"/>
      <c r="R34" s="11"/>
      <c r="S34" s="11"/>
      <c r="T34" s="11"/>
      <c r="U34" s="11"/>
      <c r="V34" s="11"/>
      <c r="W34" s="11"/>
      <c r="X34" s="11"/>
      <c r="Y34" s="11"/>
      <c r="Z34" s="22"/>
      <c r="AA34" s="32"/>
      <c r="AD34" s="209">
        <v>34461820161</v>
      </c>
      <c r="AE34" s="209"/>
    </row>
    <row r="35" spans="1:31" ht="14.65" customHeight="1">
      <c r="A35" s="6" t="s">
        <v>53</v>
      </c>
      <c r="D35" s="21"/>
      <c r="E35" s="16"/>
      <c r="F35" s="16"/>
      <c r="G35" s="16"/>
      <c r="H35" s="16" t="s">
        <v>13</v>
      </c>
      <c r="I35" s="16"/>
      <c r="J35" s="16"/>
      <c r="K35" s="11"/>
      <c r="L35" s="11"/>
      <c r="M35" s="11"/>
      <c r="N35" s="11"/>
      <c r="O35" s="11"/>
      <c r="P35" s="22">
        <v>0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209">
        <v>0</v>
      </c>
      <c r="AE35" s="209"/>
    </row>
    <row r="36" spans="1:31" ht="14.65" customHeight="1">
      <c r="A36" s="6" t="s">
        <v>54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1"/>
      <c r="P36" s="22">
        <v>10408446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209">
        <v>10408446363</v>
      </c>
      <c r="AE36" s="209"/>
    </row>
    <row r="37" spans="1:31" ht="14.65" customHeight="1">
      <c r="A37" s="6" t="s">
        <v>55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1"/>
      <c r="P37" s="22">
        <v>-6754054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209">
        <v>-6754054430</v>
      </c>
      <c r="AE37" s="209"/>
    </row>
    <row r="38" spans="1:31" ht="14.65" customHeight="1">
      <c r="A38" s="6" t="s">
        <v>56</v>
      </c>
      <c r="D38" s="21"/>
      <c r="E38" s="16"/>
      <c r="F38" s="16"/>
      <c r="G38" s="16"/>
      <c r="H38" s="16" t="s">
        <v>22</v>
      </c>
      <c r="I38" s="16"/>
      <c r="J38" s="16"/>
      <c r="K38" s="11"/>
      <c r="L38" s="11"/>
      <c r="M38" s="11"/>
      <c r="N38" s="11"/>
      <c r="O38" s="11"/>
      <c r="P38" s="22">
        <v>0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209">
        <v>0</v>
      </c>
      <c r="AE38" s="209"/>
    </row>
    <row r="39" spans="1:31" ht="14.65" customHeight="1">
      <c r="A39" s="6" t="s">
        <v>57</v>
      </c>
      <c r="D39" s="21"/>
      <c r="E39" s="16"/>
      <c r="F39" s="16"/>
      <c r="G39" s="16"/>
      <c r="H39" s="16" t="s">
        <v>24</v>
      </c>
      <c r="I39" s="16"/>
      <c r="J39" s="16"/>
      <c r="K39" s="11"/>
      <c r="L39" s="11"/>
      <c r="M39" s="11"/>
      <c r="N39" s="11"/>
      <c r="O39" s="11"/>
      <c r="P39" s="22">
        <v>254258581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209">
        <v>254258581416</v>
      </c>
      <c r="AE39" s="209"/>
    </row>
    <row r="40" spans="1:31" ht="14.65" customHeight="1">
      <c r="A40" s="6" t="s">
        <v>58</v>
      </c>
      <c r="D40" s="21"/>
      <c r="E40" s="16"/>
      <c r="F40" s="16"/>
      <c r="G40" s="16"/>
      <c r="H40" s="16" t="s">
        <v>26</v>
      </c>
      <c r="I40" s="16"/>
      <c r="J40" s="16"/>
      <c r="K40" s="11"/>
      <c r="L40" s="11"/>
      <c r="M40" s="11"/>
      <c r="N40" s="11"/>
      <c r="O40" s="11"/>
      <c r="P40" s="22">
        <v>-125842302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209">
        <v>-125842301737</v>
      </c>
      <c r="AE40" s="209"/>
    </row>
    <row r="41" spans="1:31" ht="14.65" customHeight="1">
      <c r="A41" s="6" t="s">
        <v>59</v>
      </c>
      <c r="D41" s="21"/>
      <c r="E41" s="16"/>
      <c r="F41" s="16"/>
      <c r="G41" s="16"/>
      <c r="H41" s="16" t="s">
        <v>27</v>
      </c>
      <c r="I41" s="16"/>
      <c r="J41" s="16"/>
      <c r="K41" s="11"/>
      <c r="L41" s="11"/>
      <c r="M41" s="11"/>
      <c r="N41" s="11"/>
      <c r="O41" s="11"/>
      <c r="P41" s="22">
        <v>0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209">
        <v>0</v>
      </c>
      <c r="AE41" s="209"/>
    </row>
    <row r="42" spans="1:31" ht="14.65" customHeight="1">
      <c r="A42" s="6" t="s">
        <v>60</v>
      </c>
      <c r="D42" s="21"/>
      <c r="E42" s="16"/>
      <c r="F42" s="16"/>
      <c r="G42" s="16"/>
      <c r="H42" s="16" t="s">
        <v>44</v>
      </c>
      <c r="I42" s="16"/>
      <c r="J42" s="16"/>
      <c r="K42" s="11"/>
      <c r="L42" s="11"/>
      <c r="M42" s="11"/>
      <c r="N42" s="11"/>
      <c r="O42" s="11"/>
      <c r="P42" s="22">
        <v>5011014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209">
        <v>5011014384</v>
      </c>
      <c r="AE42" s="209"/>
    </row>
    <row r="43" spans="1:31" ht="14.65" customHeight="1">
      <c r="A43" s="6" t="s">
        <v>61</v>
      </c>
      <c r="D43" s="21"/>
      <c r="E43" s="16"/>
      <c r="F43" s="16"/>
      <c r="G43" s="16"/>
      <c r="H43" s="16" t="s">
        <v>46</v>
      </c>
      <c r="I43" s="16"/>
      <c r="J43" s="16"/>
      <c r="K43" s="11"/>
      <c r="L43" s="11"/>
      <c r="M43" s="11"/>
      <c r="N43" s="11"/>
      <c r="O43" s="11"/>
      <c r="P43" s="22">
        <v>-2168286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209">
        <v>-2168286454</v>
      </c>
      <c r="AE43" s="209"/>
    </row>
    <row r="44" spans="1:31" ht="14.65" customHeight="1">
      <c r="A44" s="6" t="s">
        <v>62</v>
      </c>
      <c r="D44" s="21"/>
      <c r="E44" s="16"/>
      <c r="F44" s="16"/>
      <c r="G44" s="16"/>
      <c r="H44" s="16" t="s">
        <v>47</v>
      </c>
      <c r="I44" s="16"/>
      <c r="J44" s="16"/>
      <c r="K44" s="11"/>
      <c r="L44" s="11"/>
      <c r="M44" s="11"/>
      <c r="N44" s="11"/>
      <c r="O44" s="11"/>
      <c r="P44" s="22">
        <v>0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209">
        <v>0</v>
      </c>
      <c r="AE44" s="209"/>
    </row>
    <row r="45" spans="1:31" ht="14.65" customHeight="1">
      <c r="A45" s="6" t="s">
        <v>63</v>
      </c>
      <c r="D45" s="21"/>
      <c r="E45" s="16"/>
      <c r="F45" s="16"/>
      <c r="G45" s="16"/>
      <c r="H45" s="16" t="s">
        <v>49</v>
      </c>
      <c r="I45" s="16"/>
      <c r="J45" s="16"/>
      <c r="K45" s="11"/>
      <c r="L45" s="11"/>
      <c r="M45" s="11"/>
      <c r="N45" s="11"/>
      <c r="O45" s="11"/>
      <c r="P45" s="22">
        <v>457432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209">
        <v>457432180</v>
      </c>
      <c r="AE45" s="209"/>
    </row>
    <row r="46" spans="1:31" ht="14.65" customHeight="1">
      <c r="A46" s="6" t="s">
        <v>64</v>
      </c>
      <c r="D46" s="21"/>
      <c r="E46" s="16"/>
      <c r="F46" s="16"/>
      <c r="G46" s="16" t="s">
        <v>65</v>
      </c>
      <c r="H46" s="25"/>
      <c r="I46" s="25"/>
      <c r="J46" s="25"/>
      <c r="K46" s="26"/>
      <c r="L46" s="26"/>
      <c r="M46" s="26"/>
      <c r="N46" s="26"/>
      <c r="O46" s="26"/>
      <c r="P46" s="22">
        <v>6451949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209">
        <v>6451949379</v>
      </c>
      <c r="AE46" s="209"/>
    </row>
    <row r="47" spans="1:31" ht="14.65" customHeight="1">
      <c r="A47" s="6" t="s">
        <v>66</v>
      </c>
      <c r="D47" s="21"/>
      <c r="E47" s="16"/>
      <c r="F47" s="16"/>
      <c r="G47" s="16" t="s">
        <v>67</v>
      </c>
      <c r="H47" s="25"/>
      <c r="I47" s="25"/>
      <c r="J47" s="25"/>
      <c r="K47" s="26"/>
      <c r="L47" s="26"/>
      <c r="M47" s="26"/>
      <c r="N47" s="26"/>
      <c r="O47" s="26"/>
      <c r="P47" s="22">
        <v>-5112426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209">
        <v>-5112425897</v>
      </c>
      <c r="AE47" s="209"/>
    </row>
    <row r="48" spans="1:31" ht="14.65" customHeight="1">
      <c r="A48" s="6">
        <v>1305000</v>
      </c>
      <c r="D48" s="21"/>
      <c r="E48" s="16"/>
      <c r="F48" s="16"/>
      <c r="G48" s="16" t="s">
        <v>68</v>
      </c>
      <c r="H48" s="25"/>
      <c r="I48" s="25"/>
      <c r="J48" s="25"/>
      <c r="K48" s="26"/>
      <c r="L48" s="26"/>
      <c r="M48" s="26"/>
      <c r="N48" s="26"/>
      <c r="O48" s="26"/>
      <c r="P48" s="22">
        <v>0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209">
        <v>0</v>
      </c>
      <c r="AE48" s="209"/>
    </row>
    <row r="49" spans="1:31" ht="14.65" customHeight="1">
      <c r="A49" s="6" t="s">
        <v>69</v>
      </c>
      <c r="D49" s="21"/>
      <c r="E49" s="16"/>
      <c r="F49" s="16" t="s">
        <v>70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8480816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209">
        <f>IF(COUNTIF(AD50:AD51,"-")=COUNTA(AD50:AD51),"-",SUM(AD50:AD51))</f>
        <v>8480815660</v>
      </c>
      <c r="AE49" s="209"/>
    </row>
    <row r="50" spans="1:31" ht="14.65" customHeight="1">
      <c r="A50" s="6" t="s">
        <v>71</v>
      </c>
      <c r="D50" s="21"/>
      <c r="E50" s="16"/>
      <c r="F50" s="16"/>
      <c r="G50" s="16" t="s">
        <v>72</v>
      </c>
      <c r="H50" s="16"/>
      <c r="I50" s="16"/>
      <c r="J50" s="16"/>
      <c r="K50" s="11"/>
      <c r="L50" s="11"/>
      <c r="M50" s="11"/>
      <c r="N50" s="11"/>
      <c r="O50" s="11"/>
      <c r="P50" s="22">
        <v>160929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209">
        <v>160928517</v>
      </c>
      <c r="AE50" s="209"/>
    </row>
    <row r="51" spans="1:31" ht="14.65" customHeight="1">
      <c r="A51" s="6" t="s">
        <v>73</v>
      </c>
      <c r="D51" s="21"/>
      <c r="E51" s="16"/>
      <c r="F51" s="16"/>
      <c r="G51" s="16" t="s">
        <v>44</v>
      </c>
      <c r="H51" s="16"/>
      <c r="I51" s="16"/>
      <c r="J51" s="16"/>
      <c r="K51" s="11"/>
      <c r="L51" s="11"/>
      <c r="M51" s="11"/>
      <c r="N51" s="11"/>
      <c r="O51" s="11"/>
      <c r="P51" s="22">
        <v>8319887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209">
        <v>8319887143</v>
      </c>
      <c r="AE51" s="209"/>
    </row>
    <row r="52" spans="1:31" ht="14.65" customHeight="1">
      <c r="A52" s="6" t="s">
        <v>74</v>
      </c>
      <c r="D52" s="21"/>
      <c r="E52" s="16"/>
      <c r="F52" s="16" t="s">
        <v>75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12623042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209">
        <f>IF(COUNTIF(AD53:AD64,"-")=COUNTA(AD53:AD64),"-",SUM(AD53,AD57:AD60,AD63:AD64))</f>
        <v>12623042371</v>
      </c>
      <c r="AE52" s="209"/>
    </row>
    <row r="53" spans="1:31" ht="14.65" customHeight="1">
      <c r="A53" s="6" t="s">
        <v>76</v>
      </c>
      <c r="D53" s="21"/>
      <c r="E53" s="16"/>
      <c r="F53" s="16"/>
      <c r="G53" s="16" t="s">
        <v>77</v>
      </c>
      <c r="H53" s="16"/>
      <c r="I53" s="16"/>
      <c r="J53" s="16"/>
      <c r="K53" s="16"/>
      <c r="L53" s="11"/>
      <c r="M53" s="11"/>
      <c r="N53" s="11"/>
      <c r="O53" s="11"/>
      <c r="P53" s="22">
        <v>683399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209">
        <f>IF(COUNTIF(AD54:AD56,"-")=COUNTA(AD54:AD56),"-",SUM(AD54:AD56))</f>
        <v>683399000</v>
      </c>
      <c r="AE53" s="209"/>
    </row>
    <row r="54" spans="1:31" ht="14.65" customHeight="1">
      <c r="A54" s="6" t="s">
        <v>78</v>
      </c>
      <c r="D54" s="21"/>
      <c r="E54" s="16"/>
      <c r="F54" s="16"/>
      <c r="G54" s="16"/>
      <c r="H54" s="16" t="s">
        <v>79</v>
      </c>
      <c r="I54" s="16"/>
      <c r="J54" s="16"/>
      <c r="K54" s="16"/>
      <c r="L54" s="11"/>
      <c r="M54" s="11"/>
      <c r="N54" s="11"/>
      <c r="O54" s="11"/>
      <c r="P54" s="22">
        <v>0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209">
        <v>0</v>
      </c>
      <c r="AE54" s="209"/>
    </row>
    <row r="55" spans="1:31" ht="14.65" customHeight="1">
      <c r="A55" s="6" t="s">
        <v>80</v>
      </c>
      <c r="D55" s="21"/>
      <c r="E55" s="16"/>
      <c r="F55" s="16"/>
      <c r="G55" s="16"/>
      <c r="H55" s="16" t="s">
        <v>81</v>
      </c>
      <c r="I55" s="16"/>
      <c r="J55" s="16"/>
      <c r="K55" s="16"/>
      <c r="L55" s="11"/>
      <c r="M55" s="11"/>
      <c r="N55" s="11"/>
      <c r="O55" s="11"/>
      <c r="P55" s="22">
        <v>683399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209">
        <v>683399000</v>
      </c>
      <c r="AE55" s="209"/>
    </row>
    <row r="56" spans="1:31" ht="14.65" customHeight="1">
      <c r="A56" s="6" t="s">
        <v>82</v>
      </c>
      <c r="D56" s="21"/>
      <c r="E56" s="16"/>
      <c r="F56" s="16"/>
      <c r="G56" s="16"/>
      <c r="H56" s="16" t="s">
        <v>44</v>
      </c>
      <c r="I56" s="16"/>
      <c r="J56" s="16"/>
      <c r="K56" s="16"/>
      <c r="L56" s="11"/>
      <c r="M56" s="11"/>
      <c r="N56" s="11"/>
      <c r="O56" s="11"/>
      <c r="P56" s="22">
        <v>0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209">
        <v>0</v>
      </c>
      <c r="AE56" s="209"/>
    </row>
    <row r="57" spans="1:31" ht="14.65" customHeight="1">
      <c r="A57" s="6" t="s">
        <v>83</v>
      </c>
      <c r="D57" s="21"/>
      <c r="E57" s="16"/>
      <c r="F57" s="16"/>
      <c r="G57" s="16" t="s">
        <v>84</v>
      </c>
      <c r="H57" s="16"/>
      <c r="I57" s="16"/>
      <c r="J57" s="16"/>
      <c r="K57" s="16"/>
      <c r="L57" s="11"/>
      <c r="M57" s="11"/>
      <c r="N57" s="11"/>
      <c r="O57" s="11"/>
      <c r="P57" s="22">
        <v>0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209">
        <v>0</v>
      </c>
      <c r="AE57" s="209"/>
    </row>
    <row r="58" spans="1:31" ht="14.65" customHeight="1">
      <c r="A58" s="6" t="s">
        <v>85</v>
      </c>
      <c r="D58" s="21"/>
      <c r="E58" s="16"/>
      <c r="F58" s="16"/>
      <c r="G58" s="16" t="s">
        <v>86</v>
      </c>
      <c r="H58" s="16"/>
      <c r="I58" s="16"/>
      <c r="J58" s="16"/>
      <c r="K58" s="11"/>
      <c r="L58" s="11"/>
      <c r="M58" s="11"/>
      <c r="N58" s="11"/>
      <c r="O58" s="11"/>
      <c r="P58" s="22">
        <v>3762620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209">
        <v>3762619758</v>
      </c>
      <c r="AE58" s="209"/>
    </row>
    <row r="59" spans="1:31" ht="14.65" customHeight="1">
      <c r="A59" s="6" t="s">
        <v>87</v>
      </c>
      <c r="D59" s="21"/>
      <c r="E59" s="16"/>
      <c r="F59" s="16"/>
      <c r="G59" s="16" t="s">
        <v>88</v>
      </c>
      <c r="H59" s="16"/>
      <c r="I59" s="16"/>
      <c r="J59" s="16"/>
      <c r="K59" s="11"/>
      <c r="L59" s="11"/>
      <c r="M59" s="11"/>
      <c r="N59" s="11"/>
      <c r="O59" s="11"/>
      <c r="P59" s="22">
        <v>252875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209">
        <v>252875195</v>
      </c>
      <c r="AE59" s="209"/>
    </row>
    <row r="60" spans="1:31" ht="14.65" customHeight="1">
      <c r="A60" s="6" t="s">
        <v>89</v>
      </c>
      <c r="D60" s="21"/>
      <c r="E60" s="16"/>
      <c r="F60" s="16"/>
      <c r="G60" s="16" t="s">
        <v>90</v>
      </c>
      <c r="H60" s="16"/>
      <c r="I60" s="16"/>
      <c r="J60" s="16"/>
      <c r="K60" s="11"/>
      <c r="L60" s="11"/>
      <c r="M60" s="11"/>
      <c r="N60" s="11"/>
      <c r="O60" s="11"/>
      <c r="P60" s="22">
        <v>8085598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209">
        <f>IF(COUNTIF(AD61:AD62,"-")=COUNTA(AD61:AD62),"-",SUM(AD61:AD62))</f>
        <v>8085598357</v>
      </c>
      <c r="AE60" s="209"/>
    </row>
    <row r="61" spans="1:31" ht="14.65" customHeight="1">
      <c r="A61" s="6" t="s">
        <v>91</v>
      </c>
      <c r="D61" s="21"/>
      <c r="E61" s="16"/>
      <c r="F61" s="16"/>
      <c r="G61" s="16"/>
      <c r="H61" s="16" t="s">
        <v>92</v>
      </c>
      <c r="I61" s="16"/>
      <c r="J61" s="16"/>
      <c r="K61" s="11"/>
      <c r="L61" s="11"/>
      <c r="M61" s="11"/>
      <c r="N61" s="11"/>
      <c r="O61" s="11"/>
      <c r="P61" s="22">
        <v>0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209">
        <v>0</v>
      </c>
      <c r="AE61" s="209"/>
    </row>
    <row r="62" spans="1:31" ht="14.65" customHeight="1">
      <c r="A62" s="6" t="s">
        <v>93</v>
      </c>
      <c r="D62" s="21"/>
      <c r="E62" s="11"/>
      <c r="F62" s="16"/>
      <c r="G62" s="16"/>
      <c r="H62" s="16" t="s">
        <v>44</v>
      </c>
      <c r="I62" s="16"/>
      <c r="J62" s="16"/>
      <c r="K62" s="11"/>
      <c r="L62" s="11"/>
      <c r="M62" s="11"/>
      <c r="N62" s="11"/>
      <c r="O62" s="11"/>
      <c r="P62" s="22">
        <v>8085598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209">
        <v>8085598357</v>
      </c>
      <c r="AE62" s="209"/>
    </row>
    <row r="63" spans="1:31" ht="14.65" customHeight="1">
      <c r="A63" s="6" t="s">
        <v>94</v>
      </c>
      <c r="D63" s="21"/>
      <c r="E63" s="11"/>
      <c r="F63" s="16"/>
      <c r="G63" s="16" t="s">
        <v>44</v>
      </c>
      <c r="H63" s="16"/>
      <c r="I63" s="16"/>
      <c r="J63" s="16"/>
      <c r="K63" s="11"/>
      <c r="L63" s="11"/>
      <c r="M63" s="11"/>
      <c r="N63" s="11"/>
      <c r="O63" s="11"/>
      <c r="P63" s="22">
        <v>0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209">
        <v>0</v>
      </c>
      <c r="AE63" s="209"/>
    </row>
    <row r="64" spans="1:31" ht="14.65" customHeight="1">
      <c r="A64" s="6" t="s">
        <v>95</v>
      </c>
      <c r="D64" s="21"/>
      <c r="E64" s="11"/>
      <c r="F64" s="16"/>
      <c r="G64" s="16" t="s">
        <v>96</v>
      </c>
      <c r="H64" s="16"/>
      <c r="I64" s="16"/>
      <c r="J64" s="16"/>
      <c r="K64" s="11"/>
      <c r="L64" s="11"/>
      <c r="M64" s="11"/>
      <c r="N64" s="11"/>
      <c r="O64" s="11"/>
      <c r="P64" s="22">
        <v>-161450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209">
        <v>-161449939</v>
      </c>
      <c r="AE64" s="209"/>
    </row>
    <row r="65" spans="1:31" ht="14.65" customHeight="1">
      <c r="A65" s="6" t="s">
        <v>97</v>
      </c>
      <c r="D65" s="21"/>
      <c r="E65" s="11" t="s">
        <v>98</v>
      </c>
      <c r="F65" s="16"/>
      <c r="G65" s="17"/>
      <c r="H65" s="17"/>
      <c r="I65" s="17"/>
      <c r="J65" s="11"/>
      <c r="K65" s="11"/>
      <c r="L65" s="11"/>
      <c r="M65" s="11"/>
      <c r="N65" s="11"/>
      <c r="O65" s="11"/>
      <c r="P65" s="22">
        <v>24410863</v>
      </c>
      <c r="Q65" s="23" t="s">
        <v>357</v>
      </c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209">
        <f>IF(COUNTIF(AD66:AD74,"-")=COUNTA(AD66:AD74),"-",SUM(AD66:AD69,AD72:AD74))</f>
        <v>24410863274</v>
      </c>
      <c r="AE65" s="209"/>
    </row>
    <row r="66" spans="1:31" ht="14.65" customHeight="1">
      <c r="A66" s="6" t="s">
        <v>99</v>
      </c>
      <c r="D66" s="21"/>
      <c r="E66" s="11"/>
      <c r="F66" s="16" t="s">
        <v>100</v>
      </c>
      <c r="G66" s="17"/>
      <c r="H66" s="17"/>
      <c r="I66" s="17"/>
      <c r="J66" s="11"/>
      <c r="K66" s="11"/>
      <c r="L66" s="11"/>
      <c r="M66" s="11"/>
      <c r="N66" s="11"/>
      <c r="O66" s="11"/>
      <c r="P66" s="22">
        <v>10865197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209">
        <v>10865196869</v>
      </c>
      <c r="AE66" s="209"/>
    </row>
    <row r="67" spans="1:31" ht="14.65" customHeight="1">
      <c r="A67" s="6" t="s">
        <v>101</v>
      </c>
      <c r="D67" s="21"/>
      <c r="E67" s="11"/>
      <c r="F67" s="16" t="s">
        <v>102</v>
      </c>
      <c r="G67" s="16"/>
      <c r="H67" s="25"/>
      <c r="I67" s="16"/>
      <c r="J67" s="16"/>
      <c r="K67" s="11"/>
      <c r="L67" s="11"/>
      <c r="M67" s="11"/>
      <c r="N67" s="11"/>
      <c r="O67" s="11"/>
      <c r="P67" s="22">
        <v>2957511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209">
        <v>2957510624</v>
      </c>
      <c r="AE67" s="209"/>
    </row>
    <row r="68" spans="1:31" ht="14.65" customHeight="1">
      <c r="A68" s="6">
        <v>1500000</v>
      </c>
      <c r="D68" s="21"/>
      <c r="E68" s="11"/>
      <c r="F68" s="16" t="s">
        <v>103</v>
      </c>
      <c r="G68" s="16"/>
      <c r="H68" s="16"/>
      <c r="I68" s="16"/>
      <c r="J68" s="16"/>
      <c r="K68" s="11"/>
      <c r="L68" s="11"/>
      <c r="M68" s="11"/>
      <c r="N68" s="11"/>
      <c r="O68" s="11"/>
      <c r="P68" s="22">
        <v>0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209">
        <v>0</v>
      </c>
      <c r="AE68" s="209"/>
    </row>
    <row r="69" spans="1:31" ht="14.65" customHeight="1">
      <c r="A69" s="6" t="s">
        <v>104</v>
      </c>
      <c r="D69" s="21"/>
      <c r="E69" s="16"/>
      <c r="F69" s="16" t="s">
        <v>90</v>
      </c>
      <c r="G69" s="16"/>
      <c r="H69" s="25"/>
      <c r="I69" s="16"/>
      <c r="J69" s="16"/>
      <c r="K69" s="11"/>
      <c r="L69" s="11"/>
      <c r="M69" s="11"/>
      <c r="N69" s="11"/>
      <c r="O69" s="11"/>
      <c r="P69" s="22">
        <v>10492179</v>
      </c>
      <c r="Q69" s="23" t="s">
        <v>357</v>
      </c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209">
        <f>IF(COUNTIF(AD70:AD71,"-")=COUNTA(AD70:AD71),"-",SUM(AD70:AD71))</f>
        <v>10492179227</v>
      </c>
      <c r="AE69" s="209"/>
    </row>
    <row r="70" spans="1:31" ht="14.65" customHeight="1">
      <c r="A70" s="6" t="s">
        <v>105</v>
      </c>
      <c r="D70" s="21"/>
      <c r="E70" s="16"/>
      <c r="F70" s="16"/>
      <c r="G70" s="16" t="s">
        <v>106</v>
      </c>
      <c r="H70" s="16"/>
      <c r="I70" s="16"/>
      <c r="J70" s="16"/>
      <c r="K70" s="11"/>
      <c r="L70" s="11"/>
      <c r="M70" s="11"/>
      <c r="N70" s="11"/>
      <c r="O70" s="11"/>
      <c r="P70" s="22">
        <v>10299532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209">
        <v>10299531543</v>
      </c>
      <c r="AE70" s="209"/>
    </row>
    <row r="71" spans="1:31" ht="14.65" customHeight="1">
      <c r="A71" s="6" t="s">
        <v>107</v>
      </c>
      <c r="D71" s="21"/>
      <c r="E71" s="16"/>
      <c r="F71" s="16"/>
      <c r="G71" s="16" t="s">
        <v>92</v>
      </c>
      <c r="H71" s="16"/>
      <c r="I71" s="16"/>
      <c r="J71" s="16"/>
      <c r="K71" s="11"/>
      <c r="L71" s="11"/>
      <c r="M71" s="11"/>
      <c r="N71" s="11"/>
      <c r="O71" s="11"/>
      <c r="P71" s="22">
        <v>192648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209">
        <v>192647684</v>
      </c>
      <c r="AE71" s="209"/>
    </row>
    <row r="72" spans="1:31" ht="14.65" customHeight="1">
      <c r="A72" s="6" t="s">
        <v>108</v>
      </c>
      <c r="D72" s="21"/>
      <c r="E72" s="16"/>
      <c r="F72" s="16" t="s">
        <v>109</v>
      </c>
      <c r="G72" s="16"/>
      <c r="H72" s="16"/>
      <c r="I72" s="16"/>
      <c r="J72" s="16"/>
      <c r="K72" s="11"/>
      <c r="L72" s="11"/>
      <c r="M72" s="11"/>
      <c r="N72" s="11"/>
      <c r="O72" s="11"/>
      <c r="P72" s="22">
        <v>144169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209">
        <v>144169184</v>
      </c>
      <c r="AE72" s="209"/>
    </row>
    <row r="73" spans="1:31" ht="14.65" customHeight="1">
      <c r="A73" s="6" t="s">
        <v>110</v>
      </c>
      <c r="D73" s="21"/>
      <c r="E73" s="16"/>
      <c r="F73" s="16" t="s">
        <v>44</v>
      </c>
      <c r="G73" s="16"/>
      <c r="H73" s="25"/>
      <c r="I73" s="16"/>
      <c r="J73" s="16"/>
      <c r="K73" s="11"/>
      <c r="L73" s="11"/>
      <c r="M73" s="11"/>
      <c r="N73" s="11"/>
      <c r="O73" s="11"/>
      <c r="P73" s="22">
        <v>1</v>
      </c>
      <c r="Q73" s="23"/>
      <c r="R73" s="11"/>
      <c r="S73" s="11"/>
      <c r="T73" s="11"/>
      <c r="U73" s="11"/>
      <c r="V73" s="11"/>
      <c r="W73" s="11"/>
      <c r="X73" s="11"/>
      <c r="Y73" s="11"/>
      <c r="Z73" s="18"/>
      <c r="AA73" s="35"/>
      <c r="AD73" s="209">
        <v>1060</v>
      </c>
      <c r="AE73" s="209"/>
    </row>
    <row r="74" spans="1:31" ht="14.65" customHeight="1">
      <c r="A74" s="6" t="s">
        <v>111</v>
      </c>
      <c r="D74" s="21"/>
      <c r="E74" s="16"/>
      <c r="F74" s="11" t="s">
        <v>96</v>
      </c>
      <c r="G74" s="16"/>
      <c r="H74" s="16"/>
      <c r="I74" s="16"/>
      <c r="J74" s="16"/>
      <c r="K74" s="11"/>
      <c r="L74" s="11"/>
      <c r="M74" s="11"/>
      <c r="N74" s="11"/>
      <c r="O74" s="11"/>
      <c r="P74" s="22">
        <v>-48194</v>
      </c>
      <c r="Q74" s="23"/>
      <c r="R74" s="224"/>
      <c r="S74" s="225"/>
      <c r="T74" s="225"/>
      <c r="U74" s="225"/>
      <c r="V74" s="225"/>
      <c r="W74" s="225"/>
      <c r="X74" s="225"/>
      <c r="Y74" s="226"/>
      <c r="Z74" s="36"/>
      <c r="AA74" s="37"/>
      <c r="AD74" s="209">
        <v>-48193690</v>
      </c>
      <c r="AE74" s="209"/>
    </row>
    <row r="75" spans="1:31" ht="16.5" customHeight="1" thickBot="1">
      <c r="A75" s="6">
        <v>1565000</v>
      </c>
      <c r="B75" s="6" t="s">
        <v>142</v>
      </c>
      <c r="D75" s="21"/>
      <c r="E75" s="16" t="s">
        <v>112</v>
      </c>
      <c r="F75" s="16"/>
      <c r="G75" s="16"/>
      <c r="H75" s="16"/>
      <c r="I75" s="16"/>
      <c r="J75" s="16"/>
      <c r="K75" s="11"/>
      <c r="L75" s="11"/>
      <c r="M75" s="11"/>
      <c r="N75" s="11"/>
      <c r="O75" s="11"/>
      <c r="P75" s="22">
        <v>0</v>
      </c>
      <c r="Q75" s="23"/>
      <c r="R75" s="227" t="s">
        <v>143</v>
      </c>
      <c r="S75" s="228"/>
      <c r="T75" s="228"/>
      <c r="U75" s="228"/>
      <c r="V75" s="228"/>
      <c r="W75" s="228"/>
      <c r="X75" s="228"/>
      <c r="Y75" s="229"/>
      <c r="Z75" s="38">
        <v>165173014</v>
      </c>
      <c r="AA75" s="39"/>
      <c r="AD75" s="209">
        <v>0</v>
      </c>
      <c r="AE75" s="209" t="e">
        <f>IF(AND(AE24="-",AE25="-",#REF!="-"),"-",SUM(AE24,AE25,#REF!))</f>
        <v>#REF!</v>
      </c>
    </row>
    <row r="76" spans="1:31" ht="14.65" customHeight="1" thickBot="1">
      <c r="A76" s="6" t="s">
        <v>1</v>
      </c>
      <c r="B76" s="6" t="s">
        <v>113</v>
      </c>
      <c r="D76" s="230" t="s">
        <v>2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2"/>
      <c r="P76" s="40">
        <v>333574982</v>
      </c>
      <c r="Q76" s="41"/>
      <c r="R76" s="233" t="s">
        <v>342</v>
      </c>
      <c r="S76" s="234"/>
      <c r="T76" s="234"/>
      <c r="U76" s="234"/>
      <c r="V76" s="234"/>
      <c r="W76" s="234"/>
      <c r="X76" s="234"/>
      <c r="Y76" s="235"/>
      <c r="Z76" s="40">
        <v>333574982</v>
      </c>
      <c r="AA76" s="42"/>
      <c r="AD76" s="209">
        <f>IF(AND(AD7="-",AD65="-",AD75="-"),"-",SUM(AD7,AD65,AD75))</f>
        <v>333574982078</v>
      </c>
      <c r="AE76" s="209" t="e">
        <f>IF(AND(AE22="-",AE75="-"),"-",SUM(AE22,AE75))</f>
        <v>#REF!</v>
      </c>
    </row>
    <row r="77" spans="1:31" ht="9.75" customHeight="1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Z77" s="11"/>
      <c r="AA77" s="11"/>
    </row>
    <row r="78" spans="1:31" ht="14.65" customHeight="1">
      <c r="D78" s="14"/>
      <c r="E78" s="43" t="s">
        <v>343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Z78" s="10"/>
      <c r="AA78" s="10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43"/>
  <sheetViews>
    <sheetView topLeftCell="B1" zoomScale="85" zoomScaleNormal="85" zoomScaleSheetLayoutView="100" workbookViewId="0">
      <selection activeCell="B1" sqref="A1:XFD7"/>
    </sheetView>
  </sheetViews>
  <sheetFormatPr defaultColWidth="9" defaultRowHeight="13.5"/>
  <cols>
    <col min="1" max="1" width="0" style="45" hidden="1" customWidth="1"/>
    <col min="2" max="2" width="0.625" style="5" customWidth="1"/>
    <col min="3" max="3" width="1.25" style="47" customWidth="1"/>
    <col min="4" max="12" width="2.125" style="47" customWidth="1"/>
    <col min="13" max="13" width="18.375" style="47" customWidth="1"/>
    <col min="14" max="14" width="21.625" style="47" bestFit="1" customWidth="1"/>
    <col min="15" max="15" width="2.5" style="47" customWidth="1"/>
    <col min="16" max="16" width="0.625" style="47" customWidth="1"/>
    <col min="17" max="17" width="9" style="5"/>
    <col min="18" max="18" width="0" style="5" hidden="1" customWidth="1"/>
    <col min="19" max="16384" width="9" style="5"/>
  </cols>
  <sheetData>
    <row r="1" spans="1:30">
      <c r="A1" s="1"/>
      <c r="C1" s="44"/>
      <c r="D1" s="44"/>
      <c r="E1" s="44"/>
      <c r="F1" s="44"/>
      <c r="G1" s="44"/>
      <c r="H1" s="44"/>
      <c r="I1" s="44"/>
      <c r="J1" s="3"/>
      <c r="K1" s="3"/>
      <c r="L1" s="3"/>
      <c r="M1" s="3"/>
      <c r="N1" s="3"/>
      <c r="O1" s="3"/>
      <c r="P1" s="5"/>
    </row>
    <row r="2" spans="1:30" ht="24">
      <c r="C2" s="241" t="s">
        <v>354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46"/>
    </row>
    <row r="3" spans="1:30" ht="17.25">
      <c r="C3" s="242" t="s">
        <v>355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6"/>
    </row>
    <row r="4" spans="1:30" ht="17.25">
      <c r="C4" s="242" t="s">
        <v>356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46"/>
    </row>
    <row r="5" spans="1:30" ht="18" thickBot="1"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353</v>
      </c>
      <c r="P5" s="46"/>
    </row>
    <row r="6" spans="1:30" ht="18" thickBot="1">
      <c r="A6" s="45" t="s">
        <v>330</v>
      </c>
      <c r="C6" s="243" t="s">
        <v>0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332</v>
      </c>
      <c r="O6" s="246"/>
      <c r="P6" s="46"/>
    </row>
    <row r="7" spans="1:30">
      <c r="A7" s="45" t="s">
        <v>151</v>
      </c>
      <c r="C7" s="49"/>
      <c r="D7" s="50" t="s">
        <v>152</v>
      </c>
      <c r="E7" s="50"/>
      <c r="F7" s="5"/>
      <c r="G7" s="50"/>
      <c r="H7" s="50"/>
      <c r="I7" s="50"/>
      <c r="J7" s="50"/>
      <c r="K7" s="5"/>
      <c r="L7" s="5"/>
      <c r="M7" s="5"/>
      <c r="N7" s="51">
        <v>114962111</v>
      </c>
      <c r="O7" s="52"/>
      <c r="P7" s="4"/>
      <c r="R7" s="5">
        <f>IF(AND(R8="-",R23="-"),"-",SUM(R8,R23))</f>
        <v>114962111497</v>
      </c>
      <c r="AD7" s="204"/>
    </row>
    <row r="8" spans="1:30">
      <c r="A8" s="45" t="s">
        <v>153</v>
      </c>
      <c r="C8" s="49"/>
      <c r="D8" s="50"/>
      <c r="E8" s="50" t="s">
        <v>154</v>
      </c>
      <c r="F8" s="50"/>
      <c r="G8" s="50"/>
      <c r="H8" s="50"/>
      <c r="I8" s="50"/>
      <c r="J8" s="50"/>
      <c r="K8" s="5"/>
      <c r="L8" s="5"/>
      <c r="M8" s="5"/>
      <c r="N8" s="51">
        <v>55544503</v>
      </c>
      <c r="O8" s="53"/>
      <c r="P8" s="4"/>
      <c r="R8" s="5">
        <f>IF(COUNTIF(R9:R22,"-")=COUNTA(R9:R22),"-",SUM(R9,R14,R19))</f>
        <v>55544502949</v>
      </c>
      <c r="AD8" s="204"/>
    </row>
    <row r="9" spans="1:30">
      <c r="A9" s="45" t="s">
        <v>155</v>
      </c>
      <c r="C9" s="49"/>
      <c r="D9" s="50"/>
      <c r="E9" s="50"/>
      <c r="F9" s="50" t="s">
        <v>156</v>
      </c>
      <c r="G9" s="50"/>
      <c r="H9" s="50"/>
      <c r="I9" s="50"/>
      <c r="J9" s="50"/>
      <c r="K9" s="5"/>
      <c r="L9" s="5"/>
      <c r="M9" s="5"/>
      <c r="N9" s="51">
        <v>17338304</v>
      </c>
      <c r="O9" s="53"/>
      <c r="P9" s="4"/>
      <c r="R9" s="5">
        <f>IF(COUNTIF(R10:R13,"-")=COUNTA(R10:R13),"-",SUM(R10:R13))</f>
        <v>17338304040</v>
      </c>
      <c r="AD9" s="204"/>
    </row>
    <row r="10" spans="1:30">
      <c r="A10" s="45" t="s">
        <v>157</v>
      </c>
      <c r="C10" s="49"/>
      <c r="D10" s="50"/>
      <c r="E10" s="50"/>
      <c r="F10" s="50"/>
      <c r="G10" s="50" t="s">
        <v>158</v>
      </c>
      <c r="H10" s="50"/>
      <c r="I10" s="50"/>
      <c r="J10" s="50"/>
      <c r="K10" s="5"/>
      <c r="L10" s="5"/>
      <c r="M10" s="5"/>
      <c r="N10" s="51">
        <v>13975992</v>
      </c>
      <c r="O10" s="53"/>
      <c r="P10" s="4"/>
      <c r="R10" s="5">
        <v>13975991929</v>
      </c>
      <c r="AD10" s="204"/>
    </row>
    <row r="11" spans="1:30">
      <c r="A11" s="45" t="s">
        <v>159</v>
      </c>
      <c r="C11" s="49"/>
      <c r="D11" s="50"/>
      <c r="E11" s="50"/>
      <c r="F11" s="50"/>
      <c r="G11" s="50" t="s">
        <v>160</v>
      </c>
      <c r="H11" s="50"/>
      <c r="I11" s="50"/>
      <c r="J11" s="50"/>
      <c r="K11" s="5"/>
      <c r="L11" s="5"/>
      <c r="M11" s="5"/>
      <c r="N11" s="51">
        <v>763351</v>
      </c>
      <c r="O11" s="53"/>
      <c r="P11" s="4"/>
      <c r="R11" s="5">
        <v>763351066</v>
      </c>
      <c r="AD11" s="204"/>
    </row>
    <row r="12" spans="1:30">
      <c r="A12" s="45" t="s">
        <v>161</v>
      </c>
      <c r="C12" s="49"/>
      <c r="D12" s="50"/>
      <c r="E12" s="50"/>
      <c r="F12" s="50"/>
      <c r="G12" s="50" t="s">
        <v>162</v>
      </c>
      <c r="H12" s="50"/>
      <c r="I12" s="50"/>
      <c r="J12" s="50"/>
      <c r="K12" s="5"/>
      <c r="L12" s="5"/>
      <c r="M12" s="5"/>
      <c r="N12" s="51">
        <v>67816</v>
      </c>
      <c r="O12" s="53"/>
      <c r="P12" s="4"/>
      <c r="R12" s="5">
        <v>67815701</v>
      </c>
      <c r="AD12" s="204"/>
    </row>
    <row r="13" spans="1:30">
      <c r="A13" s="45" t="s">
        <v>163</v>
      </c>
      <c r="C13" s="49"/>
      <c r="D13" s="50"/>
      <c r="E13" s="50"/>
      <c r="F13" s="50"/>
      <c r="G13" s="50" t="s">
        <v>44</v>
      </c>
      <c r="H13" s="50"/>
      <c r="I13" s="50"/>
      <c r="J13" s="50"/>
      <c r="K13" s="5"/>
      <c r="L13" s="5"/>
      <c r="M13" s="5"/>
      <c r="N13" s="51">
        <v>2531145</v>
      </c>
      <c r="O13" s="53"/>
      <c r="P13" s="4"/>
      <c r="R13" s="5">
        <v>2531145344</v>
      </c>
      <c r="AD13" s="204"/>
    </row>
    <row r="14" spans="1:30">
      <c r="A14" s="45" t="s">
        <v>164</v>
      </c>
      <c r="C14" s="49"/>
      <c r="D14" s="50"/>
      <c r="E14" s="50"/>
      <c r="F14" s="50" t="s">
        <v>165</v>
      </c>
      <c r="G14" s="50"/>
      <c r="H14" s="50"/>
      <c r="I14" s="50"/>
      <c r="J14" s="50"/>
      <c r="K14" s="5"/>
      <c r="L14" s="5"/>
      <c r="M14" s="5"/>
      <c r="N14" s="51">
        <v>25126102</v>
      </c>
      <c r="O14" s="53" t="s">
        <v>357</v>
      </c>
      <c r="P14" s="4"/>
      <c r="R14" s="5">
        <f>IF(COUNTIF(R15:R18,"-")=COUNTA(R15:R18),"-",SUM(R15:R18))</f>
        <v>25126102444</v>
      </c>
      <c r="AD14" s="204"/>
    </row>
    <row r="15" spans="1:30">
      <c r="A15" s="45" t="s">
        <v>166</v>
      </c>
      <c r="C15" s="49"/>
      <c r="D15" s="50"/>
      <c r="E15" s="50"/>
      <c r="F15" s="50"/>
      <c r="G15" s="50" t="s">
        <v>167</v>
      </c>
      <c r="H15" s="50"/>
      <c r="I15" s="50"/>
      <c r="J15" s="50"/>
      <c r="K15" s="5"/>
      <c r="L15" s="5"/>
      <c r="M15" s="5"/>
      <c r="N15" s="51">
        <v>12045740</v>
      </c>
      <c r="O15" s="53"/>
      <c r="P15" s="4"/>
      <c r="R15" s="5">
        <v>12045740436</v>
      </c>
      <c r="AD15" s="204"/>
    </row>
    <row r="16" spans="1:30">
      <c r="A16" s="45" t="s">
        <v>168</v>
      </c>
      <c r="C16" s="49"/>
      <c r="D16" s="50"/>
      <c r="E16" s="50"/>
      <c r="F16" s="50"/>
      <c r="G16" s="50" t="s">
        <v>169</v>
      </c>
      <c r="H16" s="50"/>
      <c r="I16" s="50"/>
      <c r="J16" s="50"/>
      <c r="K16" s="5"/>
      <c r="L16" s="5"/>
      <c r="M16" s="5"/>
      <c r="N16" s="51">
        <v>327928</v>
      </c>
      <c r="O16" s="53"/>
      <c r="P16" s="4"/>
      <c r="R16" s="5">
        <v>327927506</v>
      </c>
      <c r="AD16" s="204"/>
    </row>
    <row r="17" spans="1:30">
      <c r="A17" s="45" t="s">
        <v>170</v>
      </c>
      <c r="C17" s="49"/>
      <c r="D17" s="50"/>
      <c r="E17" s="50"/>
      <c r="F17" s="50"/>
      <c r="G17" s="50" t="s">
        <v>171</v>
      </c>
      <c r="H17" s="50"/>
      <c r="I17" s="50"/>
      <c r="J17" s="50"/>
      <c r="K17" s="5"/>
      <c r="L17" s="5"/>
      <c r="M17" s="5"/>
      <c r="N17" s="51">
        <v>8435506</v>
      </c>
      <c r="O17" s="53"/>
      <c r="P17" s="4"/>
      <c r="R17" s="5">
        <v>8435505735</v>
      </c>
      <c r="AD17" s="204"/>
    </row>
    <row r="18" spans="1:30">
      <c r="A18" s="45" t="s">
        <v>172</v>
      </c>
      <c r="C18" s="49"/>
      <c r="D18" s="50"/>
      <c r="E18" s="50"/>
      <c r="F18" s="50"/>
      <c r="G18" s="50" t="s">
        <v>44</v>
      </c>
      <c r="H18" s="50"/>
      <c r="I18" s="50"/>
      <c r="J18" s="50"/>
      <c r="K18" s="5"/>
      <c r="L18" s="5"/>
      <c r="M18" s="5"/>
      <c r="N18" s="51">
        <v>4316929</v>
      </c>
      <c r="O18" s="53"/>
      <c r="P18" s="4"/>
      <c r="R18" s="5">
        <v>4316928767</v>
      </c>
      <c r="AD18" s="204"/>
    </row>
    <row r="19" spans="1:30">
      <c r="A19" s="45" t="s">
        <v>173</v>
      </c>
      <c r="C19" s="49"/>
      <c r="D19" s="50"/>
      <c r="E19" s="50"/>
      <c r="F19" s="50" t="s">
        <v>174</v>
      </c>
      <c r="G19" s="50"/>
      <c r="H19" s="50"/>
      <c r="I19" s="50"/>
      <c r="J19" s="50"/>
      <c r="K19" s="5"/>
      <c r="L19" s="5"/>
      <c r="M19" s="5"/>
      <c r="N19" s="51">
        <v>13080096</v>
      </c>
      <c r="O19" s="53"/>
      <c r="P19" s="4"/>
      <c r="R19" s="5">
        <f>IF(COUNTIF(R20:R22,"-")=COUNTA(R20:R22),"-",SUM(R20:R22))</f>
        <v>13080096465</v>
      </c>
      <c r="AD19" s="204"/>
    </row>
    <row r="20" spans="1:30">
      <c r="A20" s="45" t="s">
        <v>175</v>
      </c>
      <c r="C20" s="49"/>
      <c r="D20" s="50"/>
      <c r="E20" s="50"/>
      <c r="F20" s="5"/>
      <c r="G20" s="5" t="s">
        <v>176</v>
      </c>
      <c r="H20" s="5"/>
      <c r="I20" s="50"/>
      <c r="J20" s="50"/>
      <c r="K20" s="5"/>
      <c r="L20" s="5"/>
      <c r="M20" s="5"/>
      <c r="N20" s="51">
        <v>1604676</v>
      </c>
      <c r="O20" s="53"/>
      <c r="P20" s="4"/>
      <c r="R20" s="5">
        <v>1604676217</v>
      </c>
      <c r="AD20" s="204"/>
    </row>
    <row r="21" spans="1:30">
      <c r="A21" s="45" t="s">
        <v>177</v>
      </c>
      <c r="C21" s="49"/>
      <c r="D21" s="50"/>
      <c r="E21" s="50"/>
      <c r="F21" s="5"/>
      <c r="G21" s="50" t="s">
        <v>178</v>
      </c>
      <c r="H21" s="50"/>
      <c r="I21" s="50"/>
      <c r="J21" s="50"/>
      <c r="K21" s="5"/>
      <c r="L21" s="5"/>
      <c r="M21" s="5"/>
      <c r="N21" s="51">
        <v>237973</v>
      </c>
      <c r="O21" s="53"/>
      <c r="P21" s="4"/>
      <c r="R21" s="5">
        <v>237973456</v>
      </c>
      <c r="AD21" s="204"/>
    </row>
    <row r="22" spans="1:30">
      <c r="A22" s="45" t="s">
        <v>179</v>
      </c>
      <c r="C22" s="49"/>
      <c r="D22" s="50"/>
      <c r="E22" s="50"/>
      <c r="F22" s="5"/>
      <c r="G22" s="50" t="s">
        <v>44</v>
      </c>
      <c r="H22" s="50"/>
      <c r="I22" s="50"/>
      <c r="J22" s="50"/>
      <c r="K22" s="5"/>
      <c r="L22" s="5"/>
      <c r="M22" s="5"/>
      <c r="N22" s="51">
        <v>11237447</v>
      </c>
      <c r="O22" s="53"/>
      <c r="P22" s="4"/>
      <c r="R22" s="5">
        <v>11237446792</v>
      </c>
      <c r="AD22" s="204"/>
    </row>
    <row r="23" spans="1:30">
      <c r="A23" s="45" t="s">
        <v>180</v>
      </c>
      <c r="C23" s="49"/>
      <c r="D23" s="50"/>
      <c r="E23" s="5" t="s">
        <v>181</v>
      </c>
      <c r="F23" s="5"/>
      <c r="G23" s="50"/>
      <c r="H23" s="50"/>
      <c r="I23" s="50"/>
      <c r="J23" s="50"/>
      <c r="K23" s="5"/>
      <c r="L23" s="5"/>
      <c r="M23" s="5"/>
      <c r="N23" s="51">
        <v>59417609</v>
      </c>
      <c r="O23" s="53" t="s">
        <v>357</v>
      </c>
      <c r="P23" s="4"/>
      <c r="R23" s="5">
        <f>IF(COUNTIF(R24:R27,"-")=COUNTA(R24:R27),"-",SUM(R24:R27))</f>
        <v>59417608548</v>
      </c>
      <c r="AD23" s="204"/>
    </row>
    <row r="24" spans="1:30">
      <c r="A24" s="45" t="s">
        <v>182</v>
      </c>
      <c r="C24" s="49"/>
      <c r="D24" s="50"/>
      <c r="E24" s="50"/>
      <c r="F24" s="50" t="s">
        <v>183</v>
      </c>
      <c r="G24" s="50"/>
      <c r="H24" s="50"/>
      <c r="I24" s="50"/>
      <c r="J24" s="50"/>
      <c r="K24" s="5"/>
      <c r="L24" s="5"/>
      <c r="M24" s="5"/>
      <c r="N24" s="51">
        <v>44539703</v>
      </c>
      <c r="O24" s="53"/>
      <c r="P24" s="4"/>
      <c r="R24" s="5">
        <v>44539703272</v>
      </c>
      <c r="AD24" s="204"/>
    </row>
    <row r="25" spans="1:30">
      <c r="A25" s="45" t="s">
        <v>184</v>
      </c>
      <c r="C25" s="49"/>
      <c r="D25" s="50"/>
      <c r="E25" s="50"/>
      <c r="F25" s="50" t="s">
        <v>185</v>
      </c>
      <c r="G25" s="50"/>
      <c r="H25" s="50"/>
      <c r="I25" s="50"/>
      <c r="J25" s="50"/>
      <c r="K25" s="5"/>
      <c r="L25" s="5"/>
      <c r="M25" s="5"/>
      <c r="N25" s="51">
        <v>14850080</v>
      </c>
      <c r="O25" s="53"/>
      <c r="P25" s="4"/>
      <c r="R25" s="5">
        <v>14850079954</v>
      </c>
      <c r="AD25" s="204"/>
    </row>
    <row r="26" spans="1:30">
      <c r="A26" s="45" t="s">
        <v>186</v>
      </c>
      <c r="C26" s="49"/>
      <c r="D26" s="50"/>
      <c r="E26" s="50"/>
      <c r="F26" s="50" t="s">
        <v>187</v>
      </c>
      <c r="G26" s="50"/>
      <c r="H26" s="50"/>
      <c r="I26" s="50"/>
      <c r="J26" s="50"/>
      <c r="K26" s="5"/>
      <c r="L26" s="5"/>
      <c r="M26" s="5"/>
      <c r="N26" s="51">
        <v>0</v>
      </c>
      <c r="O26" s="53"/>
      <c r="P26" s="4"/>
      <c r="R26" s="5">
        <v>0</v>
      </c>
      <c r="AD26" s="204"/>
    </row>
    <row r="27" spans="1:30">
      <c r="A27" s="45" t="s">
        <v>188</v>
      </c>
      <c r="C27" s="49"/>
      <c r="D27" s="50"/>
      <c r="E27" s="50"/>
      <c r="F27" s="50" t="s">
        <v>44</v>
      </c>
      <c r="G27" s="50"/>
      <c r="H27" s="50"/>
      <c r="I27" s="50"/>
      <c r="J27" s="50"/>
      <c r="K27" s="5"/>
      <c r="L27" s="5"/>
      <c r="M27" s="5"/>
      <c r="N27" s="51">
        <v>27825</v>
      </c>
      <c r="O27" s="53"/>
      <c r="P27" s="4"/>
      <c r="R27" s="5">
        <v>27825322</v>
      </c>
      <c r="AD27" s="204"/>
    </row>
    <row r="28" spans="1:30">
      <c r="A28" s="45" t="s">
        <v>189</v>
      </c>
      <c r="C28" s="49"/>
      <c r="D28" s="50" t="s">
        <v>190</v>
      </c>
      <c r="E28" s="50"/>
      <c r="F28" s="50"/>
      <c r="G28" s="50"/>
      <c r="H28" s="50"/>
      <c r="I28" s="50"/>
      <c r="J28" s="50"/>
      <c r="K28" s="5"/>
      <c r="L28" s="5"/>
      <c r="M28" s="5"/>
      <c r="N28" s="51">
        <v>29356280</v>
      </c>
      <c r="O28" s="53"/>
      <c r="P28" s="4"/>
      <c r="R28" s="5">
        <f>IF(COUNTIF(R29:R30,"-")=COUNTA(R29:R30),"-",SUM(R29:R30))</f>
        <v>29356280312</v>
      </c>
      <c r="AD28" s="204"/>
    </row>
    <row r="29" spans="1:30">
      <c r="A29" s="45" t="s">
        <v>191</v>
      </c>
      <c r="C29" s="49"/>
      <c r="D29" s="50"/>
      <c r="E29" s="50" t="s">
        <v>192</v>
      </c>
      <c r="F29" s="50"/>
      <c r="G29" s="50"/>
      <c r="H29" s="50"/>
      <c r="I29" s="50"/>
      <c r="J29" s="50"/>
      <c r="K29" s="54"/>
      <c r="L29" s="54"/>
      <c r="M29" s="54"/>
      <c r="N29" s="51">
        <v>14942675</v>
      </c>
      <c r="O29" s="53"/>
      <c r="P29" s="4"/>
      <c r="R29" s="5">
        <v>14942675051</v>
      </c>
      <c r="AD29" s="204"/>
    </row>
    <row r="30" spans="1:30">
      <c r="A30" s="45" t="s">
        <v>193</v>
      </c>
      <c r="C30" s="49"/>
      <c r="D30" s="50"/>
      <c r="E30" s="50" t="s">
        <v>44</v>
      </c>
      <c r="F30" s="50"/>
      <c r="G30" s="5"/>
      <c r="H30" s="50"/>
      <c r="I30" s="50"/>
      <c r="J30" s="50"/>
      <c r="K30" s="54"/>
      <c r="L30" s="54"/>
      <c r="M30" s="54"/>
      <c r="N30" s="51">
        <v>14413605</v>
      </c>
      <c r="O30" s="53"/>
      <c r="P30" s="4"/>
      <c r="R30" s="5">
        <v>14413605261</v>
      </c>
      <c r="AD30" s="204"/>
    </row>
    <row r="31" spans="1:30">
      <c r="A31" s="45" t="s">
        <v>149</v>
      </c>
      <c r="C31" s="55" t="s">
        <v>150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8">
        <v>-85605831</v>
      </c>
      <c r="O31" s="59"/>
      <c r="P31" s="4"/>
      <c r="R31" s="5">
        <f>IF(COUNTIF(R7:R28,"-")=COUNTA(R7:R28),"-",SUM(R28)-SUM(R7))</f>
        <v>-85605831185</v>
      </c>
      <c r="AD31" s="204"/>
    </row>
    <row r="32" spans="1:30">
      <c r="A32" s="45" t="s">
        <v>196</v>
      </c>
      <c r="C32" s="49"/>
      <c r="D32" s="50" t="s">
        <v>197</v>
      </c>
      <c r="E32" s="50"/>
      <c r="F32" s="5"/>
      <c r="G32" s="50"/>
      <c r="H32" s="50"/>
      <c r="I32" s="50"/>
      <c r="J32" s="50"/>
      <c r="K32" s="5"/>
      <c r="L32" s="5"/>
      <c r="M32" s="5"/>
      <c r="N32" s="51">
        <v>481237</v>
      </c>
      <c r="O32" s="52" t="s">
        <v>357</v>
      </c>
      <c r="P32" s="4"/>
      <c r="R32" s="5">
        <f>IF(COUNTIF(R33:R37,"-")=COUNTA(R33:R37),"-",SUM(R33:R37))</f>
        <v>481236810</v>
      </c>
      <c r="AD32" s="204"/>
    </row>
    <row r="33" spans="1:30">
      <c r="A33" s="45" t="s">
        <v>198</v>
      </c>
      <c r="C33" s="49"/>
      <c r="D33" s="50"/>
      <c r="E33" s="5" t="s">
        <v>199</v>
      </c>
      <c r="F33" s="5"/>
      <c r="G33" s="50"/>
      <c r="H33" s="50"/>
      <c r="I33" s="50"/>
      <c r="J33" s="50"/>
      <c r="K33" s="5"/>
      <c r="L33" s="5"/>
      <c r="M33" s="5"/>
      <c r="N33" s="51">
        <v>0</v>
      </c>
      <c r="O33" s="53"/>
      <c r="P33" s="4"/>
      <c r="R33" s="5">
        <v>0</v>
      </c>
      <c r="AD33" s="204"/>
    </row>
    <row r="34" spans="1:30">
      <c r="A34" s="45" t="s">
        <v>200</v>
      </c>
      <c r="C34" s="49"/>
      <c r="D34" s="50"/>
      <c r="E34" s="5" t="s">
        <v>201</v>
      </c>
      <c r="F34" s="5"/>
      <c r="G34" s="50"/>
      <c r="H34" s="50"/>
      <c r="I34" s="50"/>
      <c r="J34" s="50"/>
      <c r="K34" s="5"/>
      <c r="L34" s="5"/>
      <c r="M34" s="5"/>
      <c r="N34" s="51">
        <v>209202</v>
      </c>
      <c r="O34" s="53"/>
      <c r="P34" s="4"/>
      <c r="R34" s="5">
        <v>209202483</v>
      </c>
      <c r="AD34" s="204"/>
    </row>
    <row r="35" spans="1:30">
      <c r="A35" s="45" t="s">
        <v>202</v>
      </c>
      <c r="C35" s="49"/>
      <c r="D35" s="50"/>
      <c r="E35" s="5" t="s">
        <v>203</v>
      </c>
      <c r="F35" s="5"/>
      <c r="G35" s="50"/>
      <c r="H35" s="5"/>
      <c r="I35" s="50"/>
      <c r="J35" s="50"/>
      <c r="K35" s="5"/>
      <c r="L35" s="5"/>
      <c r="M35" s="5"/>
      <c r="N35" s="51">
        <v>0</v>
      </c>
      <c r="O35" s="53"/>
      <c r="P35" s="4"/>
      <c r="R35" s="5">
        <v>0</v>
      </c>
      <c r="AD35" s="204"/>
    </row>
    <row r="36" spans="1:30">
      <c r="A36" s="45" t="s">
        <v>204</v>
      </c>
      <c r="C36" s="49"/>
      <c r="D36" s="50"/>
      <c r="E36" s="50" t="s">
        <v>205</v>
      </c>
      <c r="F36" s="50"/>
      <c r="G36" s="50"/>
      <c r="H36" s="50"/>
      <c r="I36" s="50"/>
      <c r="J36" s="50"/>
      <c r="K36" s="5"/>
      <c r="L36" s="5"/>
      <c r="M36" s="5"/>
      <c r="N36" s="51">
        <v>0</v>
      </c>
      <c r="O36" s="53"/>
      <c r="P36" s="4"/>
      <c r="R36" s="5">
        <v>0</v>
      </c>
      <c r="AD36" s="204"/>
    </row>
    <row r="37" spans="1:30">
      <c r="A37" s="45" t="s">
        <v>206</v>
      </c>
      <c r="C37" s="49"/>
      <c r="D37" s="50"/>
      <c r="E37" s="50" t="s">
        <v>44</v>
      </c>
      <c r="F37" s="50"/>
      <c r="G37" s="50"/>
      <c r="H37" s="50"/>
      <c r="I37" s="50"/>
      <c r="J37" s="50"/>
      <c r="K37" s="5"/>
      <c r="L37" s="5"/>
      <c r="M37" s="5"/>
      <c r="N37" s="51">
        <v>272034</v>
      </c>
      <c r="O37" s="53"/>
      <c r="P37" s="4"/>
      <c r="R37" s="5">
        <v>272034327</v>
      </c>
      <c r="AD37" s="204"/>
    </row>
    <row r="38" spans="1:30">
      <c r="A38" s="45" t="s">
        <v>207</v>
      </c>
      <c r="C38" s="49"/>
      <c r="D38" s="50" t="s">
        <v>208</v>
      </c>
      <c r="E38" s="50"/>
      <c r="F38" s="50"/>
      <c r="G38" s="50"/>
      <c r="H38" s="50"/>
      <c r="I38" s="50"/>
      <c r="J38" s="50"/>
      <c r="K38" s="54"/>
      <c r="L38" s="54"/>
      <c r="M38" s="54"/>
      <c r="N38" s="51">
        <v>44937</v>
      </c>
      <c r="O38" s="52"/>
      <c r="P38" s="4"/>
      <c r="R38" s="5">
        <f>IF(COUNTIF(R39:R40,"-")=COUNTA(R39:R40),"-",SUM(R39:R40))</f>
        <v>44936663</v>
      </c>
      <c r="AD38" s="204"/>
    </row>
    <row r="39" spans="1:30">
      <c r="A39" s="45" t="s">
        <v>209</v>
      </c>
      <c r="C39" s="49"/>
      <c r="D39" s="50"/>
      <c r="E39" s="50" t="s">
        <v>210</v>
      </c>
      <c r="F39" s="50"/>
      <c r="G39" s="50"/>
      <c r="H39" s="50"/>
      <c r="I39" s="50"/>
      <c r="J39" s="50"/>
      <c r="K39" s="54"/>
      <c r="L39" s="54"/>
      <c r="M39" s="54"/>
      <c r="N39" s="51">
        <v>4980</v>
      </c>
      <c r="O39" s="53"/>
      <c r="P39" s="4"/>
      <c r="R39" s="5">
        <v>4979602</v>
      </c>
      <c r="AD39" s="204"/>
    </row>
    <row r="40" spans="1:30" ht="14.25" thickBot="1">
      <c r="A40" s="45" t="s">
        <v>211</v>
      </c>
      <c r="C40" s="49"/>
      <c r="D40" s="50"/>
      <c r="E40" s="50" t="s">
        <v>44</v>
      </c>
      <c r="F40" s="50"/>
      <c r="G40" s="50"/>
      <c r="H40" s="50"/>
      <c r="I40" s="50"/>
      <c r="J40" s="50"/>
      <c r="K40" s="54"/>
      <c r="L40" s="54"/>
      <c r="M40" s="54"/>
      <c r="N40" s="51">
        <v>39957</v>
      </c>
      <c r="O40" s="53"/>
      <c r="P40" s="4"/>
      <c r="R40" s="5">
        <v>39957061</v>
      </c>
      <c r="AD40" s="204"/>
    </row>
    <row r="41" spans="1:30" ht="14.25" thickBot="1">
      <c r="A41" s="45" t="s">
        <v>194</v>
      </c>
      <c r="C41" s="60" t="s">
        <v>195</v>
      </c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3">
        <v>-86042131</v>
      </c>
      <c r="O41" s="64"/>
      <c r="P41" s="4"/>
      <c r="R41" s="5">
        <f>IF(COUNTIF(R31:R40,"-")=COUNTA(R31:R40),"-",SUM(R31,R38)-SUM(R32))</f>
        <v>-86042131332</v>
      </c>
      <c r="AD41" s="204"/>
    </row>
    <row r="42" spans="1:30" s="4" customFormat="1" ht="3.75" customHeight="1">
      <c r="A42" s="65"/>
      <c r="C42" s="66"/>
      <c r="D42" s="66"/>
      <c r="E42" s="67"/>
      <c r="F42" s="67"/>
      <c r="G42" s="67"/>
      <c r="H42" s="67"/>
      <c r="I42" s="67"/>
      <c r="J42" s="68"/>
      <c r="K42" s="68"/>
      <c r="L42" s="68"/>
    </row>
    <row r="43" spans="1:30" s="4" customFormat="1" ht="15.6" customHeight="1">
      <c r="A43" s="65"/>
      <c r="C43" s="69"/>
      <c r="D43" s="69" t="s">
        <v>343</v>
      </c>
      <c r="E43" s="70"/>
      <c r="F43" s="70"/>
      <c r="G43" s="70"/>
      <c r="H43" s="70"/>
      <c r="I43" s="70"/>
      <c r="J43" s="71"/>
      <c r="K43" s="71"/>
      <c r="L43" s="71"/>
    </row>
  </sheetData>
  <mergeCells count="5">
    <mergeCell ref="C2:O2"/>
    <mergeCell ref="C3:O3"/>
    <mergeCell ref="C4:O4"/>
    <mergeCell ref="C6:M6"/>
    <mergeCell ref="N6:O6"/>
  </mergeCells>
  <phoneticPr fontId="10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XFD7"/>
    </sheetView>
  </sheetViews>
  <sheetFormatPr defaultColWidth="9" defaultRowHeight="12.75"/>
  <cols>
    <col min="1" max="1" width="0" style="72" hidden="1" customWidth="1"/>
    <col min="2" max="2" width="1.125" style="74" customWidth="1"/>
    <col min="3" max="3" width="1.625" style="74" customWidth="1"/>
    <col min="4" max="9" width="2" style="74" customWidth="1"/>
    <col min="10" max="10" width="15.375" style="74" customWidth="1"/>
    <col min="11" max="11" width="21.625" style="74" bestFit="1" customWidth="1"/>
    <col min="12" max="12" width="3" style="74" bestFit="1" customWidth="1"/>
    <col min="13" max="13" width="21.625" style="74" bestFit="1" customWidth="1"/>
    <col min="14" max="14" width="3" style="74" bestFit="1" customWidth="1"/>
    <col min="15" max="15" width="21.625" style="74" bestFit="1" customWidth="1"/>
    <col min="16" max="16" width="3" style="74" bestFit="1" customWidth="1"/>
    <col min="17" max="17" width="21.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16384" width="9" style="74"/>
  </cols>
  <sheetData>
    <row r="2" spans="1:24" ht="24">
      <c r="B2" s="73"/>
      <c r="C2" s="265" t="s">
        <v>358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4" ht="17.25">
      <c r="B3" s="75"/>
      <c r="C3" s="266" t="s">
        <v>359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24" ht="17.25">
      <c r="B4" s="75"/>
      <c r="C4" s="266" t="s">
        <v>356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24" ht="15.75" customHeight="1" thickBot="1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05" t="s">
        <v>353</v>
      </c>
      <c r="Q5" s="77"/>
      <c r="R5" s="78"/>
    </row>
    <row r="6" spans="1:24" ht="12.75" customHeight="1">
      <c r="B6" s="79"/>
      <c r="C6" s="267" t="s">
        <v>0</v>
      </c>
      <c r="D6" s="268"/>
      <c r="E6" s="268"/>
      <c r="F6" s="268"/>
      <c r="G6" s="268"/>
      <c r="H6" s="268"/>
      <c r="I6" s="268"/>
      <c r="J6" s="269"/>
      <c r="K6" s="273" t="s">
        <v>344</v>
      </c>
      <c r="L6" s="268"/>
      <c r="M6" s="80"/>
      <c r="N6" s="80"/>
      <c r="O6" s="80"/>
      <c r="P6" s="81"/>
      <c r="Q6" s="80"/>
      <c r="R6" s="81"/>
    </row>
    <row r="7" spans="1:24" ht="29.25" customHeight="1" thickBot="1">
      <c r="A7" s="72" t="s">
        <v>330</v>
      </c>
      <c r="B7" s="79"/>
      <c r="C7" s="270"/>
      <c r="D7" s="271"/>
      <c r="E7" s="271"/>
      <c r="F7" s="271"/>
      <c r="G7" s="271"/>
      <c r="H7" s="271"/>
      <c r="I7" s="271"/>
      <c r="J7" s="272"/>
      <c r="K7" s="274"/>
      <c r="L7" s="271"/>
      <c r="M7" s="275" t="s">
        <v>345</v>
      </c>
      <c r="N7" s="276"/>
      <c r="O7" s="275" t="s">
        <v>346</v>
      </c>
      <c r="P7" s="277"/>
      <c r="Q7" s="278" t="s">
        <v>148</v>
      </c>
      <c r="R7" s="277"/>
    </row>
    <row r="8" spans="1:24" ht="15.95" customHeight="1">
      <c r="A8" s="72" t="s">
        <v>212</v>
      </c>
      <c r="B8" s="82"/>
      <c r="C8" s="83" t="s">
        <v>213</v>
      </c>
      <c r="D8" s="84"/>
      <c r="E8" s="84"/>
      <c r="F8" s="84"/>
      <c r="G8" s="84"/>
      <c r="H8" s="84"/>
      <c r="I8" s="84"/>
      <c r="J8" s="85"/>
      <c r="K8" s="86">
        <v>162506853</v>
      </c>
      <c r="L8" s="87" t="s">
        <v>357</v>
      </c>
      <c r="M8" s="86">
        <v>316009412</v>
      </c>
      <c r="N8" s="88"/>
      <c r="O8" s="86">
        <v>-153502558</v>
      </c>
      <c r="P8" s="90"/>
      <c r="Q8" s="89" t="s">
        <v>360</v>
      </c>
      <c r="R8" s="90"/>
      <c r="U8" s="208">
        <f t="shared" ref="U8:U13" si="0">IF(COUNTIF(V8:X8,"-")=COUNTA(V8:X8),"-",SUM(V8:X8))</f>
        <v>162506853411</v>
      </c>
      <c r="V8" s="208">
        <v>316009411689</v>
      </c>
      <c r="W8" s="208">
        <v>-153502558278</v>
      </c>
      <c r="X8" s="208" t="s">
        <v>11</v>
      </c>
    </row>
    <row r="9" spans="1:24" ht="15.95" customHeight="1">
      <c r="A9" s="72" t="s">
        <v>214</v>
      </c>
      <c r="B9" s="82"/>
      <c r="C9" s="21"/>
      <c r="D9" s="16" t="s">
        <v>215</v>
      </c>
      <c r="E9" s="16"/>
      <c r="F9" s="16"/>
      <c r="G9" s="16"/>
      <c r="H9" s="16"/>
      <c r="I9" s="16"/>
      <c r="J9" s="79"/>
      <c r="K9" s="91">
        <v>-86042131</v>
      </c>
      <c r="L9" s="92"/>
      <c r="M9" s="258"/>
      <c r="N9" s="259"/>
      <c r="O9" s="91">
        <v>-86042131</v>
      </c>
      <c r="P9" s="97"/>
      <c r="Q9" s="94" t="s">
        <v>360</v>
      </c>
      <c r="R9" s="95"/>
      <c r="U9" s="208">
        <f t="shared" si="0"/>
        <v>-86042131332</v>
      </c>
      <c r="V9" s="208" t="s">
        <v>11</v>
      </c>
      <c r="W9" s="208">
        <v>-86042131332</v>
      </c>
      <c r="X9" s="208" t="s">
        <v>11</v>
      </c>
    </row>
    <row r="10" spans="1:24" ht="15.95" customHeight="1">
      <c r="A10" s="72" t="s">
        <v>216</v>
      </c>
      <c r="B10" s="79"/>
      <c r="C10" s="96"/>
      <c r="D10" s="79" t="s">
        <v>217</v>
      </c>
      <c r="E10" s="79"/>
      <c r="F10" s="79"/>
      <c r="G10" s="79"/>
      <c r="H10" s="79"/>
      <c r="I10" s="79"/>
      <c r="J10" s="79"/>
      <c r="K10" s="91">
        <v>86358422</v>
      </c>
      <c r="L10" s="92"/>
      <c r="M10" s="253"/>
      <c r="N10" s="260"/>
      <c r="O10" s="91">
        <v>86358422</v>
      </c>
      <c r="P10" s="97"/>
      <c r="Q10" s="94" t="s">
        <v>11</v>
      </c>
      <c r="R10" s="97"/>
      <c r="U10" s="208">
        <f t="shared" si="0"/>
        <v>86358422141</v>
      </c>
      <c r="V10" s="208" t="s">
        <v>11</v>
      </c>
      <c r="W10" s="208">
        <f>IF(COUNTIF(W11:W12,"-")=COUNTA(W11:W12),"-",SUM(W11:W12))</f>
        <v>86358422141</v>
      </c>
      <c r="X10" s="208" t="s">
        <v>11</v>
      </c>
    </row>
    <row r="11" spans="1:24" ht="15.95" customHeight="1">
      <c r="A11" s="72" t="s">
        <v>218</v>
      </c>
      <c r="B11" s="79"/>
      <c r="C11" s="98"/>
      <c r="D11" s="79"/>
      <c r="E11" s="99" t="s">
        <v>219</v>
      </c>
      <c r="F11" s="99"/>
      <c r="G11" s="99"/>
      <c r="H11" s="99"/>
      <c r="I11" s="99"/>
      <c r="J11" s="79"/>
      <c r="K11" s="91">
        <v>61359398</v>
      </c>
      <c r="L11" s="92"/>
      <c r="M11" s="253"/>
      <c r="N11" s="260"/>
      <c r="O11" s="91">
        <v>61359398</v>
      </c>
      <c r="P11" s="97"/>
      <c r="Q11" s="94" t="s">
        <v>360</v>
      </c>
      <c r="R11" s="97"/>
      <c r="U11" s="208">
        <f t="shared" si="0"/>
        <v>61359398495</v>
      </c>
      <c r="V11" s="208" t="s">
        <v>11</v>
      </c>
      <c r="W11" s="208">
        <v>61359398495</v>
      </c>
      <c r="X11" s="208" t="s">
        <v>11</v>
      </c>
    </row>
    <row r="12" spans="1:24" ht="15.95" customHeight="1">
      <c r="A12" s="72" t="s">
        <v>220</v>
      </c>
      <c r="B12" s="79"/>
      <c r="C12" s="100"/>
      <c r="D12" s="101"/>
      <c r="E12" s="101" t="s">
        <v>221</v>
      </c>
      <c r="F12" s="101"/>
      <c r="G12" s="101"/>
      <c r="H12" s="101"/>
      <c r="I12" s="101"/>
      <c r="J12" s="102"/>
      <c r="K12" s="103">
        <v>24999024</v>
      </c>
      <c r="L12" s="104"/>
      <c r="M12" s="261"/>
      <c r="N12" s="262"/>
      <c r="O12" s="103">
        <v>24999024</v>
      </c>
      <c r="P12" s="107"/>
      <c r="Q12" s="106" t="s">
        <v>360</v>
      </c>
      <c r="R12" s="107"/>
      <c r="U12" s="208">
        <f t="shared" si="0"/>
        <v>24999023646</v>
      </c>
      <c r="V12" s="208" t="s">
        <v>11</v>
      </c>
      <c r="W12" s="208">
        <v>24999023646</v>
      </c>
      <c r="X12" s="208" t="s">
        <v>11</v>
      </c>
    </row>
    <row r="13" spans="1:24" ht="15.95" customHeight="1">
      <c r="A13" s="72" t="s">
        <v>222</v>
      </c>
      <c r="B13" s="79"/>
      <c r="C13" s="108"/>
      <c r="D13" s="109" t="s">
        <v>223</v>
      </c>
      <c r="E13" s="110"/>
      <c r="F13" s="109"/>
      <c r="G13" s="109"/>
      <c r="H13" s="109"/>
      <c r="I13" s="109"/>
      <c r="J13" s="111"/>
      <c r="K13" s="112">
        <v>316291</v>
      </c>
      <c r="L13" s="113"/>
      <c r="M13" s="263"/>
      <c r="N13" s="264"/>
      <c r="O13" s="112">
        <v>316291</v>
      </c>
      <c r="P13" s="115"/>
      <c r="Q13" s="114" t="s">
        <v>11</v>
      </c>
      <c r="R13" s="115"/>
      <c r="U13" s="208">
        <f t="shared" si="0"/>
        <v>316290809</v>
      </c>
      <c r="V13" s="208" t="s">
        <v>11</v>
      </c>
      <c r="W13" s="208">
        <f>IF(COUNTIF(W9:W10,"-")=COUNTA(W9:W10),"-",SUM(W9:W10))</f>
        <v>316290809</v>
      </c>
      <c r="X13" s="208" t="s">
        <v>11</v>
      </c>
    </row>
    <row r="14" spans="1:24" ht="15.95" customHeight="1">
      <c r="A14" s="72" t="s">
        <v>224</v>
      </c>
      <c r="B14" s="79"/>
      <c r="C14" s="21"/>
      <c r="D14" s="116" t="s">
        <v>347</v>
      </c>
      <c r="E14" s="116"/>
      <c r="F14" s="116"/>
      <c r="G14" s="99"/>
      <c r="H14" s="99"/>
      <c r="I14" s="99"/>
      <c r="J14" s="79"/>
      <c r="K14" s="247"/>
      <c r="L14" s="248"/>
      <c r="M14" s="91">
        <v>2983310</v>
      </c>
      <c r="N14" s="93"/>
      <c r="O14" s="91">
        <v>-2983310</v>
      </c>
      <c r="P14" s="97"/>
      <c r="Q14" s="256" t="s">
        <v>11</v>
      </c>
      <c r="R14" s="257"/>
      <c r="U14" s="208">
        <v>0</v>
      </c>
      <c r="V14" s="208">
        <f>IF(COUNTA(V15:V18)=COUNTIF(V15:V18,"-"),"-",SUM(V15,V17,V16,V18))</f>
        <v>2983309537</v>
      </c>
      <c r="W14" s="208">
        <f>IF(COUNTA(W15:W18)=COUNTIF(W15:W18,"-"),"-",SUM(W15,W17,W16,W18))</f>
        <v>-2983309537</v>
      </c>
      <c r="X14" s="208" t="s">
        <v>11</v>
      </c>
    </row>
    <row r="15" spans="1:24" ht="15.95" customHeight="1">
      <c r="A15" s="72" t="s">
        <v>225</v>
      </c>
      <c r="B15" s="79"/>
      <c r="C15" s="21"/>
      <c r="D15" s="116"/>
      <c r="E15" s="116" t="s">
        <v>226</v>
      </c>
      <c r="F15" s="99"/>
      <c r="G15" s="99"/>
      <c r="H15" s="99"/>
      <c r="I15" s="99"/>
      <c r="J15" s="79"/>
      <c r="K15" s="247"/>
      <c r="L15" s="248"/>
      <c r="M15" s="91">
        <v>15221718</v>
      </c>
      <c r="N15" s="93"/>
      <c r="O15" s="91">
        <v>-15221718</v>
      </c>
      <c r="P15" s="97"/>
      <c r="Q15" s="249" t="s">
        <v>11</v>
      </c>
      <c r="R15" s="250"/>
      <c r="U15" s="208">
        <v>0</v>
      </c>
      <c r="V15" s="208">
        <v>15221718102</v>
      </c>
      <c r="W15" s="208">
        <v>-15221718102</v>
      </c>
      <c r="X15" s="208" t="s">
        <v>11</v>
      </c>
    </row>
    <row r="16" spans="1:24" ht="15.95" customHeight="1">
      <c r="A16" s="72" t="s">
        <v>227</v>
      </c>
      <c r="B16" s="79"/>
      <c r="C16" s="21"/>
      <c r="D16" s="116"/>
      <c r="E16" s="116" t="s">
        <v>228</v>
      </c>
      <c r="F16" s="116"/>
      <c r="G16" s="99"/>
      <c r="H16" s="99"/>
      <c r="I16" s="99"/>
      <c r="J16" s="79"/>
      <c r="K16" s="247"/>
      <c r="L16" s="248"/>
      <c r="M16" s="91">
        <v>-13296288</v>
      </c>
      <c r="N16" s="93"/>
      <c r="O16" s="91">
        <v>13296288</v>
      </c>
      <c r="P16" s="97"/>
      <c r="Q16" s="249" t="s">
        <v>11</v>
      </c>
      <c r="R16" s="250"/>
      <c r="U16" s="208">
        <v>0</v>
      </c>
      <c r="V16" s="208">
        <v>-13296288456</v>
      </c>
      <c r="W16" s="208">
        <v>13296288456</v>
      </c>
      <c r="X16" s="208" t="s">
        <v>11</v>
      </c>
    </row>
    <row r="17" spans="1:24" ht="15.95" customHeight="1">
      <c r="A17" s="72" t="s">
        <v>229</v>
      </c>
      <c r="B17" s="79"/>
      <c r="C17" s="21"/>
      <c r="D17" s="116"/>
      <c r="E17" s="116" t="s">
        <v>230</v>
      </c>
      <c r="F17" s="116"/>
      <c r="G17" s="99"/>
      <c r="H17" s="99"/>
      <c r="I17" s="99"/>
      <c r="J17" s="79"/>
      <c r="K17" s="247"/>
      <c r="L17" s="248"/>
      <c r="M17" s="91">
        <v>2000932</v>
      </c>
      <c r="N17" s="93"/>
      <c r="O17" s="91">
        <v>-2000932</v>
      </c>
      <c r="P17" s="97"/>
      <c r="Q17" s="249" t="s">
        <v>11</v>
      </c>
      <c r="R17" s="250"/>
      <c r="U17" s="208">
        <v>0</v>
      </c>
      <c r="V17" s="208">
        <v>2000932197</v>
      </c>
      <c r="W17" s="208">
        <v>-2000932197</v>
      </c>
      <c r="X17" s="208" t="s">
        <v>11</v>
      </c>
    </row>
    <row r="18" spans="1:24" ht="15.95" customHeight="1">
      <c r="A18" s="72" t="s">
        <v>231</v>
      </c>
      <c r="B18" s="79"/>
      <c r="C18" s="21"/>
      <c r="D18" s="116"/>
      <c r="E18" s="116" t="s">
        <v>232</v>
      </c>
      <c r="F18" s="116"/>
      <c r="G18" s="99"/>
      <c r="H18" s="17"/>
      <c r="I18" s="99"/>
      <c r="J18" s="79"/>
      <c r="K18" s="247"/>
      <c r="L18" s="248"/>
      <c r="M18" s="91">
        <v>-943052</v>
      </c>
      <c r="N18" s="93"/>
      <c r="O18" s="91">
        <v>943052</v>
      </c>
      <c r="P18" s="97"/>
      <c r="Q18" s="249" t="s">
        <v>11</v>
      </c>
      <c r="R18" s="250"/>
      <c r="U18" s="208">
        <v>0</v>
      </c>
      <c r="V18" s="208">
        <v>-943052306</v>
      </c>
      <c r="W18" s="208">
        <v>943052306</v>
      </c>
      <c r="X18" s="208" t="s">
        <v>11</v>
      </c>
    </row>
    <row r="19" spans="1:24" ht="15.95" customHeight="1">
      <c r="A19" s="72" t="s">
        <v>233</v>
      </c>
      <c r="B19" s="79"/>
      <c r="C19" s="21"/>
      <c r="D19" s="116" t="s">
        <v>234</v>
      </c>
      <c r="E19" s="99"/>
      <c r="F19" s="99"/>
      <c r="G19" s="99"/>
      <c r="H19" s="99"/>
      <c r="I19" s="99"/>
      <c r="J19" s="79"/>
      <c r="K19" s="91">
        <v>-2195</v>
      </c>
      <c r="L19" s="92"/>
      <c r="M19" s="91">
        <v>-2195</v>
      </c>
      <c r="N19" s="93"/>
      <c r="O19" s="253"/>
      <c r="P19" s="254"/>
      <c r="Q19" s="255" t="s">
        <v>11</v>
      </c>
      <c r="R19" s="254"/>
      <c r="U19" s="208">
        <f>IF(COUNTIF(V19:X19,"-")=COUNTA(V19:X19),"-",SUM(V19:X19))</f>
        <v>-2195495</v>
      </c>
      <c r="V19" s="208">
        <v>-2195495</v>
      </c>
      <c r="W19" s="208" t="s">
        <v>11</v>
      </c>
      <c r="X19" s="208" t="s">
        <v>11</v>
      </c>
    </row>
    <row r="20" spans="1:24" ht="15.95" customHeight="1">
      <c r="A20" s="72" t="s">
        <v>235</v>
      </c>
      <c r="B20" s="79"/>
      <c r="C20" s="21"/>
      <c r="D20" s="116" t="s">
        <v>236</v>
      </c>
      <c r="E20" s="116"/>
      <c r="F20" s="99"/>
      <c r="G20" s="99"/>
      <c r="H20" s="99"/>
      <c r="I20" s="99"/>
      <c r="J20" s="79"/>
      <c r="K20" s="91">
        <v>940969</v>
      </c>
      <c r="L20" s="92"/>
      <c r="M20" s="91">
        <v>940969</v>
      </c>
      <c r="N20" s="93"/>
      <c r="O20" s="253"/>
      <c r="P20" s="254"/>
      <c r="Q20" s="255" t="s">
        <v>11</v>
      </c>
      <c r="R20" s="254"/>
      <c r="U20" s="208">
        <f>IF(COUNTIF(V20:X20,"-")=COUNTA(V20:X20),"-",SUM(V20:X20))</f>
        <v>940969261</v>
      </c>
      <c r="V20" s="208">
        <v>940969261</v>
      </c>
      <c r="W20" s="208" t="s">
        <v>11</v>
      </c>
      <c r="X20" s="208" t="s">
        <v>11</v>
      </c>
    </row>
    <row r="21" spans="1:24" ht="15.95" customHeight="1">
      <c r="A21" s="72" t="s">
        <v>238</v>
      </c>
      <c r="B21" s="79"/>
      <c r="C21" s="100"/>
      <c r="D21" s="101" t="s">
        <v>44</v>
      </c>
      <c r="E21" s="101"/>
      <c r="F21" s="101"/>
      <c r="G21" s="117"/>
      <c r="H21" s="117"/>
      <c r="I21" s="117"/>
      <c r="J21" s="102"/>
      <c r="K21" s="103">
        <v>1411096</v>
      </c>
      <c r="L21" s="104"/>
      <c r="M21" s="103">
        <v>-275197</v>
      </c>
      <c r="N21" s="105"/>
      <c r="O21" s="103">
        <v>1686293</v>
      </c>
      <c r="P21" s="107"/>
      <c r="Q21" s="251" t="s">
        <v>11</v>
      </c>
      <c r="R21" s="252"/>
      <c r="S21" s="118"/>
      <c r="U21" s="208">
        <f>IF(COUNTIF(V21:X21,"-")=COUNTA(V21:X21),"-",SUM(V21:X21))</f>
        <v>1411096113</v>
      </c>
      <c r="V21" s="208">
        <v>-275196961</v>
      </c>
      <c r="W21" s="208">
        <v>1686293074</v>
      </c>
      <c r="X21" s="208" t="s">
        <v>11</v>
      </c>
    </row>
    <row r="22" spans="1:24" ht="15.95" customHeight="1" thickBot="1">
      <c r="A22" s="72" t="s">
        <v>239</v>
      </c>
      <c r="B22" s="79"/>
      <c r="C22" s="119"/>
      <c r="D22" s="120" t="s">
        <v>240</v>
      </c>
      <c r="E22" s="120"/>
      <c r="F22" s="121"/>
      <c r="G22" s="121"/>
      <c r="H22" s="122"/>
      <c r="I22" s="121"/>
      <c r="J22" s="123"/>
      <c r="K22" s="124">
        <v>2666161</v>
      </c>
      <c r="L22" s="125"/>
      <c r="M22" s="124">
        <v>3646886</v>
      </c>
      <c r="N22" s="126" t="s">
        <v>357</v>
      </c>
      <c r="O22" s="124">
        <v>-980726</v>
      </c>
      <c r="P22" s="206"/>
      <c r="Q22" s="127" t="s">
        <v>11</v>
      </c>
      <c r="R22" s="128"/>
      <c r="S22" s="118"/>
      <c r="U22" s="208">
        <f>IF(COUNTIF(V22:X22,"-")=COUNTA(V22:X22),"-",SUM(V22:X22))</f>
        <v>2666160688</v>
      </c>
      <c r="V22" s="208">
        <f>IF(AND(V14="-",COUNTIF(V19:V20,"-")=COUNTA(V19:V20),V21="-"),"-",SUM(V14,V19:V20,V21))</f>
        <v>3646886342</v>
      </c>
      <c r="W22" s="208">
        <f>IF(AND(W13="-",W14="-",COUNTIF(W19:W20,"-")=COUNTA(W19:W20),W21="-"),"-",SUM(W13,W14,W19:W20,W21))</f>
        <v>-980725654</v>
      </c>
      <c r="X22" s="208" t="s">
        <v>11</v>
      </c>
    </row>
    <row r="23" spans="1:24" ht="15.95" customHeight="1" thickBot="1">
      <c r="A23" s="72" t="s">
        <v>241</v>
      </c>
      <c r="B23" s="79"/>
      <c r="C23" s="129" t="s">
        <v>242</v>
      </c>
      <c r="D23" s="130"/>
      <c r="E23" s="130"/>
      <c r="F23" s="130"/>
      <c r="G23" s="131"/>
      <c r="H23" s="131"/>
      <c r="I23" s="131"/>
      <c r="J23" s="132"/>
      <c r="K23" s="133">
        <v>165173014</v>
      </c>
      <c r="L23" s="134"/>
      <c r="M23" s="133">
        <v>319656298</v>
      </c>
      <c r="N23" s="135"/>
      <c r="O23" s="133">
        <v>-154483284</v>
      </c>
      <c r="P23" s="207"/>
      <c r="Q23" s="136" t="s">
        <v>11</v>
      </c>
      <c r="R23" s="137"/>
      <c r="S23" s="118"/>
      <c r="U23" s="208">
        <f>IF(COUNTIF(V23:X23,"-")=COUNTA(V23:X23),"-",SUM(V23:X23))</f>
        <v>165173014099</v>
      </c>
      <c r="V23" s="208">
        <v>319656298031</v>
      </c>
      <c r="W23" s="208">
        <v>-154483283932</v>
      </c>
      <c r="X23" s="208" t="s">
        <v>11</v>
      </c>
    </row>
    <row r="24" spans="1:24" ht="6.75" customHeight="1">
      <c r="B24" s="79"/>
      <c r="C24" s="138"/>
      <c r="D24" s="139"/>
      <c r="E24" s="139"/>
      <c r="F24" s="139"/>
      <c r="G24" s="139"/>
      <c r="H24" s="139"/>
      <c r="I24" s="139"/>
      <c r="J24" s="139"/>
      <c r="K24" s="79"/>
      <c r="L24" s="79"/>
      <c r="M24" s="79"/>
      <c r="N24" s="79"/>
      <c r="O24" s="79"/>
      <c r="P24" s="79"/>
      <c r="Q24" s="79"/>
      <c r="R24" s="16"/>
      <c r="S24" s="118"/>
    </row>
    <row r="25" spans="1:24" ht="15.6" customHeight="1">
      <c r="B25" s="79"/>
      <c r="C25" s="140"/>
      <c r="D25" s="141" t="s">
        <v>343</v>
      </c>
      <c r="F25" s="82"/>
      <c r="G25" s="77"/>
      <c r="H25" s="82"/>
      <c r="I25" s="82"/>
      <c r="J25" s="140"/>
      <c r="K25" s="79"/>
      <c r="L25" s="79"/>
      <c r="M25" s="79"/>
      <c r="N25" s="79"/>
      <c r="O25" s="79"/>
      <c r="P25" s="79"/>
      <c r="Q25" s="79"/>
      <c r="R25" s="16"/>
      <c r="S25" s="11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7:L17"/>
    <mergeCell ref="Q17:R17"/>
    <mergeCell ref="Q21:R21"/>
    <mergeCell ref="K18:L18"/>
    <mergeCell ref="Q18:R18"/>
    <mergeCell ref="O19:P19"/>
    <mergeCell ref="Q19:R19"/>
    <mergeCell ref="O20:P20"/>
    <mergeCell ref="Q20:R20"/>
  </mergeCells>
  <phoneticPr fontId="10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62"/>
  <sheetViews>
    <sheetView topLeftCell="B1" zoomScale="85" zoomScaleNormal="85" workbookViewId="0">
      <selection activeCell="B1" sqref="A1:XFD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16384" width="9" style="5"/>
  </cols>
  <sheetData>
    <row r="1" spans="1:30">
      <c r="B1" s="142"/>
      <c r="C1" s="142"/>
      <c r="D1" s="44"/>
      <c r="E1" s="44"/>
      <c r="F1" s="44"/>
      <c r="G1" s="44"/>
      <c r="H1" s="44"/>
    </row>
    <row r="2" spans="1:30" ht="24">
      <c r="B2" s="143"/>
      <c r="C2" s="288" t="s">
        <v>361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30" ht="14.25">
      <c r="A3" s="144"/>
      <c r="B3" s="145"/>
      <c r="C3" s="289" t="s">
        <v>355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30" ht="14.25">
      <c r="A4" s="144"/>
      <c r="B4" s="145"/>
      <c r="C4" s="289" t="s">
        <v>356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30" ht="14.25" thickBot="1">
      <c r="A5" s="144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 t="s">
        <v>353</v>
      </c>
    </row>
    <row r="6" spans="1:30">
      <c r="A6" s="144"/>
      <c r="B6" s="145"/>
      <c r="C6" s="290" t="s">
        <v>0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332</v>
      </c>
      <c r="N6" s="298"/>
    </row>
    <row r="7" spans="1:30" ht="14.25" thickBot="1">
      <c r="A7" s="144" t="s">
        <v>330</v>
      </c>
      <c r="B7" s="145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30">
      <c r="A8" s="148"/>
      <c r="B8" s="149"/>
      <c r="C8" s="150" t="s">
        <v>348</v>
      </c>
      <c r="D8" s="151"/>
      <c r="E8" s="151"/>
      <c r="F8" s="152"/>
      <c r="G8" s="152"/>
      <c r="H8" s="153"/>
      <c r="I8" s="152"/>
      <c r="J8" s="153"/>
      <c r="K8" s="153"/>
      <c r="L8" s="154"/>
      <c r="M8" s="155"/>
      <c r="N8" s="156"/>
      <c r="AD8" s="204"/>
    </row>
    <row r="9" spans="1:30">
      <c r="A9" s="1" t="s">
        <v>245</v>
      </c>
      <c r="C9" s="157"/>
      <c r="D9" s="158" t="s">
        <v>246</v>
      </c>
      <c r="E9" s="158"/>
      <c r="F9" s="159"/>
      <c r="G9" s="159"/>
      <c r="H9" s="146"/>
      <c r="I9" s="159"/>
      <c r="J9" s="146"/>
      <c r="K9" s="146"/>
      <c r="L9" s="160"/>
      <c r="M9" s="161">
        <v>105705789</v>
      </c>
      <c r="N9" s="162" t="s">
        <v>357</v>
      </c>
      <c r="Q9" s="5">
        <f>IF(AND(Q10="-",Q15="-"),"-",SUM(Q10,Q15))</f>
        <v>105705788712</v>
      </c>
      <c r="AD9" s="204"/>
    </row>
    <row r="10" spans="1:30">
      <c r="A10" s="1" t="s">
        <v>247</v>
      </c>
      <c r="C10" s="157"/>
      <c r="D10" s="158"/>
      <c r="E10" s="158" t="s">
        <v>248</v>
      </c>
      <c r="F10" s="159"/>
      <c r="G10" s="159"/>
      <c r="H10" s="159"/>
      <c r="I10" s="159"/>
      <c r="J10" s="146"/>
      <c r="K10" s="146"/>
      <c r="L10" s="160"/>
      <c r="M10" s="161">
        <v>46288180</v>
      </c>
      <c r="N10" s="162"/>
      <c r="Q10" s="5">
        <f>IF(COUNTIF(Q11:Q14,"-")=COUNTA(Q11:Q14),"-",SUM(Q11:Q14))</f>
        <v>46288180164</v>
      </c>
      <c r="AD10" s="204"/>
    </row>
    <row r="11" spans="1:30">
      <c r="A11" s="1" t="s">
        <v>249</v>
      </c>
      <c r="C11" s="157"/>
      <c r="D11" s="158"/>
      <c r="E11" s="158"/>
      <c r="F11" s="159" t="s">
        <v>250</v>
      </c>
      <c r="G11" s="159"/>
      <c r="H11" s="159"/>
      <c r="I11" s="159"/>
      <c r="J11" s="146"/>
      <c r="K11" s="146"/>
      <c r="L11" s="160"/>
      <c r="M11" s="161">
        <v>17049716</v>
      </c>
      <c r="N11" s="162"/>
      <c r="Q11" s="5">
        <v>17049715618</v>
      </c>
      <c r="AD11" s="204"/>
    </row>
    <row r="12" spans="1:30">
      <c r="A12" s="1" t="s">
        <v>251</v>
      </c>
      <c r="C12" s="157"/>
      <c r="D12" s="158"/>
      <c r="E12" s="158"/>
      <c r="F12" s="159" t="s">
        <v>252</v>
      </c>
      <c r="G12" s="159"/>
      <c r="H12" s="159"/>
      <c r="I12" s="159"/>
      <c r="J12" s="146"/>
      <c r="K12" s="146"/>
      <c r="L12" s="160"/>
      <c r="M12" s="161">
        <v>16577433</v>
      </c>
      <c r="N12" s="162"/>
      <c r="Q12" s="5">
        <v>16577432924</v>
      </c>
      <c r="AD12" s="204"/>
    </row>
    <row r="13" spans="1:30">
      <c r="A13" s="1" t="s">
        <v>253</v>
      </c>
      <c r="C13" s="163"/>
      <c r="D13" s="146"/>
      <c r="E13" s="146"/>
      <c r="F13" s="146" t="s">
        <v>254</v>
      </c>
      <c r="G13" s="146"/>
      <c r="H13" s="146"/>
      <c r="I13" s="146"/>
      <c r="J13" s="146"/>
      <c r="K13" s="146"/>
      <c r="L13" s="160"/>
      <c r="M13" s="161">
        <v>1604676</v>
      </c>
      <c r="N13" s="162"/>
      <c r="Q13" s="5">
        <v>1604676217</v>
      </c>
      <c r="AD13" s="204"/>
    </row>
    <row r="14" spans="1:30">
      <c r="A14" s="1" t="s">
        <v>255</v>
      </c>
      <c r="C14" s="164"/>
      <c r="D14" s="165"/>
      <c r="E14" s="146"/>
      <c r="F14" s="165" t="s">
        <v>256</v>
      </c>
      <c r="G14" s="165"/>
      <c r="H14" s="165"/>
      <c r="I14" s="165"/>
      <c r="J14" s="146"/>
      <c r="K14" s="146"/>
      <c r="L14" s="160"/>
      <c r="M14" s="161">
        <v>11056355</v>
      </c>
      <c r="N14" s="162"/>
      <c r="Q14" s="5">
        <v>11056355405</v>
      </c>
      <c r="AD14" s="204"/>
    </row>
    <row r="15" spans="1:30">
      <c r="A15" s="1" t="s">
        <v>257</v>
      </c>
      <c r="C15" s="163"/>
      <c r="D15" s="165"/>
      <c r="E15" s="146" t="s">
        <v>258</v>
      </c>
      <c r="F15" s="165"/>
      <c r="G15" s="165"/>
      <c r="H15" s="165"/>
      <c r="I15" s="165"/>
      <c r="J15" s="146"/>
      <c r="K15" s="146"/>
      <c r="L15" s="160"/>
      <c r="M15" s="161">
        <v>59417609</v>
      </c>
      <c r="N15" s="162" t="s">
        <v>357</v>
      </c>
      <c r="Q15" s="5">
        <f>IF(COUNTIF(Q16:Q19,"-")=COUNTA(Q16:Q19),"-",SUM(Q16:Q19))</f>
        <v>59417608548</v>
      </c>
      <c r="AD15" s="204"/>
    </row>
    <row r="16" spans="1:30">
      <c r="A16" s="1" t="s">
        <v>259</v>
      </c>
      <c r="C16" s="163"/>
      <c r="D16" s="165"/>
      <c r="E16" s="165"/>
      <c r="F16" s="146" t="s">
        <v>260</v>
      </c>
      <c r="G16" s="165"/>
      <c r="H16" s="165"/>
      <c r="I16" s="165"/>
      <c r="J16" s="146"/>
      <c r="K16" s="146"/>
      <c r="L16" s="160"/>
      <c r="M16" s="161">
        <v>44539703</v>
      </c>
      <c r="N16" s="162"/>
      <c r="Q16" s="5">
        <v>44539703272</v>
      </c>
      <c r="AD16" s="204"/>
    </row>
    <row r="17" spans="1:30">
      <c r="A17" s="1" t="s">
        <v>261</v>
      </c>
      <c r="C17" s="163"/>
      <c r="D17" s="165"/>
      <c r="E17" s="165"/>
      <c r="F17" s="146" t="s">
        <v>262</v>
      </c>
      <c r="G17" s="165"/>
      <c r="H17" s="165"/>
      <c r="I17" s="165"/>
      <c r="J17" s="146"/>
      <c r="K17" s="146"/>
      <c r="L17" s="160"/>
      <c r="M17" s="161">
        <v>14850080</v>
      </c>
      <c r="N17" s="162"/>
      <c r="Q17" s="5">
        <v>14850079954</v>
      </c>
      <c r="AD17" s="204"/>
    </row>
    <row r="18" spans="1:30">
      <c r="A18" s="1" t="s">
        <v>263</v>
      </c>
      <c r="C18" s="163"/>
      <c r="D18" s="146"/>
      <c r="E18" s="165"/>
      <c r="F18" s="146" t="s">
        <v>264</v>
      </c>
      <c r="G18" s="165"/>
      <c r="H18" s="165"/>
      <c r="I18" s="165"/>
      <c r="J18" s="146"/>
      <c r="K18" s="146"/>
      <c r="L18" s="160"/>
      <c r="M18" s="161">
        <v>0</v>
      </c>
      <c r="N18" s="166"/>
      <c r="Q18" s="5">
        <v>0</v>
      </c>
      <c r="AD18" s="204"/>
    </row>
    <row r="19" spans="1:30">
      <c r="A19" s="1" t="s">
        <v>265</v>
      </c>
      <c r="C19" s="163"/>
      <c r="D19" s="146"/>
      <c r="E19" s="167"/>
      <c r="F19" s="165" t="s">
        <v>256</v>
      </c>
      <c r="G19" s="146"/>
      <c r="H19" s="165"/>
      <c r="I19" s="165"/>
      <c r="J19" s="146"/>
      <c r="K19" s="146"/>
      <c r="L19" s="160"/>
      <c r="M19" s="161">
        <v>27825</v>
      </c>
      <c r="N19" s="162"/>
      <c r="Q19" s="5">
        <v>27825322</v>
      </c>
      <c r="AD19" s="204"/>
    </row>
    <row r="20" spans="1:30">
      <c r="A20" s="1" t="s">
        <v>266</v>
      </c>
      <c r="C20" s="163"/>
      <c r="D20" s="146" t="s">
        <v>267</v>
      </c>
      <c r="E20" s="167"/>
      <c r="F20" s="165"/>
      <c r="G20" s="165"/>
      <c r="H20" s="165"/>
      <c r="I20" s="165"/>
      <c r="J20" s="146"/>
      <c r="K20" s="146"/>
      <c r="L20" s="160"/>
      <c r="M20" s="161">
        <v>114100248</v>
      </c>
      <c r="N20" s="162" t="s">
        <v>357</v>
      </c>
      <c r="Q20" s="5">
        <f>IF(COUNTIF(Q21:Q24,"-")=COUNTA(Q21:Q24),"-",SUM(Q21:Q24))</f>
        <v>114100248268</v>
      </c>
      <c r="AD20" s="204"/>
    </row>
    <row r="21" spans="1:30">
      <c r="A21" s="1" t="s">
        <v>268</v>
      </c>
      <c r="C21" s="163"/>
      <c r="D21" s="146"/>
      <c r="E21" s="167" t="s">
        <v>269</v>
      </c>
      <c r="F21" s="165"/>
      <c r="G21" s="165"/>
      <c r="H21" s="165"/>
      <c r="I21" s="165"/>
      <c r="J21" s="146"/>
      <c r="K21" s="146"/>
      <c r="L21" s="160"/>
      <c r="M21" s="161">
        <v>61478117</v>
      </c>
      <c r="N21" s="162"/>
      <c r="Q21" s="5">
        <v>61478116799</v>
      </c>
      <c r="AD21" s="204"/>
    </row>
    <row r="22" spans="1:30">
      <c r="A22" s="1" t="s">
        <v>270</v>
      </c>
      <c r="C22" s="163"/>
      <c r="D22" s="146"/>
      <c r="E22" s="167" t="s">
        <v>271</v>
      </c>
      <c r="F22" s="165"/>
      <c r="G22" s="165"/>
      <c r="H22" s="165"/>
      <c r="I22" s="165"/>
      <c r="J22" s="146"/>
      <c r="K22" s="146"/>
      <c r="L22" s="160"/>
      <c r="M22" s="161">
        <v>24400257</v>
      </c>
      <c r="N22" s="162"/>
      <c r="Q22" s="5">
        <v>24400256646</v>
      </c>
      <c r="AD22" s="204"/>
    </row>
    <row r="23" spans="1:30">
      <c r="A23" s="1" t="s">
        <v>272</v>
      </c>
      <c r="C23" s="163"/>
      <c r="D23" s="146"/>
      <c r="E23" s="167" t="s">
        <v>273</v>
      </c>
      <c r="F23" s="165"/>
      <c r="G23" s="165"/>
      <c r="H23" s="165"/>
      <c r="I23" s="165"/>
      <c r="J23" s="146"/>
      <c r="K23" s="146"/>
      <c r="L23" s="160"/>
      <c r="M23" s="161">
        <v>14993114</v>
      </c>
      <c r="N23" s="162"/>
      <c r="Q23" s="5">
        <v>14993113717</v>
      </c>
      <c r="AD23" s="204"/>
    </row>
    <row r="24" spans="1:30">
      <c r="A24" s="1" t="s">
        <v>274</v>
      </c>
      <c r="C24" s="163"/>
      <c r="D24" s="146"/>
      <c r="E24" s="167" t="s">
        <v>275</v>
      </c>
      <c r="F24" s="165"/>
      <c r="G24" s="165"/>
      <c r="H24" s="165"/>
      <c r="I24" s="167"/>
      <c r="J24" s="146"/>
      <c r="K24" s="146"/>
      <c r="L24" s="160"/>
      <c r="M24" s="161">
        <v>13228761</v>
      </c>
      <c r="N24" s="162"/>
      <c r="Q24" s="5">
        <v>13228761106</v>
      </c>
      <c r="AD24" s="204"/>
    </row>
    <row r="25" spans="1:30">
      <c r="A25" s="1" t="s">
        <v>276</v>
      </c>
      <c r="C25" s="163"/>
      <c r="D25" s="146" t="s">
        <v>277</v>
      </c>
      <c r="E25" s="167"/>
      <c r="F25" s="165"/>
      <c r="G25" s="165"/>
      <c r="H25" s="165"/>
      <c r="I25" s="167"/>
      <c r="J25" s="146"/>
      <c r="K25" s="146"/>
      <c r="L25" s="160"/>
      <c r="M25" s="161">
        <v>0</v>
      </c>
      <c r="N25" s="162"/>
      <c r="Q25" s="5">
        <f>IF(COUNTIF(Q26:Q27,"-")=COUNTA(Q26:Q27),"-",SUM(Q26:Q27))</f>
        <v>0</v>
      </c>
      <c r="AD25" s="204"/>
    </row>
    <row r="26" spans="1:30">
      <c r="A26" s="1" t="s">
        <v>278</v>
      </c>
      <c r="C26" s="163"/>
      <c r="D26" s="146"/>
      <c r="E26" s="167" t="s">
        <v>279</v>
      </c>
      <c r="F26" s="165"/>
      <c r="G26" s="165"/>
      <c r="H26" s="165"/>
      <c r="I26" s="165"/>
      <c r="J26" s="146"/>
      <c r="K26" s="146"/>
      <c r="L26" s="160"/>
      <c r="M26" s="161">
        <v>0</v>
      </c>
      <c r="N26" s="162"/>
      <c r="Q26" s="5">
        <v>0</v>
      </c>
      <c r="AD26" s="204"/>
    </row>
    <row r="27" spans="1:30">
      <c r="A27" s="1" t="s">
        <v>280</v>
      </c>
      <c r="C27" s="163"/>
      <c r="D27" s="146"/>
      <c r="E27" s="167" t="s">
        <v>256</v>
      </c>
      <c r="F27" s="165"/>
      <c r="G27" s="165"/>
      <c r="H27" s="165"/>
      <c r="I27" s="165"/>
      <c r="J27" s="146"/>
      <c r="K27" s="146"/>
      <c r="L27" s="160"/>
      <c r="M27" s="161">
        <v>0</v>
      </c>
      <c r="N27" s="162"/>
      <c r="Q27" s="5">
        <v>0</v>
      </c>
      <c r="AD27" s="204"/>
    </row>
    <row r="28" spans="1:30">
      <c r="A28" s="1" t="s">
        <v>281</v>
      </c>
      <c r="C28" s="163"/>
      <c r="D28" s="146" t="s">
        <v>282</v>
      </c>
      <c r="E28" s="167"/>
      <c r="F28" s="165"/>
      <c r="G28" s="165"/>
      <c r="H28" s="165"/>
      <c r="I28" s="165"/>
      <c r="J28" s="146"/>
      <c r="K28" s="146"/>
      <c r="L28" s="160"/>
      <c r="M28" s="161">
        <v>39957</v>
      </c>
      <c r="N28" s="162"/>
      <c r="Q28" s="5">
        <v>39957061</v>
      </c>
      <c r="AD28" s="204"/>
    </row>
    <row r="29" spans="1:30">
      <c r="A29" s="1" t="s">
        <v>243</v>
      </c>
      <c r="C29" s="168" t="s">
        <v>244</v>
      </c>
      <c r="D29" s="169"/>
      <c r="E29" s="170"/>
      <c r="F29" s="171"/>
      <c r="G29" s="171"/>
      <c r="H29" s="171"/>
      <c r="I29" s="171"/>
      <c r="J29" s="169"/>
      <c r="K29" s="169"/>
      <c r="L29" s="172"/>
      <c r="M29" s="173">
        <v>8434417</v>
      </c>
      <c r="N29" s="174" t="s">
        <v>357</v>
      </c>
      <c r="Q29" s="5">
        <f>IF(COUNTIF(Q9:Q28,"-")=COUNTA(Q9:Q28),"-",SUM(Q20,Q28)-SUM(Q9,Q25))</f>
        <v>8434416617</v>
      </c>
      <c r="AD29" s="204"/>
    </row>
    <row r="30" spans="1:30">
      <c r="C30" s="163" t="s">
        <v>349</v>
      </c>
      <c r="D30" s="146"/>
      <c r="E30" s="167"/>
      <c r="F30" s="165"/>
      <c r="G30" s="165"/>
      <c r="H30" s="165"/>
      <c r="I30" s="167"/>
      <c r="J30" s="146"/>
      <c r="K30" s="146"/>
      <c r="L30" s="160"/>
      <c r="M30" s="175"/>
      <c r="N30" s="176"/>
      <c r="AD30" s="204"/>
    </row>
    <row r="31" spans="1:30">
      <c r="A31" s="1" t="s">
        <v>285</v>
      </c>
      <c r="C31" s="163"/>
      <c r="D31" s="146" t="s">
        <v>286</v>
      </c>
      <c r="E31" s="167"/>
      <c r="F31" s="165"/>
      <c r="G31" s="165"/>
      <c r="H31" s="165"/>
      <c r="I31" s="165"/>
      <c r="J31" s="146"/>
      <c r="K31" s="146"/>
      <c r="L31" s="160"/>
      <c r="M31" s="161">
        <v>10391759</v>
      </c>
      <c r="N31" s="162" t="s">
        <v>357</v>
      </c>
      <c r="Q31" s="5">
        <f>IF(COUNTIF(Q32:Q36,"-")=COUNTA(Q32:Q36),"-",SUM(Q32:Q36))</f>
        <v>10391758706</v>
      </c>
      <c r="AD31" s="204"/>
    </row>
    <row r="32" spans="1:30">
      <c r="A32" s="1" t="s">
        <v>287</v>
      </c>
      <c r="C32" s="163"/>
      <c r="D32" s="146"/>
      <c r="E32" s="167" t="s">
        <v>288</v>
      </c>
      <c r="F32" s="165"/>
      <c r="G32" s="165"/>
      <c r="H32" s="165"/>
      <c r="I32" s="165"/>
      <c r="J32" s="146"/>
      <c r="K32" s="146"/>
      <c r="L32" s="160"/>
      <c r="M32" s="161">
        <v>8073078</v>
      </c>
      <c r="N32" s="162"/>
      <c r="Q32" s="5">
        <v>8073078494</v>
      </c>
      <c r="AD32" s="204"/>
    </row>
    <row r="33" spans="1:30">
      <c r="A33" s="1" t="s">
        <v>289</v>
      </c>
      <c r="C33" s="163"/>
      <c r="D33" s="146"/>
      <c r="E33" s="167" t="s">
        <v>290</v>
      </c>
      <c r="F33" s="165"/>
      <c r="G33" s="165"/>
      <c r="H33" s="165"/>
      <c r="I33" s="165"/>
      <c r="J33" s="146"/>
      <c r="K33" s="146"/>
      <c r="L33" s="160"/>
      <c r="M33" s="161">
        <v>2244391</v>
      </c>
      <c r="N33" s="162"/>
      <c r="Q33" s="5">
        <v>2244391212</v>
      </c>
      <c r="AD33" s="204"/>
    </row>
    <row r="34" spans="1:30">
      <c r="A34" s="1" t="s">
        <v>291</v>
      </c>
      <c r="C34" s="163"/>
      <c r="D34" s="146"/>
      <c r="E34" s="167" t="s">
        <v>292</v>
      </c>
      <c r="F34" s="165"/>
      <c r="G34" s="165"/>
      <c r="H34" s="165"/>
      <c r="I34" s="165"/>
      <c r="J34" s="146"/>
      <c r="K34" s="146"/>
      <c r="L34" s="160"/>
      <c r="M34" s="161">
        <v>4500</v>
      </c>
      <c r="N34" s="162"/>
      <c r="Q34" s="5">
        <v>4500000</v>
      </c>
      <c r="AD34" s="204"/>
    </row>
    <row r="35" spans="1:30">
      <c r="A35" s="1" t="s">
        <v>293</v>
      </c>
      <c r="C35" s="163"/>
      <c r="D35" s="146"/>
      <c r="E35" s="167" t="s">
        <v>294</v>
      </c>
      <c r="F35" s="165"/>
      <c r="G35" s="165"/>
      <c r="H35" s="165"/>
      <c r="I35" s="165"/>
      <c r="J35" s="146"/>
      <c r="K35" s="146"/>
      <c r="L35" s="160"/>
      <c r="M35" s="161">
        <v>69789</v>
      </c>
      <c r="N35" s="162"/>
      <c r="Q35" s="5">
        <v>69789000</v>
      </c>
      <c r="AD35" s="204"/>
    </row>
    <row r="36" spans="1:30">
      <c r="A36" s="1" t="s">
        <v>295</v>
      </c>
      <c r="C36" s="163"/>
      <c r="D36" s="146"/>
      <c r="E36" s="167" t="s">
        <v>256</v>
      </c>
      <c r="F36" s="165"/>
      <c r="G36" s="165"/>
      <c r="H36" s="165"/>
      <c r="I36" s="165"/>
      <c r="J36" s="146"/>
      <c r="K36" s="146"/>
      <c r="L36" s="160"/>
      <c r="M36" s="161">
        <v>0</v>
      </c>
      <c r="N36" s="162"/>
      <c r="Q36" s="5">
        <v>0</v>
      </c>
      <c r="AD36" s="204"/>
    </row>
    <row r="37" spans="1:30">
      <c r="A37" s="1" t="s">
        <v>296</v>
      </c>
      <c r="C37" s="163"/>
      <c r="D37" s="146" t="s">
        <v>297</v>
      </c>
      <c r="E37" s="167"/>
      <c r="F37" s="165"/>
      <c r="G37" s="165"/>
      <c r="H37" s="165"/>
      <c r="I37" s="167"/>
      <c r="J37" s="146"/>
      <c r="K37" s="146"/>
      <c r="L37" s="160"/>
      <c r="M37" s="161">
        <v>3853185</v>
      </c>
      <c r="N37" s="162" t="s">
        <v>357</v>
      </c>
      <c r="Q37" s="5">
        <f>IF(COUNTIF(Q38:Q42,"-")=COUNTA(Q38:Q42),"-",SUM(Q38:Q42))</f>
        <v>3853184596</v>
      </c>
      <c r="AD37" s="204"/>
    </row>
    <row r="38" spans="1:30">
      <c r="A38" s="1" t="s">
        <v>298</v>
      </c>
      <c r="C38" s="163"/>
      <c r="D38" s="146"/>
      <c r="E38" s="167" t="s">
        <v>271</v>
      </c>
      <c r="F38" s="165"/>
      <c r="G38" s="165"/>
      <c r="H38" s="165"/>
      <c r="I38" s="167"/>
      <c r="J38" s="146"/>
      <c r="K38" s="146"/>
      <c r="L38" s="160"/>
      <c r="M38" s="161">
        <v>2745461</v>
      </c>
      <c r="N38" s="162"/>
      <c r="Q38" s="5">
        <v>2745461078</v>
      </c>
      <c r="AD38" s="204"/>
    </row>
    <row r="39" spans="1:30">
      <c r="A39" s="1" t="s">
        <v>299</v>
      </c>
      <c r="C39" s="163"/>
      <c r="D39" s="146"/>
      <c r="E39" s="167" t="s">
        <v>300</v>
      </c>
      <c r="F39" s="165"/>
      <c r="G39" s="165"/>
      <c r="H39" s="165"/>
      <c r="I39" s="167"/>
      <c r="J39" s="146"/>
      <c r="K39" s="146"/>
      <c r="L39" s="160"/>
      <c r="M39" s="161">
        <v>1043574</v>
      </c>
      <c r="N39" s="162"/>
      <c r="Q39" s="5">
        <v>1043574176</v>
      </c>
      <c r="AD39" s="204"/>
    </row>
    <row r="40" spans="1:30">
      <c r="A40" s="1" t="s">
        <v>301</v>
      </c>
      <c r="C40" s="163"/>
      <c r="D40" s="146"/>
      <c r="E40" s="167" t="s">
        <v>302</v>
      </c>
      <c r="F40" s="165"/>
      <c r="G40" s="146"/>
      <c r="H40" s="165"/>
      <c r="I40" s="165"/>
      <c r="J40" s="146"/>
      <c r="K40" s="146"/>
      <c r="L40" s="160"/>
      <c r="M40" s="161">
        <v>36033</v>
      </c>
      <c r="N40" s="162"/>
      <c r="Q40" s="5">
        <v>36033086</v>
      </c>
      <c r="AD40" s="204"/>
    </row>
    <row r="41" spans="1:30">
      <c r="A41" s="1" t="s">
        <v>303</v>
      </c>
      <c r="C41" s="163"/>
      <c r="D41" s="146"/>
      <c r="E41" s="167" t="s">
        <v>304</v>
      </c>
      <c r="F41" s="165"/>
      <c r="G41" s="146"/>
      <c r="H41" s="165"/>
      <c r="I41" s="165"/>
      <c r="J41" s="146"/>
      <c r="K41" s="146"/>
      <c r="L41" s="160"/>
      <c r="M41" s="161">
        <v>15506</v>
      </c>
      <c r="N41" s="162"/>
      <c r="Q41" s="5">
        <v>15506256</v>
      </c>
      <c r="AD41" s="204"/>
    </row>
    <row r="42" spans="1:30">
      <c r="A42" s="1" t="s">
        <v>305</v>
      </c>
      <c r="C42" s="163"/>
      <c r="D42" s="146"/>
      <c r="E42" s="167" t="s">
        <v>275</v>
      </c>
      <c r="F42" s="165"/>
      <c r="G42" s="165"/>
      <c r="H42" s="165"/>
      <c r="I42" s="165"/>
      <c r="J42" s="146"/>
      <c r="K42" s="146"/>
      <c r="L42" s="160"/>
      <c r="M42" s="161">
        <v>12610</v>
      </c>
      <c r="N42" s="162"/>
      <c r="Q42" s="5">
        <v>12610000</v>
      </c>
      <c r="AD42" s="204"/>
    </row>
    <row r="43" spans="1:30">
      <c r="A43" s="1" t="s">
        <v>283</v>
      </c>
      <c r="C43" s="168" t="s">
        <v>284</v>
      </c>
      <c r="D43" s="169"/>
      <c r="E43" s="170"/>
      <c r="F43" s="171"/>
      <c r="G43" s="171"/>
      <c r="H43" s="171"/>
      <c r="I43" s="171"/>
      <c r="J43" s="169"/>
      <c r="K43" s="169"/>
      <c r="L43" s="172"/>
      <c r="M43" s="173">
        <v>-6538574</v>
      </c>
      <c r="N43" s="174"/>
      <c r="Q43" s="5">
        <f>IF(AND(Q31="-",Q37="-"),"-",SUM(Q37)-SUM(Q31))</f>
        <v>-6538574110</v>
      </c>
      <c r="AD43" s="204"/>
    </row>
    <row r="44" spans="1:30">
      <c r="C44" s="163" t="s">
        <v>350</v>
      </c>
      <c r="D44" s="146"/>
      <c r="E44" s="167"/>
      <c r="F44" s="165"/>
      <c r="G44" s="165"/>
      <c r="H44" s="165"/>
      <c r="I44" s="165"/>
      <c r="J44" s="146"/>
      <c r="K44" s="146"/>
      <c r="L44" s="160"/>
      <c r="M44" s="175"/>
      <c r="N44" s="176"/>
      <c r="AD44" s="204"/>
    </row>
    <row r="45" spans="1:30">
      <c r="A45" s="1" t="s">
        <v>308</v>
      </c>
      <c r="C45" s="163"/>
      <c r="D45" s="146" t="s">
        <v>309</v>
      </c>
      <c r="E45" s="167"/>
      <c r="F45" s="165"/>
      <c r="G45" s="165"/>
      <c r="H45" s="165"/>
      <c r="I45" s="165"/>
      <c r="J45" s="146"/>
      <c r="K45" s="146"/>
      <c r="L45" s="160"/>
      <c r="M45" s="161">
        <v>8603533</v>
      </c>
      <c r="N45" s="162"/>
      <c r="Q45" s="5">
        <f>IF(COUNTIF(Q46:Q47,"-")=COUNTA(Q46:Q47),"-",SUM(Q46:Q47))</f>
        <v>8603533393</v>
      </c>
      <c r="AD45" s="204"/>
    </row>
    <row r="46" spans="1:30">
      <c r="A46" s="1" t="s">
        <v>310</v>
      </c>
      <c r="C46" s="163"/>
      <c r="D46" s="146"/>
      <c r="E46" s="167" t="s">
        <v>351</v>
      </c>
      <c r="F46" s="165"/>
      <c r="G46" s="165"/>
      <c r="H46" s="165"/>
      <c r="I46" s="165"/>
      <c r="J46" s="146"/>
      <c r="K46" s="146"/>
      <c r="L46" s="160"/>
      <c r="M46" s="161">
        <v>8578014</v>
      </c>
      <c r="N46" s="162"/>
      <c r="Q46" s="5">
        <v>8578014253</v>
      </c>
      <c r="AD46" s="204"/>
    </row>
    <row r="47" spans="1:30">
      <c r="A47" s="1" t="s">
        <v>311</v>
      </c>
      <c r="C47" s="163"/>
      <c r="D47" s="146"/>
      <c r="E47" s="167" t="s">
        <v>256</v>
      </c>
      <c r="F47" s="165"/>
      <c r="G47" s="165"/>
      <c r="H47" s="165"/>
      <c r="I47" s="165"/>
      <c r="J47" s="146"/>
      <c r="K47" s="146"/>
      <c r="L47" s="160"/>
      <c r="M47" s="161">
        <v>25519</v>
      </c>
      <c r="N47" s="162"/>
      <c r="Q47" s="5">
        <v>25519140</v>
      </c>
      <c r="AD47" s="204"/>
    </row>
    <row r="48" spans="1:30">
      <c r="A48" s="1" t="s">
        <v>312</v>
      </c>
      <c r="C48" s="163"/>
      <c r="D48" s="146" t="s">
        <v>313</v>
      </c>
      <c r="E48" s="167"/>
      <c r="F48" s="165"/>
      <c r="G48" s="165"/>
      <c r="H48" s="165"/>
      <c r="I48" s="165"/>
      <c r="J48" s="146"/>
      <c r="K48" s="146"/>
      <c r="L48" s="160"/>
      <c r="M48" s="161">
        <v>7894841</v>
      </c>
      <c r="N48" s="162"/>
      <c r="Q48" s="5">
        <f>IF(COUNTIF(Q49:Q50,"-")=COUNTA(Q49:Q50),"-",SUM(Q49:Q50))</f>
        <v>7894841000</v>
      </c>
      <c r="AD48" s="204"/>
    </row>
    <row r="49" spans="1:30">
      <c r="A49" s="1" t="s">
        <v>314</v>
      </c>
      <c r="C49" s="163"/>
      <c r="D49" s="146"/>
      <c r="E49" s="167" t="s">
        <v>352</v>
      </c>
      <c r="F49" s="165"/>
      <c r="G49" s="165"/>
      <c r="H49" s="165"/>
      <c r="I49" s="159"/>
      <c r="J49" s="146"/>
      <c r="K49" s="146"/>
      <c r="L49" s="160"/>
      <c r="M49" s="161">
        <v>7806200</v>
      </c>
      <c r="N49" s="162"/>
      <c r="Q49" s="5">
        <v>7806200000</v>
      </c>
      <c r="AD49" s="204"/>
    </row>
    <row r="50" spans="1:30">
      <c r="A50" s="1" t="s">
        <v>315</v>
      </c>
      <c r="C50" s="163"/>
      <c r="D50" s="146"/>
      <c r="E50" s="167" t="s">
        <v>275</v>
      </c>
      <c r="F50" s="165"/>
      <c r="G50" s="165"/>
      <c r="H50" s="165"/>
      <c r="I50" s="177"/>
      <c r="J50" s="146"/>
      <c r="K50" s="146"/>
      <c r="L50" s="160"/>
      <c r="M50" s="161">
        <v>88641</v>
      </c>
      <c r="N50" s="162"/>
      <c r="Q50" s="5">
        <v>88641000</v>
      </c>
      <c r="AD50" s="204"/>
    </row>
    <row r="51" spans="1:30">
      <c r="A51" s="1" t="s">
        <v>306</v>
      </c>
      <c r="C51" s="168" t="s">
        <v>307</v>
      </c>
      <c r="D51" s="169"/>
      <c r="E51" s="170"/>
      <c r="F51" s="171"/>
      <c r="G51" s="171"/>
      <c r="H51" s="171"/>
      <c r="I51" s="178"/>
      <c r="J51" s="169"/>
      <c r="K51" s="169"/>
      <c r="L51" s="172"/>
      <c r="M51" s="173">
        <v>-708692</v>
      </c>
      <c r="N51" s="174"/>
      <c r="Q51" s="5">
        <f>IF(AND(Q45="-",Q48="-"),"-",SUM(Q48)-SUM(Q45))</f>
        <v>-708692393</v>
      </c>
      <c r="AD51" s="204"/>
    </row>
    <row r="52" spans="1:30">
      <c r="A52" s="1" t="s">
        <v>316</v>
      </c>
      <c r="C52" s="301" t="s">
        <v>317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73">
        <v>1187150</v>
      </c>
      <c r="N52" s="174" t="s">
        <v>357</v>
      </c>
      <c r="Q52" s="5">
        <f>IF(AND(Q29="-",Q43="-",Q51="-"),"-",SUM(Q29,Q43,Q51))</f>
        <v>1187150114</v>
      </c>
      <c r="AD52" s="204"/>
    </row>
    <row r="53" spans="1:30" ht="14.25" thickBot="1">
      <c r="A53" s="1" t="s">
        <v>318</v>
      </c>
      <c r="C53" s="279" t="s">
        <v>319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73">
        <v>9447313</v>
      </c>
      <c r="N53" s="174"/>
      <c r="Q53" s="5">
        <v>9447312545</v>
      </c>
      <c r="AD53" s="204"/>
    </row>
    <row r="54" spans="1:30" ht="14.25" hidden="1" thickBot="1">
      <c r="A54" s="1">
        <v>4435000</v>
      </c>
      <c r="C54" s="282" t="s">
        <v>237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79" t="s">
        <v>11</v>
      </c>
      <c r="N54" s="174"/>
      <c r="Q54" s="5" t="s">
        <v>11</v>
      </c>
      <c r="AD54" s="204"/>
    </row>
    <row r="55" spans="1:30" ht="14.25" thickBot="1">
      <c r="A55" s="1" t="s">
        <v>320</v>
      </c>
      <c r="C55" s="285" t="s">
        <v>321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80">
        <v>10634463</v>
      </c>
      <c r="N55" s="181"/>
      <c r="Q55" s="5">
        <f>IF(COUNTIF(Q52:Q54,"-")=COUNTA(Q52:Q54),"-",SUM(Q52:Q54))</f>
        <v>10634462659</v>
      </c>
      <c r="AD55" s="204"/>
    </row>
    <row r="56" spans="1:30" ht="14.25" thickBot="1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4"/>
      <c r="AD56" s="204"/>
    </row>
    <row r="57" spans="1:30">
      <c r="A57" s="1" t="s">
        <v>322</v>
      </c>
      <c r="C57" s="185" t="s">
        <v>323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>
        <v>162636</v>
      </c>
      <c r="N57" s="188"/>
      <c r="Q57" s="5">
        <v>162636437</v>
      </c>
      <c r="AD57" s="204"/>
    </row>
    <row r="58" spans="1:30">
      <c r="A58" s="1" t="s">
        <v>324</v>
      </c>
      <c r="C58" s="189" t="s">
        <v>325</v>
      </c>
      <c r="D58" s="190"/>
      <c r="E58" s="190"/>
      <c r="F58" s="190"/>
      <c r="G58" s="190"/>
      <c r="H58" s="190"/>
      <c r="I58" s="190"/>
      <c r="J58" s="190"/>
      <c r="K58" s="190"/>
      <c r="L58" s="190"/>
      <c r="M58" s="173">
        <v>68098</v>
      </c>
      <c r="N58" s="174"/>
      <c r="Q58" s="5">
        <v>68097773</v>
      </c>
      <c r="AD58" s="204"/>
    </row>
    <row r="59" spans="1:30" ht="14.25" thickBot="1">
      <c r="A59" s="1" t="s">
        <v>326</v>
      </c>
      <c r="C59" s="191" t="s">
        <v>327</v>
      </c>
      <c r="D59" s="192"/>
      <c r="E59" s="192"/>
      <c r="F59" s="192"/>
      <c r="G59" s="192"/>
      <c r="H59" s="192"/>
      <c r="I59" s="192"/>
      <c r="J59" s="192"/>
      <c r="K59" s="192"/>
      <c r="L59" s="192"/>
      <c r="M59" s="193">
        <v>230734</v>
      </c>
      <c r="N59" s="194"/>
      <c r="Q59" s="5">
        <f>IF(COUNTIF(Q57:Q58,"-")=COUNTA(Q57:Q58),"-",SUM(Q57:Q58))</f>
        <v>230734210</v>
      </c>
      <c r="AD59" s="204"/>
    </row>
    <row r="60" spans="1:30" ht="14.25" thickBot="1">
      <c r="A60" s="1" t="s">
        <v>328</v>
      </c>
      <c r="C60" s="195" t="s">
        <v>329</v>
      </c>
      <c r="D60" s="196"/>
      <c r="E60" s="197"/>
      <c r="F60" s="198"/>
      <c r="G60" s="198"/>
      <c r="H60" s="198"/>
      <c r="I60" s="198"/>
      <c r="J60" s="196"/>
      <c r="K60" s="196"/>
      <c r="L60" s="196"/>
      <c r="M60" s="180">
        <v>10865197</v>
      </c>
      <c r="N60" s="181"/>
      <c r="Q60" s="5">
        <f>IF(AND(Q55="-",Q59="-"),"-",SUM(Q55,Q59))</f>
        <v>10865196869</v>
      </c>
      <c r="AD60" s="204"/>
    </row>
    <row r="61" spans="1:30" ht="6.75" customHeight="1">
      <c r="C61" s="145"/>
      <c r="D61" s="145"/>
      <c r="E61" s="199"/>
      <c r="F61" s="200"/>
      <c r="G61" s="200"/>
      <c r="H61" s="200"/>
      <c r="I61" s="201"/>
    </row>
    <row r="62" spans="1:30">
      <c r="C62" s="145"/>
      <c r="D62" s="202" t="s">
        <v>343</v>
      </c>
      <c r="E62" s="199"/>
      <c r="F62" s="200"/>
      <c r="G62" s="200"/>
      <c r="H62" s="200"/>
      <c r="I62" s="20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0"/>
  <pageMargins left="0.7" right="0.7" top="0.39370078740157477" bottom="0.39370078740157477" header="0.51181102362204722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view="pageBreakPreview" zoomScaleNormal="100" zoomScaleSheetLayoutView="100" workbookViewId="0">
      <selection activeCell="E10" sqref="E10:F10"/>
    </sheetView>
  </sheetViews>
  <sheetFormatPr defaultColWidth="9.875" defaultRowHeight="14.25"/>
  <cols>
    <col min="1" max="1" width="4.125" style="214" customWidth="1"/>
    <col min="2" max="2" width="18.5" style="214" customWidth="1"/>
    <col min="3" max="16" width="10.5" style="214" customWidth="1"/>
    <col min="17" max="16384" width="9.875" style="214"/>
  </cols>
  <sheetData>
    <row r="2" spans="1:16" ht="20.25" customHeight="1">
      <c r="A2" s="210" t="s">
        <v>366</v>
      </c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3" t="s">
        <v>367</v>
      </c>
    </row>
    <row r="3" spans="1:16" ht="37.5" customHeight="1">
      <c r="A3" s="312" t="s">
        <v>368</v>
      </c>
      <c r="B3" s="312"/>
      <c r="C3" s="313" t="s">
        <v>369</v>
      </c>
      <c r="D3" s="311"/>
      <c r="E3" s="313" t="s">
        <v>370</v>
      </c>
      <c r="F3" s="311"/>
      <c r="G3" s="313" t="s">
        <v>371</v>
      </c>
      <c r="H3" s="311"/>
      <c r="I3" s="313" t="s">
        <v>372</v>
      </c>
      <c r="J3" s="311"/>
      <c r="K3" s="313" t="s">
        <v>373</v>
      </c>
      <c r="L3" s="311"/>
      <c r="M3" s="311" t="s">
        <v>374</v>
      </c>
      <c r="N3" s="312"/>
      <c r="O3" s="311" t="s">
        <v>375</v>
      </c>
      <c r="P3" s="312"/>
    </row>
    <row r="4" spans="1:16" ht="14.1" customHeight="1">
      <c r="A4" s="308" t="s">
        <v>376</v>
      </c>
      <c r="B4" s="308"/>
      <c r="C4" s="304">
        <v>198807117922</v>
      </c>
      <c r="D4" s="305"/>
      <c r="E4" s="304">
        <v>2471340825</v>
      </c>
      <c r="F4" s="305"/>
      <c r="G4" s="304">
        <v>263341466</v>
      </c>
      <c r="H4" s="305"/>
      <c r="I4" s="304">
        <v>201015117281</v>
      </c>
      <c r="J4" s="305"/>
      <c r="K4" s="304">
        <v>84127031873</v>
      </c>
      <c r="L4" s="305"/>
      <c r="M4" s="304">
        <v>2950519705</v>
      </c>
      <c r="N4" s="305"/>
      <c r="O4" s="304">
        <v>116888085408</v>
      </c>
      <c r="P4" s="305"/>
    </row>
    <row r="5" spans="1:16" ht="14.1" customHeight="1">
      <c r="A5" s="308" t="s">
        <v>377</v>
      </c>
      <c r="B5" s="308"/>
      <c r="C5" s="304">
        <v>62287087852</v>
      </c>
      <c r="D5" s="305"/>
      <c r="E5" s="304">
        <v>6490357</v>
      </c>
      <c r="F5" s="305"/>
      <c r="G5" s="304">
        <v>0</v>
      </c>
      <c r="H5" s="305"/>
      <c r="I5" s="304">
        <v>62293578209</v>
      </c>
      <c r="J5" s="305"/>
      <c r="K5" s="304">
        <v>0</v>
      </c>
      <c r="L5" s="305"/>
      <c r="M5" s="304">
        <v>0</v>
      </c>
      <c r="N5" s="305"/>
      <c r="O5" s="304">
        <v>62293578209</v>
      </c>
      <c r="P5" s="305"/>
    </row>
    <row r="6" spans="1:16" ht="14.1" customHeight="1">
      <c r="A6" s="309" t="s">
        <v>378</v>
      </c>
      <c r="B6" s="309"/>
      <c r="C6" s="304">
        <v>1370058445</v>
      </c>
      <c r="D6" s="305"/>
      <c r="E6" s="304">
        <v>0</v>
      </c>
      <c r="F6" s="305"/>
      <c r="G6" s="304">
        <v>0</v>
      </c>
      <c r="H6" s="305"/>
      <c r="I6" s="304">
        <v>1370058445</v>
      </c>
      <c r="J6" s="305"/>
      <c r="K6" s="304">
        <v>0</v>
      </c>
      <c r="L6" s="305"/>
      <c r="M6" s="304">
        <v>0</v>
      </c>
      <c r="N6" s="305"/>
      <c r="O6" s="304">
        <v>1370058445</v>
      </c>
      <c r="P6" s="305"/>
    </row>
    <row r="7" spans="1:16" ht="14.1" customHeight="1">
      <c r="A7" s="309" t="s">
        <v>379</v>
      </c>
      <c r="B7" s="309"/>
      <c r="C7" s="304">
        <v>122037109991</v>
      </c>
      <c r="D7" s="305"/>
      <c r="E7" s="304">
        <v>2019916587</v>
      </c>
      <c r="F7" s="305"/>
      <c r="G7" s="304">
        <v>263341466</v>
      </c>
      <c r="H7" s="305"/>
      <c r="I7" s="304">
        <v>123793685112</v>
      </c>
      <c r="J7" s="305"/>
      <c r="K7" s="304">
        <v>76519380798</v>
      </c>
      <c r="L7" s="305"/>
      <c r="M7" s="304">
        <v>2564644368</v>
      </c>
      <c r="N7" s="305"/>
      <c r="O7" s="304">
        <v>47274304314</v>
      </c>
      <c r="P7" s="305"/>
    </row>
    <row r="8" spans="1:16" ht="14.1" customHeight="1">
      <c r="A8" s="308" t="s">
        <v>380</v>
      </c>
      <c r="B8" s="308"/>
      <c r="C8" s="304">
        <v>13108861634</v>
      </c>
      <c r="D8" s="305"/>
      <c r="E8" s="304">
        <v>281829193</v>
      </c>
      <c r="F8" s="305"/>
      <c r="G8" s="304">
        <v>0</v>
      </c>
      <c r="H8" s="305"/>
      <c r="I8" s="304">
        <v>13390690827</v>
      </c>
      <c r="J8" s="305"/>
      <c r="K8" s="304">
        <v>7607651075</v>
      </c>
      <c r="L8" s="305"/>
      <c r="M8" s="304">
        <v>385875337</v>
      </c>
      <c r="N8" s="305"/>
      <c r="O8" s="304">
        <v>5783039752</v>
      </c>
      <c r="P8" s="305"/>
    </row>
    <row r="9" spans="1:16" ht="14.1" customHeight="1">
      <c r="A9" s="309" t="s">
        <v>381</v>
      </c>
      <c r="B9" s="309"/>
      <c r="C9" s="304">
        <v>0</v>
      </c>
      <c r="D9" s="305"/>
      <c r="E9" s="304">
        <v>0</v>
      </c>
      <c r="F9" s="305"/>
      <c r="G9" s="304">
        <v>0</v>
      </c>
      <c r="H9" s="305"/>
      <c r="I9" s="304">
        <v>0</v>
      </c>
      <c r="J9" s="305"/>
      <c r="K9" s="304">
        <v>0</v>
      </c>
      <c r="L9" s="305"/>
      <c r="M9" s="304">
        <v>0</v>
      </c>
      <c r="N9" s="305"/>
      <c r="O9" s="304">
        <v>0</v>
      </c>
      <c r="P9" s="305"/>
    </row>
    <row r="10" spans="1:16" ht="14.1" customHeight="1">
      <c r="A10" s="308" t="s">
        <v>382</v>
      </c>
      <c r="B10" s="308"/>
      <c r="C10" s="304">
        <v>0</v>
      </c>
      <c r="D10" s="305"/>
      <c r="E10" s="304">
        <v>0</v>
      </c>
      <c r="F10" s="305"/>
      <c r="G10" s="304">
        <v>0</v>
      </c>
      <c r="H10" s="305"/>
      <c r="I10" s="304">
        <v>0</v>
      </c>
      <c r="J10" s="305"/>
      <c r="K10" s="304">
        <v>0</v>
      </c>
      <c r="L10" s="305"/>
      <c r="M10" s="304">
        <v>0</v>
      </c>
      <c r="N10" s="305"/>
      <c r="O10" s="304">
        <v>0</v>
      </c>
      <c r="P10" s="305"/>
    </row>
    <row r="11" spans="1:16" ht="14.1" customHeight="1">
      <c r="A11" s="309" t="s">
        <v>383</v>
      </c>
      <c r="B11" s="309"/>
      <c r="C11" s="304">
        <v>0</v>
      </c>
      <c r="D11" s="305"/>
      <c r="E11" s="304">
        <v>0</v>
      </c>
      <c r="F11" s="305"/>
      <c r="G11" s="304">
        <v>0</v>
      </c>
      <c r="H11" s="305"/>
      <c r="I11" s="304">
        <v>0</v>
      </c>
      <c r="J11" s="305"/>
      <c r="K11" s="304">
        <v>0</v>
      </c>
      <c r="L11" s="305"/>
      <c r="M11" s="304">
        <v>0</v>
      </c>
      <c r="N11" s="305"/>
      <c r="O11" s="304">
        <v>0</v>
      </c>
      <c r="P11" s="305"/>
    </row>
    <row r="12" spans="1:16" ht="14.1" customHeight="1">
      <c r="A12" s="309" t="s">
        <v>384</v>
      </c>
      <c r="B12" s="309"/>
      <c r="C12" s="304">
        <v>0</v>
      </c>
      <c r="D12" s="305"/>
      <c r="E12" s="304">
        <v>0</v>
      </c>
      <c r="F12" s="305"/>
      <c r="G12" s="304">
        <v>0</v>
      </c>
      <c r="H12" s="305"/>
      <c r="I12" s="304">
        <v>0</v>
      </c>
      <c r="J12" s="305"/>
      <c r="K12" s="304">
        <v>0</v>
      </c>
      <c r="L12" s="305"/>
      <c r="M12" s="304">
        <v>0</v>
      </c>
      <c r="N12" s="305"/>
      <c r="O12" s="304">
        <v>0</v>
      </c>
      <c r="P12" s="305"/>
    </row>
    <row r="13" spans="1:16" ht="14.1" customHeight="1">
      <c r="A13" s="309" t="s">
        <v>385</v>
      </c>
      <c r="B13" s="309"/>
      <c r="C13" s="304">
        <v>4000000</v>
      </c>
      <c r="D13" s="305"/>
      <c r="E13" s="304">
        <v>163104688</v>
      </c>
      <c r="F13" s="305"/>
      <c r="G13" s="304">
        <v>0</v>
      </c>
      <c r="H13" s="305"/>
      <c r="I13" s="304">
        <v>167104688</v>
      </c>
      <c r="J13" s="305"/>
      <c r="K13" s="304">
        <v>0</v>
      </c>
      <c r="L13" s="305"/>
      <c r="M13" s="304">
        <v>0</v>
      </c>
      <c r="N13" s="305"/>
      <c r="O13" s="304">
        <v>167104688</v>
      </c>
      <c r="P13" s="305"/>
    </row>
    <row r="14" spans="1:16" ht="14.1" customHeight="1">
      <c r="A14" s="310" t="s">
        <v>386</v>
      </c>
      <c r="B14" s="310"/>
      <c r="C14" s="304">
        <v>293809792455</v>
      </c>
      <c r="D14" s="305"/>
      <c r="E14" s="304">
        <v>13091639459</v>
      </c>
      <c r="F14" s="305"/>
      <c r="G14" s="304">
        <v>2304137410</v>
      </c>
      <c r="H14" s="305"/>
      <c r="I14" s="304">
        <v>304597294504</v>
      </c>
      <c r="J14" s="305"/>
      <c r="K14" s="304">
        <v>134764642621</v>
      </c>
      <c r="L14" s="305"/>
      <c r="M14" s="304">
        <v>5113728231</v>
      </c>
      <c r="N14" s="305"/>
      <c r="O14" s="304">
        <v>169832651883</v>
      </c>
      <c r="P14" s="305"/>
    </row>
    <row r="15" spans="1:16" ht="14.1" customHeight="1">
      <c r="A15" s="308" t="s">
        <v>387</v>
      </c>
      <c r="B15" s="308"/>
      <c r="C15" s="304">
        <v>34385563224</v>
      </c>
      <c r="D15" s="305"/>
      <c r="E15" s="304">
        <v>202949086</v>
      </c>
      <c r="F15" s="305"/>
      <c r="G15" s="304">
        <v>126692149</v>
      </c>
      <c r="H15" s="305"/>
      <c r="I15" s="304">
        <v>34461820161</v>
      </c>
      <c r="J15" s="305"/>
      <c r="K15" s="304">
        <v>0</v>
      </c>
      <c r="L15" s="305"/>
      <c r="M15" s="304">
        <v>0</v>
      </c>
      <c r="N15" s="305"/>
      <c r="O15" s="304">
        <v>34461820161</v>
      </c>
      <c r="P15" s="305"/>
    </row>
    <row r="16" spans="1:16" ht="14.1" customHeight="1">
      <c r="A16" s="309" t="s">
        <v>379</v>
      </c>
      <c r="B16" s="309"/>
      <c r="C16" s="304">
        <v>10091155776</v>
      </c>
      <c r="D16" s="305"/>
      <c r="E16" s="304">
        <v>323647178</v>
      </c>
      <c r="F16" s="305"/>
      <c r="G16" s="304">
        <v>6356591</v>
      </c>
      <c r="H16" s="305"/>
      <c r="I16" s="304">
        <v>10408446363</v>
      </c>
      <c r="J16" s="305"/>
      <c r="K16" s="304">
        <v>6754054430</v>
      </c>
      <c r="L16" s="305"/>
      <c r="M16" s="304">
        <v>253694963</v>
      </c>
      <c r="N16" s="305"/>
      <c r="O16" s="304">
        <v>3654391933</v>
      </c>
      <c r="P16" s="305"/>
    </row>
    <row r="17" spans="1:16" ht="14.1" customHeight="1">
      <c r="A17" s="308" t="s">
        <v>380</v>
      </c>
      <c r="B17" s="308"/>
      <c r="C17" s="304">
        <v>244529083606</v>
      </c>
      <c r="D17" s="305"/>
      <c r="E17" s="304">
        <v>9952509190</v>
      </c>
      <c r="F17" s="305"/>
      <c r="G17" s="304">
        <v>223011380</v>
      </c>
      <c r="H17" s="305"/>
      <c r="I17" s="304">
        <v>254258581416</v>
      </c>
      <c r="J17" s="305"/>
      <c r="K17" s="304">
        <v>125842301737</v>
      </c>
      <c r="L17" s="305"/>
      <c r="M17" s="304">
        <v>4580872356</v>
      </c>
      <c r="N17" s="305"/>
      <c r="O17" s="304">
        <v>128416279679</v>
      </c>
      <c r="P17" s="305"/>
    </row>
    <row r="18" spans="1:16" ht="14.1" customHeight="1">
      <c r="A18" s="308" t="s">
        <v>384</v>
      </c>
      <c r="B18" s="308"/>
      <c r="C18" s="304">
        <v>2861592559</v>
      </c>
      <c r="D18" s="305"/>
      <c r="E18" s="304">
        <v>2155101825</v>
      </c>
      <c r="F18" s="305"/>
      <c r="G18" s="304">
        <v>5680000</v>
      </c>
      <c r="H18" s="305"/>
      <c r="I18" s="304">
        <v>5011014384</v>
      </c>
      <c r="J18" s="305"/>
      <c r="K18" s="304">
        <v>2168286454</v>
      </c>
      <c r="L18" s="305"/>
      <c r="M18" s="304">
        <v>279160912</v>
      </c>
      <c r="N18" s="305"/>
      <c r="O18" s="304">
        <v>2842727930</v>
      </c>
      <c r="P18" s="305"/>
    </row>
    <row r="19" spans="1:16" ht="14.1" customHeight="1">
      <c r="A19" s="309" t="s">
        <v>385</v>
      </c>
      <c r="B19" s="309"/>
      <c r="C19" s="304">
        <v>1942397290</v>
      </c>
      <c r="D19" s="305"/>
      <c r="E19" s="304">
        <v>457432180</v>
      </c>
      <c r="F19" s="305"/>
      <c r="G19" s="304">
        <v>1942397290</v>
      </c>
      <c r="H19" s="305"/>
      <c r="I19" s="304">
        <v>457432180</v>
      </c>
      <c r="J19" s="305"/>
      <c r="K19" s="304">
        <v>0</v>
      </c>
      <c r="L19" s="305"/>
      <c r="M19" s="304">
        <v>0</v>
      </c>
      <c r="N19" s="305"/>
      <c r="O19" s="304">
        <v>457432180</v>
      </c>
      <c r="P19" s="305"/>
    </row>
    <row r="20" spans="1:16" ht="14.1" customHeight="1">
      <c r="A20" s="308" t="s">
        <v>388</v>
      </c>
      <c r="B20" s="308"/>
      <c r="C20" s="304">
        <v>6527929205</v>
      </c>
      <c r="D20" s="305"/>
      <c r="E20" s="304">
        <v>329346580</v>
      </c>
      <c r="F20" s="305"/>
      <c r="G20" s="304">
        <v>405326406</v>
      </c>
      <c r="H20" s="305"/>
      <c r="I20" s="304">
        <v>6451949379</v>
      </c>
      <c r="J20" s="305"/>
      <c r="K20" s="304">
        <v>5112425897</v>
      </c>
      <c r="L20" s="305"/>
      <c r="M20" s="304">
        <v>368359002</v>
      </c>
      <c r="N20" s="305"/>
      <c r="O20" s="304">
        <v>1339523482</v>
      </c>
      <c r="P20" s="305"/>
    </row>
    <row r="21" spans="1:16" ht="14.1" customHeight="1">
      <c r="A21" s="306" t="s">
        <v>344</v>
      </c>
      <c r="B21" s="307"/>
      <c r="C21" s="304">
        <v>499144839582</v>
      </c>
      <c r="D21" s="305"/>
      <c r="E21" s="304">
        <v>15892326864</v>
      </c>
      <c r="F21" s="305"/>
      <c r="G21" s="304">
        <v>2972805282</v>
      </c>
      <c r="H21" s="305"/>
      <c r="I21" s="304">
        <v>512064361164</v>
      </c>
      <c r="J21" s="305"/>
      <c r="K21" s="304">
        <v>224004100391</v>
      </c>
      <c r="L21" s="305"/>
      <c r="M21" s="304">
        <v>8432606938</v>
      </c>
      <c r="N21" s="305"/>
      <c r="O21" s="304">
        <v>288060260773</v>
      </c>
      <c r="P21" s="305"/>
    </row>
  </sheetData>
  <mergeCells count="152"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</mergeCells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7" sqref="I17:J17"/>
    </sheetView>
  </sheetViews>
  <sheetFormatPr defaultColWidth="9.875" defaultRowHeight="14.25"/>
  <cols>
    <col min="1" max="1" width="4.125" style="218" customWidth="1"/>
    <col min="2" max="2" width="18.5" style="218" customWidth="1"/>
    <col min="3" max="18" width="10.5" style="218" customWidth="1"/>
    <col min="19" max="16384" width="9.875" style="218"/>
  </cols>
  <sheetData>
    <row r="2" spans="1:18" ht="20.25" customHeight="1">
      <c r="A2" s="215" t="s">
        <v>389</v>
      </c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R2" s="219" t="s">
        <v>390</v>
      </c>
    </row>
    <row r="3" spans="1:18" ht="12.95" customHeight="1">
      <c r="A3" s="312" t="s">
        <v>368</v>
      </c>
      <c r="B3" s="312"/>
      <c r="C3" s="312" t="s">
        <v>391</v>
      </c>
      <c r="D3" s="312"/>
      <c r="E3" s="312" t="s">
        <v>392</v>
      </c>
      <c r="F3" s="312"/>
      <c r="G3" s="312" t="s">
        <v>393</v>
      </c>
      <c r="H3" s="312"/>
      <c r="I3" s="312" t="s">
        <v>394</v>
      </c>
      <c r="J3" s="312"/>
      <c r="K3" s="312" t="s">
        <v>395</v>
      </c>
      <c r="L3" s="312"/>
      <c r="M3" s="312" t="s">
        <v>396</v>
      </c>
      <c r="N3" s="312"/>
      <c r="O3" s="312" t="s">
        <v>397</v>
      </c>
      <c r="P3" s="312"/>
      <c r="Q3" s="312" t="s">
        <v>344</v>
      </c>
      <c r="R3" s="312"/>
    </row>
    <row r="4" spans="1:18" ht="12.9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</row>
    <row r="5" spans="1:18" ht="14.1" customHeight="1">
      <c r="A5" s="319" t="s">
        <v>376</v>
      </c>
      <c r="B5" s="320"/>
      <c r="C5" s="304">
        <v>9159006582</v>
      </c>
      <c r="D5" s="305"/>
      <c r="E5" s="304">
        <v>47370879917</v>
      </c>
      <c r="F5" s="305"/>
      <c r="G5" s="304">
        <v>7276462346</v>
      </c>
      <c r="H5" s="305"/>
      <c r="I5" s="304">
        <v>24352205160</v>
      </c>
      <c r="J5" s="305"/>
      <c r="K5" s="304">
        <v>9387942278</v>
      </c>
      <c r="L5" s="305"/>
      <c r="M5" s="304">
        <v>4438296126</v>
      </c>
      <c r="N5" s="305"/>
      <c r="O5" s="304">
        <v>14903292999</v>
      </c>
      <c r="P5" s="305"/>
      <c r="Q5" s="304">
        <v>116888085408</v>
      </c>
      <c r="R5" s="305"/>
    </row>
    <row r="6" spans="1:18" ht="14.1" customHeight="1">
      <c r="A6" s="309" t="s">
        <v>387</v>
      </c>
      <c r="B6" s="309"/>
      <c r="C6" s="304">
        <v>6189423362</v>
      </c>
      <c r="D6" s="305"/>
      <c r="E6" s="304">
        <v>22820869077</v>
      </c>
      <c r="F6" s="305"/>
      <c r="G6" s="304">
        <v>2377490073</v>
      </c>
      <c r="H6" s="305"/>
      <c r="I6" s="304">
        <v>11262164040</v>
      </c>
      <c r="J6" s="305"/>
      <c r="K6" s="304">
        <v>6078031340</v>
      </c>
      <c r="L6" s="305"/>
      <c r="M6" s="304">
        <v>503642702</v>
      </c>
      <c r="N6" s="305"/>
      <c r="O6" s="304">
        <v>13061957615</v>
      </c>
      <c r="P6" s="305"/>
      <c r="Q6" s="304">
        <v>62293578209</v>
      </c>
      <c r="R6" s="305"/>
    </row>
    <row r="7" spans="1:18" ht="14.1" customHeight="1">
      <c r="A7" s="309" t="s">
        <v>378</v>
      </c>
      <c r="B7" s="309"/>
      <c r="C7" s="304">
        <v>0</v>
      </c>
      <c r="D7" s="305"/>
      <c r="E7" s="304">
        <v>0</v>
      </c>
      <c r="F7" s="305"/>
      <c r="G7" s="304">
        <v>0</v>
      </c>
      <c r="H7" s="305"/>
      <c r="I7" s="304">
        <v>0</v>
      </c>
      <c r="J7" s="305"/>
      <c r="K7" s="304">
        <v>1370058445</v>
      </c>
      <c r="L7" s="305"/>
      <c r="M7" s="304">
        <v>0</v>
      </c>
      <c r="N7" s="305"/>
      <c r="O7" s="304">
        <v>0</v>
      </c>
      <c r="P7" s="305"/>
      <c r="Q7" s="304">
        <v>1370058445</v>
      </c>
      <c r="R7" s="305"/>
    </row>
    <row r="8" spans="1:18" ht="14.1" customHeight="1">
      <c r="A8" s="308" t="s">
        <v>379</v>
      </c>
      <c r="B8" s="308"/>
      <c r="C8" s="304">
        <v>2754430461</v>
      </c>
      <c r="D8" s="305"/>
      <c r="E8" s="304">
        <v>23350724603</v>
      </c>
      <c r="F8" s="305"/>
      <c r="G8" s="304">
        <v>4713861986</v>
      </c>
      <c r="H8" s="305"/>
      <c r="I8" s="304">
        <v>12470691610</v>
      </c>
      <c r="J8" s="305"/>
      <c r="K8" s="304">
        <v>1838082874</v>
      </c>
      <c r="L8" s="305"/>
      <c r="M8" s="304">
        <v>323063276</v>
      </c>
      <c r="N8" s="305"/>
      <c r="O8" s="304">
        <v>1823449504</v>
      </c>
      <c r="P8" s="305"/>
      <c r="Q8" s="304">
        <v>47274304314</v>
      </c>
      <c r="R8" s="305"/>
    </row>
    <row r="9" spans="1:18" ht="14.1" customHeight="1">
      <c r="A9" s="309" t="s">
        <v>380</v>
      </c>
      <c r="B9" s="309"/>
      <c r="C9" s="304">
        <v>215152759</v>
      </c>
      <c r="D9" s="305"/>
      <c r="E9" s="304">
        <v>1115781549</v>
      </c>
      <c r="F9" s="305"/>
      <c r="G9" s="304">
        <v>185110287</v>
      </c>
      <c r="H9" s="305"/>
      <c r="I9" s="304">
        <v>607349510</v>
      </c>
      <c r="J9" s="305"/>
      <c r="K9" s="304">
        <v>30169619</v>
      </c>
      <c r="L9" s="305"/>
      <c r="M9" s="304">
        <v>3611590148</v>
      </c>
      <c r="N9" s="305"/>
      <c r="O9" s="304">
        <v>17885880</v>
      </c>
      <c r="P9" s="305"/>
      <c r="Q9" s="304">
        <v>5783039752</v>
      </c>
      <c r="R9" s="305"/>
    </row>
    <row r="10" spans="1:18" ht="14.1" customHeight="1">
      <c r="A10" s="309" t="s">
        <v>398</v>
      </c>
      <c r="B10" s="309"/>
      <c r="C10" s="304">
        <v>0</v>
      </c>
      <c r="D10" s="305"/>
      <c r="E10" s="304">
        <v>0</v>
      </c>
      <c r="F10" s="305"/>
      <c r="G10" s="304">
        <v>0</v>
      </c>
      <c r="H10" s="305"/>
      <c r="I10" s="304">
        <v>0</v>
      </c>
      <c r="J10" s="305"/>
      <c r="K10" s="304">
        <v>0</v>
      </c>
      <c r="L10" s="305"/>
      <c r="M10" s="304">
        <v>0</v>
      </c>
      <c r="N10" s="305"/>
      <c r="O10" s="304">
        <v>0</v>
      </c>
      <c r="P10" s="305"/>
      <c r="Q10" s="304">
        <v>0</v>
      </c>
      <c r="R10" s="305"/>
    </row>
    <row r="11" spans="1:18" ht="14.1" customHeight="1">
      <c r="A11" s="308" t="s">
        <v>382</v>
      </c>
      <c r="B11" s="308"/>
      <c r="C11" s="304">
        <v>0</v>
      </c>
      <c r="D11" s="305"/>
      <c r="E11" s="304">
        <v>0</v>
      </c>
      <c r="F11" s="305"/>
      <c r="G11" s="304">
        <v>0</v>
      </c>
      <c r="H11" s="305"/>
      <c r="I11" s="304">
        <v>0</v>
      </c>
      <c r="J11" s="305"/>
      <c r="K11" s="304">
        <v>0</v>
      </c>
      <c r="L11" s="305"/>
      <c r="M11" s="304">
        <v>0</v>
      </c>
      <c r="N11" s="305"/>
      <c r="O11" s="304">
        <v>0</v>
      </c>
      <c r="P11" s="305"/>
      <c r="Q11" s="304">
        <v>0</v>
      </c>
      <c r="R11" s="305"/>
    </row>
    <row r="12" spans="1:18" ht="14.1" customHeight="1">
      <c r="A12" s="309" t="s">
        <v>383</v>
      </c>
      <c r="B12" s="309"/>
      <c r="C12" s="304">
        <v>0</v>
      </c>
      <c r="D12" s="305"/>
      <c r="E12" s="304">
        <v>0</v>
      </c>
      <c r="F12" s="305"/>
      <c r="G12" s="304">
        <v>0</v>
      </c>
      <c r="H12" s="305"/>
      <c r="I12" s="304">
        <v>0</v>
      </c>
      <c r="J12" s="305"/>
      <c r="K12" s="304">
        <v>0</v>
      </c>
      <c r="L12" s="305"/>
      <c r="M12" s="304">
        <v>0</v>
      </c>
      <c r="N12" s="305"/>
      <c r="O12" s="304">
        <v>0</v>
      </c>
      <c r="P12" s="305"/>
      <c r="Q12" s="304">
        <v>0</v>
      </c>
      <c r="R12" s="305"/>
    </row>
    <row r="13" spans="1:18" ht="14.1" customHeight="1">
      <c r="A13" s="309" t="s">
        <v>384</v>
      </c>
      <c r="B13" s="309"/>
      <c r="C13" s="304">
        <v>0</v>
      </c>
      <c r="D13" s="305"/>
      <c r="E13" s="304">
        <v>0</v>
      </c>
      <c r="F13" s="305"/>
      <c r="G13" s="304">
        <v>0</v>
      </c>
      <c r="H13" s="305"/>
      <c r="I13" s="304">
        <v>0</v>
      </c>
      <c r="J13" s="305"/>
      <c r="K13" s="304">
        <v>0</v>
      </c>
      <c r="L13" s="305"/>
      <c r="M13" s="304">
        <v>0</v>
      </c>
      <c r="N13" s="305"/>
      <c r="O13" s="304">
        <v>0</v>
      </c>
      <c r="P13" s="305"/>
      <c r="Q13" s="304">
        <v>0</v>
      </c>
      <c r="R13" s="305"/>
    </row>
    <row r="14" spans="1:18" ht="14.1" customHeight="1">
      <c r="A14" s="309" t="s">
        <v>385</v>
      </c>
      <c r="B14" s="309"/>
      <c r="C14" s="304">
        <v>0</v>
      </c>
      <c r="D14" s="305"/>
      <c r="E14" s="304">
        <v>83504688</v>
      </c>
      <c r="F14" s="305"/>
      <c r="G14" s="304">
        <v>0</v>
      </c>
      <c r="H14" s="305"/>
      <c r="I14" s="304">
        <v>12000000</v>
      </c>
      <c r="J14" s="305"/>
      <c r="K14" s="304">
        <v>71600000</v>
      </c>
      <c r="L14" s="305"/>
      <c r="M14" s="304">
        <v>0</v>
      </c>
      <c r="N14" s="305"/>
      <c r="O14" s="304">
        <v>0</v>
      </c>
      <c r="P14" s="305"/>
      <c r="Q14" s="304">
        <v>167104688</v>
      </c>
      <c r="R14" s="305"/>
    </row>
    <row r="15" spans="1:18" ht="14.1" customHeight="1">
      <c r="A15" s="317" t="s">
        <v>386</v>
      </c>
      <c r="B15" s="318"/>
      <c r="C15" s="304">
        <v>164125736785</v>
      </c>
      <c r="D15" s="305"/>
      <c r="E15" s="304">
        <v>531391405</v>
      </c>
      <c r="F15" s="305"/>
      <c r="G15" s="304">
        <v>6539400</v>
      </c>
      <c r="H15" s="305"/>
      <c r="I15" s="304">
        <v>61468015</v>
      </c>
      <c r="J15" s="305"/>
      <c r="K15" s="304">
        <v>4989065288</v>
      </c>
      <c r="L15" s="305"/>
      <c r="M15" s="304">
        <v>2300940</v>
      </c>
      <c r="N15" s="305"/>
      <c r="O15" s="304">
        <v>116150050</v>
      </c>
      <c r="P15" s="305"/>
      <c r="Q15" s="304">
        <v>169832651883</v>
      </c>
      <c r="R15" s="305"/>
    </row>
    <row r="16" spans="1:18" ht="14.1" customHeight="1">
      <c r="A16" s="309" t="s">
        <v>387</v>
      </c>
      <c r="B16" s="309"/>
      <c r="C16" s="304">
        <v>30865756634</v>
      </c>
      <c r="D16" s="305"/>
      <c r="E16" s="304">
        <v>278637072</v>
      </c>
      <c r="F16" s="305"/>
      <c r="G16" s="304">
        <v>0</v>
      </c>
      <c r="H16" s="305"/>
      <c r="I16" s="304">
        <v>13330101</v>
      </c>
      <c r="J16" s="305"/>
      <c r="K16" s="304">
        <v>3304096354</v>
      </c>
      <c r="L16" s="305"/>
      <c r="M16" s="304">
        <v>0</v>
      </c>
      <c r="N16" s="305"/>
      <c r="O16" s="304">
        <v>0</v>
      </c>
      <c r="P16" s="305"/>
      <c r="Q16" s="304">
        <v>34461820161</v>
      </c>
      <c r="R16" s="305"/>
    </row>
    <row r="17" spans="1:18" ht="14.1" customHeight="1">
      <c r="A17" s="309" t="s">
        <v>379</v>
      </c>
      <c r="B17" s="309"/>
      <c r="C17" s="304">
        <v>2683350440</v>
      </c>
      <c r="D17" s="305"/>
      <c r="E17" s="304">
        <v>234278612</v>
      </c>
      <c r="F17" s="305"/>
      <c r="G17" s="304">
        <v>0</v>
      </c>
      <c r="H17" s="305"/>
      <c r="I17" s="304">
        <v>48137914</v>
      </c>
      <c r="J17" s="305"/>
      <c r="K17" s="304">
        <v>688494827</v>
      </c>
      <c r="L17" s="305"/>
      <c r="M17" s="304">
        <v>130140</v>
      </c>
      <c r="N17" s="305"/>
      <c r="O17" s="304">
        <v>0</v>
      </c>
      <c r="P17" s="305"/>
      <c r="Q17" s="304">
        <v>3654391933</v>
      </c>
      <c r="R17" s="305"/>
    </row>
    <row r="18" spans="1:18" ht="14.1" customHeight="1">
      <c r="A18" s="308" t="s">
        <v>380</v>
      </c>
      <c r="B18" s="308"/>
      <c r="C18" s="304">
        <v>127276469601</v>
      </c>
      <c r="D18" s="305"/>
      <c r="E18" s="304">
        <v>18475721</v>
      </c>
      <c r="F18" s="305"/>
      <c r="G18" s="304">
        <v>6539400</v>
      </c>
      <c r="H18" s="305"/>
      <c r="I18" s="304">
        <v>0</v>
      </c>
      <c r="J18" s="305"/>
      <c r="K18" s="304">
        <v>996474107</v>
      </c>
      <c r="L18" s="305"/>
      <c r="M18" s="304">
        <v>2170800</v>
      </c>
      <c r="N18" s="305"/>
      <c r="O18" s="304">
        <v>116150050</v>
      </c>
      <c r="P18" s="305"/>
      <c r="Q18" s="304">
        <v>128416279679</v>
      </c>
      <c r="R18" s="305"/>
    </row>
    <row r="19" spans="1:18" ht="14.1" customHeight="1">
      <c r="A19" s="309" t="s">
        <v>384</v>
      </c>
      <c r="B19" s="309"/>
      <c r="C19" s="304">
        <v>2842727930</v>
      </c>
      <c r="D19" s="305"/>
      <c r="E19" s="304">
        <v>0</v>
      </c>
      <c r="F19" s="305"/>
      <c r="G19" s="304">
        <v>0</v>
      </c>
      <c r="H19" s="305"/>
      <c r="I19" s="304">
        <v>0</v>
      </c>
      <c r="J19" s="305"/>
      <c r="K19" s="304">
        <v>0</v>
      </c>
      <c r="L19" s="305"/>
      <c r="M19" s="304">
        <v>0</v>
      </c>
      <c r="N19" s="305"/>
      <c r="O19" s="304">
        <v>0</v>
      </c>
      <c r="P19" s="305"/>
      <c r="Q19" s="304">
        <v>2842727930</v>
      </c>
      <c r="R19" s="305"/>
    </row>
    <row r="20" spans="1:18" ht="14.1" customHeight="1">
      <c r="A20" s="308" t="s">
        <v>385</v>
      </c>
      <c r="B20" s="308"/>
      <c r="C20" s="304">
        <v>457432180</v>
      </c>
      <c r="D20" s="305"/>
      <c r="E20" s="304">
        <v>0</v>
      </c>
      <c r="F20" s="305"/>
      <c r="G20" s="304">
        <v>0</v>
      </c>
      <c r="H20" s="305"/>
      <c r="I20" s="304">
        <v>0</v>
      </c>
      <c r="J20" s="305"/>
      <c r="K20" s="304">
        <v>0</v>
      </c>
      <c r="L20" s="305"/>
      <c r="M20" s="304">
        <v>0</v>
      </c>
      <c r="N20" s="305"/>
      <c r="O20" s="304">
        <v>0</v>
      </c>
      <c r="P20" s="305"/>
      <c r="Q20" s="304">
        <v>457432180</v>
      </c>
      <c r="R20" s="305"/>
    </row>
    <row r="21" spans="1:18" ht="14.1" customHeight="1">
      <c r="A21" s="315" t="s">
        <v>388</v>
      </c>
      <c r="B21" s="316"/>
      <c r="C21" s="304">
        <v>3753690</v>
      </c>
      <c r="D21" s="305"/>
      <c r="E21" s="304">
        <v>57737951</v>
      </c>
      <c r="F21" s="305"/>
      <c r="G21" s="304">
        <v>17234079</v>
      </c>
      <c r="H21" s="305"/>
      <c r="I21" s="304">
        <v>1080714302</v>
      </c>
      <c r="J21" s="305"/>
      <c r="K21" s="304">
        <v>26330448</v>
      </c>
      <c r="L21" s="305"/>
      <c r="M21" s="304">
        <v>85928081</v>
      </c>
      <c r="N21" s="305"/>
      <c r="O21" s="304">
        <v>67824931</v>
      </c>
      <c r="P21" s="305"/>
      <c r="Q21" s="304">
        <v>1339523482</v>
      </c>
      <c r="R21" s="305"/>
    </row>
    <row r="22" spans="1:18" ht="13.5" customHeight="1">
      <c r="A22" s="314" t="s">
        <v>344</v>
      </c>
      <c r="B22" s="314"/>
      <c r="C22" s="304">
        <v>173288497057</v>
      </c>
      <c r="D22" s="305"/>
      <c r="E22" s="304">
        <v>47960009273</v>
      </c>
      <c r="F22" s="305"/>
      <c r="G22" s="304">
        <v>7300235825</v>
      </c>
      <c r="H22" s="305"/>
      <c r="I22" s="304">
        <v>25494387477</v>
      </c>
      <c r="J22" s="305"/>
      <c r="K22" s="304">
        <v>14403338014</v>
      </c>
      <c r="L22" s="305"/>
      <c r="M22" s="304">
        <v>4526525147</v>
      </c>
      <c r="N22" s="305"/>
      <c r="O22" s="304">
        <v>15087267980</v>
      </c>
      <c r="P22" s="305"/>
      <c r="Q22" s="304">
        <v>288060260773</v>
      </c>
      <c r="R22" s="305"/>
    </row>
    <row r="23" spans="1:18" ht="13.5" customHeight="1"/>
    <row r="24" spans="1:18" ht="13.5" customHeight="1"/>
    <row r="25" spans="1:18" ht="13.5" customHeight="1"/>
  </sheetData>
  <mergeCells count="171"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</mergeCells>
  <phoneticPr fontId="10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全体貸借対照表</vt:lpstr>
      <vt:lpstr>全体行政コスト計算書</vt:lpstr>
      <vt:lpstr>全体純資産変動計算書</vt:lpstr>
      <vt:lpstr>全体資金収支計算書</vt:lpstr>
      <vt:lpstr>有形固定資産の明細</vt:lpstr>
      <vt:lpstr>有形固定資産の行政目的別明細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  <vt:lpstr>有形固定資産の行政目的別明細!Print_Area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2019-03-29T01:31:19Z</dcterms:modified>
</cp:coreProperties>
</file>