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L:\教育総務課\!!!!〇●空調検討事業●○\30.5.31頃　入札公告\【修正版データ】ホームページ掲載用＆起案用\PDF版\"/>
    </mc:Choice>
  </mc:AlternateContent>
  <bookViews>
    <workbookView xWindow="0" yWindow="0" windowWidth="20610" windowHeight="11640" tabRatio="778"/>
  </bookViews>
  <sheets>
    <sheet name="（参考）熱負荷計算用数値" sheetId="6" r:id="rId1"/>
    <sheet name="様式2-1" sheetId="7" r:id="rId2"/>
    <sheet name="様式6-1" sheetId="8" r:id="rId3"/>
    <sheet name="様式11－3" sheetId="4" r:id="rId4"/>
    <sheet name="様式11－4" sheetId="5" r:id="rId5"/>
    <sheet name="様式11－5" sheetId="1" r:id="rId6"/>
    <sheet name="様式11－6" sheetId="2" r:id="rId7"/>
  </sheets>
  <definedNames>
    <definedName name="_Toc295820236" localSheetId="2">'様式6-1'!#REF!</definedName>
    <definedName name="_Toc295820238" localSheetId="2">'様式6-1'!#REF!</definedName>
    <definedName name="_Toc295820239" localSheetId="2">'様式6-1'!#REF!</definedName>
    <definedName name="_Toc295820287" localSheetId="2">'様式6-1'!#REF!</definedName>
    <definedName name="_Toc318134911" localSheetId="2">'様式6-1'!#REF!</definedName>
    <definedName name="_Toc318134912" localSheetId="2">'様式6-1'!#REF!</definedName>
    <definedName name="_Toc334107447" localSheetId="2">'様式6-1'!#REF!</definedName>
    <definedName name="_Toc341098233" localSheetId="2">'様式6-1'!#REF!</definedName>
    <definedName name="_Toc341098234" localSheetId="2">'様式6-1'!#REF!</definedName>
    <definedName name="_Toc341098235" localSheetId="2">'様式6-1'!#REF!</definedName>
    <definedName name="_Toc341098237" localSheetId="2">'様式6-1'!#REF!</definedName>
    <definedName name="_Toc341098238" localSheetId="2">'様式6-1'!#REF!</definedName>
    <definedName name="_Toc341098240" localSheetId="2">'様式6-1'!#REF!</definedName>
    <definedName name="_Toc341098241" localSheetId="2">'様式6-1'!#REF!</definedName>
    <definedName name="_Toc341098242" localSheetId="2">'様式6-1'!#REF!</definedName>
    <definedName name="_Toc341098243" localSheetId="2">'様式6-1'!#REF!</definedName>
    <definedName name="_Toc341098263" localSheetId="2">'様式6-1'!#REF!</definedName>
    <definedName name="_Toc341098334" localSheetId="2">'様式6-1'!#REF!</definedName>
    <definedName name="_Toc341098335" localSheetId="2">'様式6-1'!#REF!</definedName>
    <definedName name="_Toc341098336" localSheetId="2">'様式6-1'!#REF!</definedName>
    <definedName name="_Toc341098337" localSheetId="2">'様式6-1'!#REF!</definedName>
    <definedName name="_Toc341098353" localSheetId="2">'様式6-1'!#REF!</definedName>
    <definedName name="_Toc342315836" localSheetId="2">'様式6-1'!#REF!</definedName>
    <definedName name="_Toc40622134" localSheetId="2">'様式6-1'!#REF!</definedName>
    <definedName name="_Toc479971084" localSheetId="2">'様式6-1'!$A$11</definedName>
    <definedName name="_Toc479971085" localSheetId="2">'様式6-1'!$A$14</definedName>
    <definedName name="_Toc78897341" localSheetId="2">'様式6-1'!#REF!</definedName>
    <definedName name="_Toc78897344" localSheetId="2">'様式6-1'!#REF!</definedName>
    <definedName name="_Toc78897345" localSheetId="2">'様式6-1'!#REF!</definedName>
    <definedName name="_Toc78897352" localSheetId="2">'様式6-1'!#REF!</definedName>
    <definedName name="_Toc78897354" localSheetId="2">'様式6-1'!#REF!</definedName>
    <definedName name="_Toc78897401" localSheetId="2">'様式6-1'!#REF!</definedName>
    <definedName name="EHPIN" localSheetId="3">#REF!</definedName>
    <definedName name="EHPIN" localSheetId="4">#REF!</definedName>
    <definedName name="EHPIN" localSheetId="1">#REF!</definedName>
    <definedName name="EHPIN" localSheetId="2">#REF!</definedName>
    <definedName name="EHPIN">#REF!</definedName>
    <definedName name="EHPOUT" localSheetId="4">#REF!</definedName>
    <definedName name="EHPOUT" localSheetId="1">#REF!</definedName>
    <definedName name="EHPOUT" localSheetId="2">#REF!</definedName>
    <definedName name="EHPOUT">#REF!</definedName>
    <definedName name="FAX" localSheetId="4">#REF!</definedName>
    <definedName name="FAX" localSheetId="1">#REF!</definedName>
    <definedName name="FAX" localSheetId="2">#REF!</definedName>
    <definedName name="FAX">#REF!</definedName>
    <definedName name="GHPIN" localSheetId="1">#REF!</definedName>
    <definedName name="GHPIN" localSheetId="2">#REF!</definedName>
    <definedName name="GHPIN">#REF!</definedName>
    <definedName name="GHPOUT" localSheetId="1">#REF!</definedName>
    <definedName name="GHPOUT" localSheetId="2">#REF!</definedName>
    <definedName name="GHPOUT">#REF!</definedName>
    <definedName name="INVIN" localSheetId="1">#REF!</definedName>
    <definedName name="INVIN" localSheetId="2">#REF!</definedName>
    <definedName name="INVIN">#REF!</definedName>
    <definedName name="INVOUT" localSheetId="1">#REF!</definedName>
    <definedName name="INVOUT" localSheetId="2">#REF!</definedName>
    <definedName name="INVOUT">#REF!</definedName>
    <definedName name="OLE_LINK14" localSheetId="2">'様式6-1'!#REF!</definedName>
    <definedName name="OLE_LINK2" localSheetId="2">'様式6-1'!#REF!</definedName>
    <definedName name="_xlnm.Print_Area" localSheetId="3">'様式11－3'!$A$1:$X$100</definedName>
    <definedName name="_xlnm.Print_Area" localSheetId="4">'様式11－4'!$A$1:$M$98</definedName>
    <definedName name="_xlnm.Print_Area" localSheetId="5">'様式11－5'!$A$1:$AC$72</definedName>
    <definedName name="_xlnm.Print_Area" localSheetId="6">'様式11－6'!$A$1:$AV$62</definedName>
    <definedName name="_xlnm.Print_Area" localSheetId="1">'様式2-1'!$A$1:$O$38</definedName>
    <definedName name="_xlnm.Print_Area" localSheetId="2">'様式6-1'!$A$1:$H$199</definedName>
    <definedName name="_xlnm.Print_Titles" localSheetId="3">'様式11－3'!$1:$3</definedName>
    <definedName name="_xlnm.Print_Titles" localSheetId="4">'様式11－4'!$11:$12</definedName>
    <definedName name="_xlnm.Print_Titles" localSheetId="2">'様式6-1'!$1:$9</definedName>
    <definedName name="school" localSheetId="3">'様式11－3'!$A$8:$B$97</definedName>
    <definedName name="TEL" localSheetId="3">#REF!</definedName>
    <definedName name="TEL" localSheetId="1">#REF!</definedName>
    <definedName name="TEL" localSheetId="2">#REF!</definedName>
    <definedName name="TEL">#REF!</definedName>
    <definedName name="システム" localSheetId="3">#REF!</definedName>
    <definedName name="システム" localSheetId="1">#REF!</definedName>
    <definedName name="システム" localSheetId="2">#REF!</definedName>
    <definedName name="システム">#REF!</definedName>
    <definedName name="回答部署" localSheetId="3">#REF!</definedName>
    <definedName name="回答部署" localSheetId="1">#REF!</definedName>
    <definedName name="回答部署" localSheetId="2">#REF!</definedName>
    <definedName name="回答部署">#REF!</definedName>
    <definedName name="関連項目" localSheetId="1">#REF!</definedName>
    <definedName name="関連項目" localSheetId="2">#REF!</definedName>
    <definedName name="関連項目">#REF!</definedName>
    <definedName name="支店" localSheetId="1">#REF!</definedName>
    <definedName name="支店" localSheetId="2">#REF!</definedName>
    <definedName name="支店">#REF!</definedName>
    <definedName name="電源" localSheetId="1">#REF!</definedName>
    <definedName name="電源" localSheetId="2">#REF!</definedName>
    <definedName name="電源">#REF!</definedName>
    <definedName name="日付" localSheetId="1">#REF!</definedName>
    <definedName name="日付" localSheetId="2">#REF!</definedName>
    <definedName name="日付">#REF!</definedName>
    <definedName name="標準" localSheetId="1">#REF!</definedName>
    <definedName name="標準" localSheetId="2">#REF!</definedName>
    <definedName name="標準">#REF!</definedName>
    <definedName name="補助キーワード" localSheetId="1">#REF!</definedName>
    <definedName name="補助キーワード" localSheetId="2">#REF!</definedName>
    <definedName name="補助キーワード">#REF!</definedName>
    <definedName name="問合せ部署" localSheetId="1">#REF!</definedName>
    <definedName name="問合せ部署" localSheetId="2">#REF!</definedName>
    <definedName name="問合せ部署">#REF!</definedName>
    <definedName name="用途" localSheetId="1">#REF!</definedName>
    <definedName name="用途" localSheetId="2">#REF!</definedName>
    <definedName name="用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7" l="1"/>
  <c r="A32" i="7" s="1"/>
  <c r="A33" i="7" s="1"/>
  <c r="A30" i="7"/>
  <c r="A23" i="7"/>
  <c r="A24" i="7" s="1"/>
  <c r="A22" i="7"/>
  <c r="A21" i="7"/>
  <c r="AH50" i="2" l="1"/>
  <c r="R65" i="4" l="1"/>
  <c r="R66" i="4"/>
  <c r="R8" i="4" l="1"/>
  <c r="W79" i="4" l="1"/>
  <c r="W80" i="4"/>
  <c r="W81" i="4"/>
  <c r="W82" i="4"/>
  <c r="W83" i="4"/>
  <c r="W84" i="4"/>
  <c r="W85" i="4"/>
  <c r="W86" i="4"/>
  <c r="W87" i="4"/>
  <c r="W88" i="4"/>
  <c r="W89" i="4"/>
  <c r="W90" i="4"/>
  <c r="W91" i="4"/>
  <c r="W92" i="4"/>
  <c r="W93" i="4"/>
  <c r="W94" i="4"/>
  <c r="W95" i="4"/>
  <c r="W96" i="4"/>
  <c r="W97" i="4"/>
  <c r="W78" i="4"/>
  <c r="R79" i="4"/>
  <c r="R80" i="4"/>
  <c r="R81" i="4"/>
  <c r="R82" i="4"/>
  <c r="R83" i="4"/>
  <c r="R84" i="4"/>
  <c r="R85" i="4"/>
  <c r="R86" i="4"/>
  <c r="R87" i="4"/>
  <c r="R88" i="4"/>
  <c r="R89" i="4"/>
  <c r="R90" i="4"/>
  <c r="R91" i="4"/>
  <c r="R92" i="4"/>
  <c r="R93" i="4"/>
  <c r="R94" i="4"/>
  <c r="R95" i="4"/>
  <c r="R96" i="4"/>
  <c r="R97" i="4"/>
  <c r="R7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7" i="4"/>
  <c r="R68" i="4"/>
  <c r="R69" i="4"/>
  <c r="R70" i="4"/>
  <c r="R71" i="4"/>
  <c r="R72" i="4"/>
  <c r="R73" i="4"/>
  <c r="R74" i="4"/>
  <c r="R75" i="4"/>
  <c r="R76" i="4"/>
  <c r="R77" i="4"/>
  <c r="S41" i="2" l="1"/>
  <c r="W40" i="2"/>
  <c r="W41" i="2" s="1"/>
  <c r="W42" i="2" s="1"/>
  <c r="U40" i="2"/>
  <c r="U41" i="2" s="1"/>
  <c r="U42" i="2" s="1"/>
  <c r="U33" i="2"/>
  <c r="U34" i="2" s="1"/>
  <c r="U35" i="2" s="1"/>
  <c r="W33" i="2"/>
  <c r="W34" i="2" s="1"/>
  <c r="W35" i="2" s="1"/>
  <c r="S34" i="2"/>
  <c r="S35" i="2" s="1"/>
  <c r="S42" i="2" l="1"/>
  <c r="K98" i="5" l="1"/>
  <c r="J98" i="5"/>
  <c r="G98" i="5"/>
  <c r="F98" i="5"/>
  <c r="K97" i="5"/>
  <c r="J97" i="5"/>
  <c r="G97" i="5"/>
  <c r="F97" i="5"/>
  <c r="L96" i="5"/>
  <c r="H96" i="5"/>
  <c r="L95" i="5"/>
  <c r="H95" i="5"/>
  <c r="L94" i="5"/>
  <c r="H94" i="5"/>
  <c r="L93" i="5"/>
  <c r="H93" i="5"/>
  <c r="L92" i="5"/>
  <c r="H92" i="5"/>
  <c r="L91" i="5"/>
  <c r="H91" i="5"/>
  <c r="L90" i="5"/>
  <c r="H90" i="5"/>
  <c r="L89" i="5"/>
  <c r="M89" i="5" s="1"/>
  <c r="H89" i="5"/>
  <c r="L88" i="5"/>
  <c r="H88" i="5"/>
  <c r="L87" i="5"/>
  <c r="M87" i="5" s="1"/>
  <c r="H87" i="5"/>
  <c r="L86" i="5"/>
  <c r="H86" i="5"/>
  <c r="L85" i="5"/>
  <c r="M85" i="5" s="1"/>
  <c r="H85" i="5"/>
  <c r="L84" i="5"/>
  <c r="H84" i="5"/>
  <c r="L83" i="5"/>
  <c r="M83" i="5" s="1"/>
  <c r="H83" i="5"/>
  <c r="L82" i="5"/>
  <c r="H82" i="5"/>
  <c r="L81" i="5"/>
  <c r="H81" i="5"/>
  <c r="L80" i="5"/>
  <c r="H80" i="5"/>
  <c r="L79" i="5"/>
  <c r="H79" i="5"/>
  <c r="L78" i="5"/>
  <c r="H78" i="5"/>
  <c r="L77" i="5"/>
  <c r="H77" i="5"/>
  <c r="L76" i="5"/>
  <c r="H76" i="5"/>
  <c r="L75" i="5"/>
  <c r="H75" i="5"/>
  <c r="L74" i="5"/>
  <c r="H74" i="5"/>
  <c r="L73" i="5"/>
  <c r="H73" i="5"/>
  <c r="L72" i="5"/>
  <c r="H72" i="5"/>
  <c r="L71" i="5"/>
  <c r="H71" i="5"/>
  <c r="L70" i="5"/>
  <c r="H70" i="5"/>
  <c r="L69" i="5"/>
  <c r="H69" i="5"/>
  <c r="L68" i="5"/>
  <c r="H68" i="5"/>
  <c r="L67" i="5"/>
  <c r="H67" i="5"/>
  <c r="L66" i="5"/>
  <c r="H66" i="5"/>
  <c r="L65" i="5"/>
  <c r="H65" i="5"/>
  <c r="L64" i="5"/>
  <c r="H64" i="5"/>
  <c r="L63" i="5"/>
  <c r="H63" i="5"/>
  <c r="L62" i="5"/>
  <c r="H62" i="5"/>
  <c r="L61" i="5"/>
  <c r="H61" i="5"/>
  <c r="L60" i="5"/>
  <c r="H60" i="5"/>
  <c r="L59" i="5"/>
  <c r="H59" i="5"/>
  <c r="L58" i="5"/>
  <c r="H58" i="5"/>
  <c r="L57" i="5"/>
  <c r="H57" i="5"/>
  <c r="L56" i="5"/>
  <c r="H56" i="5"/>
  <c r="L55" i="5"/>
  <c r="H55" i="5"/>
  <c r="L54" i="5"/>
  <c r="H54" i="5"/>
  <c r="L53" i="5"/>
  <c r="H53" i="5"/>
  <c r="L52" i="5"/>
  <c r="H52" i="5"/>
  <c r="L51" i="5"/>
  <c r="H51" i="5"/>
  <c r="L50" i="5"/>
  <c r="H50" i="5"/>
  <c r="L49" i="5"/>
  <c r="H49" i="5"/>
  <c r="L48" i="5"/>
  <c r="H48" i="5"/>
  <c r="L47" i="5"/>
  <c r="H47" i="5"/>
  <c r="L46" i="5"/>
  <c r="H46" i="5"/>
  <c r="L45" i="5"/>
  <c r="H45" i="5"/>
  <c r="L44" i="5"/>
  <c r="H44" i="5"/>
  <c r="L43" i="5"/>
  <c r="H43" i="5"/>
  <c r="L42" i="5"/>
  <c r="H42" i="5"/>
  <c r="L41" i="5"/>
  <c r="H41" i="5"/>
  <c r="L40" i="5"/>
  <c r="H40" i="5"/>
  <c r="L39" i="5"/>
  <c r="H39" i="5"/>
  <c r="L38" i="5"/>
  <c r="H38" i="5"/>
  <c r="L37" i="5"/>
  <c r="H37" i="5"/>
  <c r="L36" i="5"/>
  <c r="H36" i="5"/>
  <c r="L35" i="5"/>
  <c r="H35" i="5"/>
  <c r="L34" i="5"/>
  <c r="H34" i="5"/>
  <c r="L33" i="5"/>
  <c r="H33" i="5"/>
  <c r="L32" i="5"/>
  <c r="H32" i="5"/>
  <c r="L31" i="5"/>
  <c r="H31" i="5"/>
  <c r="L30" i="5"/>
  <c r="H30" i="5"/>
  <c r="L29" i="5"/>
  <c r="H29" i="5"/>
  <c r="L28" i="5"/>
  <c r="H28" i="5"/>
  <c r="L27" i="5"/>
  <c r="H27" i="5"/>
  <c r="L26" i="5"/>
  <c r="H26" i="5"/>
  <c r="L25" i="5"/>
  <c r="H25" i="5"/>
  <c r="L24" i="5"/>
  <c r="H24" i="5"/>
  <c r="L23" i="5"/>
  <c r="H23" i="5"/>
  <c r="L22" i="5"/>
  <c r="H22" i="5"/>
  <c r="L21" i="5"/>
  <c r="H21" i="5"/>
  <c r="L20" i="5"/>
  <c r="H20" i="5"/>
  <c r="L19" i="5"/>
  <c r="H19" i="5"/>
  <c r="L18" i="5"/>
  <c r="H18" i="5"/>
  <c r="L17" i="5"/>
  <c r="H17" i="5"/>
  <c r="L16" i="5"/>
  <c r="H16" i="5"/>
  <c r="L15" i="5"/>
  <c r="H15" i="5"/>
  <c r="L14" i="5"/>
  <c r="H14" i="5"/>
  <c r="L13" i="5"/>
  <c r="H13" i="5"/>
  <c r="L12" i="5"/>
  <c r="H12" i="5"/>
  <c r="L11" i="5"/>
  <c r="H11" i="5"/>
  <c r="L10" i="5"/>
  <c r="H10" i="5"/>
  <c r="L9" i="5"/>
  <c r="H9" i="5"/>
  <c r="A9" i="5"/>
  <c r="A11" i="5" s="1"/>
  <c r="A13" i="5" s="1"/>
  <c r="A15" i="5" s="1"/>
  <c r="A17" i="5" s="1"/>
  <c r="A19" i="5" s="1"/>
  <c r="A21" i="5" s="1"/>
  <c r="A23" i="5" s="1"/>
  <c r="A25" i="5" s="1"/>
  <c r="A27" i="5" s="1"/>
  <c r="A29" i="5" s="1"/>
  <c r="A31" i="5" s="1"/>
  <c r="A33" i="5" s="1"/>
  <c r="A35" i="5" s="1"/>
  <c r="A37" i="5" s="1"/>
  <c r="A39" i="5" s="1"/>
  <c r="A41" i="5" s="1"/>
  <c r="A43" i="5" s="1"/>
  <c r="A45" i="5" s="1"/>
  <c r="A47" i="5" s="1"/>
  <c r="A49" i="5" s="1"/>
  <c r="A51" i="5" s="1"/>
  <c r="A53" i="5" s="1"/>
  <c r="A55" i="5" s="1"/>
  <c r="A57" i="5" s="1"/>
  <c r="A59" i="5" s="1"/>
  <c r="A61" i="5" s="1"/>
  <c r="A63" i="5" s="1"/>
  <c r="A65" i="5" s="1"/>
  <c r="A67" i="5" s="1"/>
  <c r="A69" i="5" s="1"/>
  <c r="A71" i="5" s="1"/>
  <c r="A73" i="5" s="1"/>
  <c r="A75" i="5" s="1"/>
  <c r="A77" i="5" s="1"/>
  <c r="A79" i="5" s="1"/>
  <c r="A81" i="5" s="1"/>
  <c r="A83" i="5" s="1"/>
  <c r="A85" i="5" s="1"/>
  <c r="A87" i="5" s="1"/>
  <c r="A89" i="5" s="1"/>
  <c r="A91" i="5" s="1"/>
  <c r="A93" i="5" s="1"/>
  <c r="A95" i="5" s="1"/>
  <c r="L8" i="5"/>
  <c r="H8" i="5"/>
  <c r="L7" i="5"/>
  <c r="H7" i="5"/>
  <c r="U97" i="4"/>
  <c r="X97" i="4" s="1"/>
  <c r="P97" i="4"/>
  <c r="S97" i="4" s="1"/>
  <c r="U96" i="4"/>
  <c r="X96" i="4" s="1"/>
  <c r="P96" i="4"/>
  <c r="M96" i="4"/>
  <c r="U95" i="4"/>
  <c r="X95" i="4" s="1"/>
  <c r="P95" i="4"/>
  <c r="S95" i="4" s="1"/>
  <c r="U94" i="4"/>
  <c r="X94" i="4" s="1"/>
  <c r="P94" i="4"/>
  <c r="M94" i="4"/>
  <c r="U93" i="4"/>
  <c r="X93" i="4" s="1"/>
  <c r="P93" i="4"/>
  <c r="S93" i="4" s="1"/>
  <c r="U92" i="4"/>
  <c r="X92" i="4" s="1"/>
  <c r="P92" i="4"/>
  <c r="M92" i="4"/>
  <c r="U91" i="4"/>
  <c r="X91" i="4" s="1"/>
  <c r="P91" i="4"/>
  <c r="S91" i="4" s="1"/>
  <c r="U90" i="4"/>
  <c r="X90" i="4" s="1"/>
  <c r="P90" i="4"/>
  <c r="M90" i="4"/>
  <c r="U89" i="4"/>
  <c r="X89" i="4" s="1"/>
  <c r="P89" i="4"/>
  <c r="S89" i="4" s="1"/>
  <c r="U88" i="4"/>
  <c r="X88" i="4" s="1"/>
  <c r="P88" i="4"/>
  <c r="M88" i="4"/>
  <c r="U87" i="4"/>
  <c r="X87" i="4" s="1"/>
  <c r="P87" i="4"/>
  <c r="S87" i="4" s="1"/>
  <c r="U86" i="4"/>
  <c r="X86" i="4" s="1"/>
  <c r="P86" i="4"/>
  <c r="M86" i="4"/>
  <c r="U85" i="4"/>
  <c r="X85" i="4" s="1"/>
  <c r="P85" i="4"/>
  <c r="S85" i="4" s="1"/>
  <c r="U84" i="4"/>
  <c r="X84" i="4" s="1"/>
  <c r="P84" i="4"/>
  <c r="M84" i="4"/>
  <c r="U83" i="4"/>
  <c r="X83" i="4" s="1"/>
  <c r="P83" i="4"/>
  <c r="S83" i="4" s="1"/>
  <c r="U82" i="4"/>
  <c r="X82" i="4" s="1"/>
  <c r="P82" i="4"/>
  <c r="M82" i="4"/>
  <c r="U81" i="4"/>
  <c r="X81" i="4" s="1"/>
  <c r="P81" i="4"/>
  <c r="S81" i="4" s="1"/>
  <c r="U80" i="4"/>
  <c r="X80" i="4" s="1"/>
  <c r="P80" i="4"/>
  <c r="M80" i="4"/>
  <c r="U79" i="4"/>
  <c r="X79" i="4" s="1"/>
  <c r="P79" i="4"/>
  <c r="S79" i="4" s="1"/>
  <c r="U78" i="4"/>
  <c r="X78" i="4" s="1"/>
  <c r="P78" i="4"/>
  <c r="M78" i="4"/>
  <c r="U77" i="4"/>
  <c r="X77" i="4" s="1"/>
  <c r="P77" i="4"/>
  <c r="S77" i="4" s="1"/>
  <c r="U76" i="4"/>
  <c r="X76" i="4" s="1"/>
  <c r="P76" i="4"/>
  <c r="M76" i="4"/>
  <c r="U75" i="4"/>
  <c r="X75" i="4" s="1"/>
  <c r="P75" i="4"/>
  <c r="S75" i="4" s="1"/>
  <c r="U74" i="4"/>
  <c r="X74" i="4" s="1"/>
  <c r="P74" i="4"/>
  <c r="M74" i="4"/>
  <c r="U73" i="4"/>
  <c r="X73" i="4" s="1"/>
  <c r="P73" i="4"/>
  <c r="S73" i="4" s="1"/>
  <c r="U72" i="4"/>
  <c r="X72" i="4" s="1"/>
  <c r="P72" i="4"/>
  <c r="M72" i="4"/>
  <c r="U71" i="4"/>
  <c r="X71" i="4" s="1"/>
  <c r="P71" i="4"/>
  <c r="S71" i="4" s="1"/>
  <c r="U70" i="4"/>
  <c r="X70" i="4" s="1"/>
  <c r="P70" i="4"/>
  <c r="M70" i="4"/>
  <c r="U69" i="4"/>
  <c r="X69" i="4" s="1"/>
  <c r="P69" i="4"/>
  <c r="S69" i="4" s="1"/>
  <c r="U68" i="4"/>
  <c r="X68" i="4" s="1"/>
  <c r="P68" i="4"/>
  <c r="M68" i="4"/>
  <c r="U67" i="4"/>
  <c r="X67" i="4" s="1"/>
  <c r="P67" i="4"/>
  <c r="S67" i="4" s="1"/>
  <c r="U66" i="4"/>
  <c r="X66" i="4" s="1"/>
  <c r="P66" i="4"/>
  <c r="M66" i="4"/>
  <c r="U65" i="4"/>
  <c r="X65" i="4" s="1"/>
  <c r="P65" i="4"/>
  <c r="S65" i="4" s="1"/>
  <c r="U64" i="4"/>
  <c r="X64" i="4" s="1"/>
  <c r="P64" i="4"/>
  <c r="M64" i="4"/>
  <c r="U63" i="4"/>
  <c r="X63" i="4" s="1"/>
  <c r="P63" i="4"/>
  <c r="S63" i="4" s="1"/>
  <c r="U62" i="4"/>
  <c r="X62" i="4" s="1"/>
  <c r="P62" i="4"/>
  <c r="M62" i="4"/>
  <c r="U61" i="4"/>
  <c r="X61" i="4" s="1"/>
  <c r="P61" i="4"/>
  <c r="S61" i="4" s="1"/>
  <c r="U60" i="4"/>
  <c r="X60" i="4" s="1"/>
  <c r="P60" i="4"/>
  <c r="M60" i="4"/>
  <c r="U59" i="4"/>
  <c r="X59" i="4" s="1"/>
  <c r="P59" i="4"/>
  <c r="S59" i="4" s="1"/>
  <c r="U58" i="4"/>
  <c r="X58" i="4" s="1"/>
  <c r="P58" i="4"/>
  <c r="M58" i="4"/>
  <c r="U57" i="4"/>
  <c r="X57" i="4" s="1"/>
  <c r="P57" i="4"/>
  <c r="S57" i="4" s="1"/>
  <c r="U56" i="4"/>
  <c r="X56" i="4" s="1"/>
  <c r="P56" i="4"/>
  <c r="M56" i="4"/>
  <c r="U55" i="4"/>
  <c r="X55" i="4" s="1"/>
  <c r="P55" i="4"/>
  <c r="S55" i="4" s="1"/>
  <c r="U54" i="4"/>
  <c r="X54" i="4" s="1"/>
  <c r="P54" i="4"/>
  <c r="M54" i="4"/>
  <c r="U53" i="4"/>
  <c r="X53" i="4" s="1"/>
  <c r="P53" i="4"/>
  <c r="S53" i="4" s="1"/>
  <c r="U52" i="4"/>
  <c r="X52" i="4" s="1"/>
  <c r="P52" i="4"/>
  <c r="M52" i="4"/>
  <c r="U51" i="4"/>
  <c r="X51" i="4" s="1"/>
  <c r="P51" i="4"/>
  <c r="S51" i="4" s="1"/>
  <c r="U50" i="4"/>
  <c r="X50" i="4" s="1"/>
  <c r="P50" i="4"/>
  <c r="M50" i="4"/>
  <c r="U49" i="4"/>
  <c r="X49" i="4" s="1"/>
  <c r="P49" i="4"/>
  <c r="S49" i="4" s="1"/>
  <c r="U48" i="4"/>
  <c r="X48" i="4" s="1"/>
  <c r="P48" i="4"/>
  <c r="M48" i="4"/>
  <c r="U47" i="4"/>
  <c r="X47" i="4" s="1"/>
  <c r="P47" i="4"/>
  <c r="S47" i="4" s="1"/>
  <c r="U46" i="4"/>
  <c r="X46" i="4" s="1"/>
  <c r="P46" i="4"/>
  <c r="M46" i="4"/>
  <c r="U45" i="4"/>
  <c r="X45" i="4" s="1"/>
  <c r="P45" i="4"/>
  <c r="S45" i="4" s="1"/>
  <c r="U44" i="4"/>
  <c r="X44" i="4" s="1"/>
  <c r="P44" i="4"/>
  <c r="M44" i="4"/>
  <c r="U43" i="4"/>
  <c r="X43" i="4" s="1"/>
  <c r="P43" i="4"/>
  <c r="S43" i="4" s="1"/>
  <c r="U42" i="4"/>
  <c r="X42" i="4" s="1"/>
  <c r="P42" i="4"/>
  <c r="M42" i="4"/>
  <c r="U41" i="4"/>
  <c r="X41" i="4" s="1"/>
  <c r="P41" i="4"/>
  <c r="S41" i="4" s="1"/>
  <c r="U40" i="4"/>
  <c r="X40" i="4" s="1"/>
  <c r="P40" i="4"/>
  <c r="M40" i="4"/>
  <c r="U39" i="4"/>
  <c r="X39" i="4" s="1"/>
  <c r="P39" i="4"/>
  <c r="S39" i="4" s="1"/>
  <c r="U38" i="4"/>
  <c r="X38" i="4" s="1"/>
  <c r="P38" i="4"/>
  <c r="M38" i="4"/>
  <c r="U37" i="4"/>
  <c r="X37" i="4" s="1"/>
  <c r="P37" i="4"/>
  <c r="S37" i="4" s="1"/>
  <c r="U36" i="4"/>
  <c r="X36" i="4" s="1"/>
  <c r="P36" i="4"/>
  <c r="M36" i="4"/>
  <c r="U35" i="4"/>
  <c r="X35" i="4" s="1"/>
  <c r="P35" i="4"/>
  <c r="S35" i="4" s="1"/>
  <c r="U34" i="4"/>
  <c r="X34" i="4" s="1"/>
  <c r="P34" i="4"/>
  <c r="M34" i="4"/>
  <c r="U33" i="4"/>
  <c r="X33" i="4" s="1"/>
  <c r="P33" i="4"/>
  <c r="S33" i="4" s="1"/>
  <c r="U32" i="4"/>
  <c r="X32" i="4" s="1"/>
  <c r="P32" i="4"/>
  <c r="M32" i="4"/>
  <c r="U31" i="4"/>
  <c r="X31" i="4" s="1"/>
  <c r="P31" i="4"/>
  <c r="S31" i="4" s="1"/>
  <c r="U30" i="4"/>
  <c r="X30" i="4" s="1"/>
  <c r="P30" i="4"/>
  <c r="M30" i="4"/>
  <c r="U29" i="4"/>
  <c r="X29" i="4" s="1"/>
  <c r="P29" i="4"/>
  <c r="S29" i="4" s="1"/>
  <c r="U28" i="4"/>
  <c r="X28" i="4" s="1"/>
  <c r="P28" i="4"/>
  <c r="M28" i="4"/>
  <c r="U27" i="4"/>
  <c r="X27" i="4" s="1"/>
  <c r="P27" i="4"/>
  <c r="S27" i="4" s="1"/>
  <c r="U26" i="4"/>
  <c r="X26" i="4" s="1"/>
  <c r="P26" i="4"/>
  <c r="M26" i="4"/>
  <c r="U25" i="4"/>
  <c r="X25" i="4" s="1"/>
  <c r="P25" i="4"/>
  <c r="S25" i="4" s="1"/>
  <c r="U24" i="4"/>
  <c r="X24" i="4" s="1"/>
  <c r="P24" i="4"/>
  <c r="M24" i="4"/>
  <c r="U23" i="4"/>
  <c r="X23" i="4" s="1"/>
  <c r="P23" i="4"/>
  <c r="S23" i="4" s="1"/>
  <c r="U22" i="4"/>
  <c r="X22" i="4" s="1"/>
  <c r="P22" i="4"/>
  <c r="M22" i="4"/>
  <c r="U21" i="4"/>
  <c r="X21" i="4" s="1"/>
  <c r="P21" i="4"/>
  <c r="S21" i="4" s="1"/>
  <c r="U20" i="4"/>
  <c r="X20" i="4" s="1"/>
  <c r="P20" i="4"/>
  <c r="M20" i="4"/>
  <c r="U19" i="4"/>
  <c r="X19" i="4" s="1"/>
  <c r="P19" i="4"/>
  <c r="S19" i="4" s="1"/>
  <c r="U18" i="4"/>
  <c r="X18" i="4" s="1"/>
  <c r="P18" i="4"/>
  <c r="M18" i="4"/>
  <c r="U17" i="4"/>
  <c r="X17" i="4" s="1"/>
  <c r="P17" i="4"/>
  <c r="S17" i="4" s="1"/>
  <c r="U16" i="4"/>
  <c r="X16" i="4" s="1"/>
  <c r="P16" i="4"/>
  <c r="M16" i="4"/>
  <c r="U15" i="4"/>
  <c r="X15" i="4" s="1"/>
  <c r="P15" i="4"/>
  <c r="S15" i="4" s="1"/>
  <c r="U14" i="4"/>
  <c r="X14" i="4" s="1"/>
  <c r="P14" i="4"/>
  <c r="M14" i="4"/>
  <c r="U13" i="4"/>
  <c r="X13" i="4" s="1"/>
  <c r="P13" i="4"/>
  <c r="S13" i="4" s="1"/>
  <c r="U12" i="4"/>
  <c r="X12" i="4" s="1"/>
  <c r="P12" i="4"/>
  <c r="M12" i="4"/>
  <c r="U11" i="4"/>
  <c r="X11" i="4" s="1"/>
  <c r="P11" i="4"/>
  <c r="S11" i="4" s="1"/>
  <c r="U10" i="4"/>
  <c r="X10" i="4" s="1"/>
  <c r="P10" i="4"/>
  <c r="M10" i="4"/>
  <c r="A10" i="4"/>
  <c r="A12" i="4" s="1"/>
  <c r="A14" i="4" s="1"/>
  <c r="A16" i="4" s="1"/>
  <c r="A18" i="4" s="1"/>
  <c r="A20" i="4" s="1"/>
  <c r="A22" i="4" s="1"/>
  <c r="A24" i="4" s="1"/>
  <c r="A26" i="4" s="1"/>
  <c r="A28" i="4" s="1"/>
  <c r="A30" i="4" s="1"/>
  <c r="A32" i="4" s="1"/>
  <c r="A34" i="4" s="1"/>
  <c r="A36" i="4" s="1"/>
  <c r="A38" i="4" s="1"/>
  <c r="A40" i="4" s="1"/>
  <c r="A42" i="4" s="1"/>
  <c r="A44" i="4" s="1"/>
  <c r="A46" i="4" s="1"/>
  <c r="A48" i="4" s="1"/>
  <c r="A50" i="4" s="1"/>
  <c r="A52" i="4" s="1"/>
  <c r="A54" i="4" s="1"/>
  <c r="A56" i="4" s="1"/>
  <c r="A58" i="4" s="1"/>
  <c r="A60" i="4" s="1"/>
  <c r="A62" i="4" s="1"/>
  <c r="A64" i="4" s="1"/>
  <c r="A66" i="4" s="1"/>
  <c r="A68" i="4" s="1"/>
  <c r="A70" i="4" s="1"/>
  <c r="A72" i="4" s="1"/>
  <c r="A74" i="4" s="1"/>
  <c r="A76" i="4" s="1"/>
  <c r="A78" i="4" s="1"/>
  <c r="A80" i="4" s="1"/>
  <c r="A82" i="4" s="1"/>
  <c r="A84" i="4" s="1"/>
  <c r="A86" i="4" s="1"/>
  <c r="A88" i="4" s="1"/>
  <c r="A90" i="4" s="1"/>
  <c r="A92" i="4" s="1"/>
  <c r="A94" i="4" s="1"/>
  <c r="A96" i="4" s="1"/>
  <c r="U9" i="4"/>
  <c r="X9" i="4" s="1"/>
  <c r="P9" i="4"/>
  <c r="S9" i="4" s="1"/>
  <c r="U8" i="4"/>
  <c r="X8" i="4" s="1"/>
  <c r="P8" i="4"/>
  <c r="M8" i="4"/>
  <c r="AF16" i="2"/>
  <c r="AD16" i="2"/>
  <c r="J11" i="2"/>
  <c r="N10" i="2"/>
  <c r="N13" i="2" s="1"/>
  <c r="P10" i="2"/>
  <c r="P15" i="2" s="1"/>
  <c r="L10" i="2"/>
  <c r="L13" i="2" s="1"/>
  <c r="X11" i="2"/>
  <c r="Z11" i="2"/>
  <c r="Z16" i="2" s="1"/>
  <c r="AB11" i="2"/>
  <c r="AB16" i="2" s="1"/>
  <c r="V11" i="2"/>
  <c r="V16" i="2" s="1"/>
  <c r="AH27" i="2"/>
  <c r="X55" i="2" s="1"/>
  <c r="X53" i="2"/>
  <c r="AH53" i="2" s="1"/>
  <c r="X52" i="2"/>
  <c r="X51" i="2"/>
  <c r="AH51" i="2" s="1"/>
  <c r="T16" i="2"/>
  <c r="R16" i="2"/>
  <c r="X9" i="1"/>
  <c r="J8" i="1"/>
  <c r="G67" i="1"/>
  <c r="W66" i="1"/>
  <c r="Q66" i="1"/>
  <c r="P66" i="1"/>
  <c r="K66" i="1"/>
  <c r="J66" i="1"/>
  <c r="W65" i="1"/>
  <c r="Q65" i="1"/>
  <c r="P65" i="1"/>
  <c r="K65" i="1"/>
  <c r="J65" i="1"/>
  <c r="W64" i="1"/>
  <c r="Q64" i="1"/>
  <c r="P64" i="1"/>
  <c r="K64" i="1"/>
  <c r="J64" i="1"/>
  <c r="W63" i="1"/>
  <c r="Q63" i="1"/>
  <c r="P63" i="1"/>
  <c r="K63" i="1"/>
  <c r="J63" i="1"/>
  <c r="W62" i="1"/>
  <c r="Q62" i="1"/>
  <c r="P62" i="1"/>
  <c r="K62" i="1"/>
  <c r="J62" i="1"/>
  <c r="W61" i="1"/>
  <c r="Q61" i="1"/>
  <c r="P61" i="1"/>
  <c r="K61" i="1"/>
  <c r="J61" i="1"/>
  <c r="G59" i="1"/>
  <c r="W58" i="1"/>
  <c r="P58" i="1"/>
  <c r="K58" i="1"/>
  <c r="J58" i="1"/>
  <c r="W57" i="1"/>
  <c r="P57" i="1"/>
  <c r="K57" i="1"/>
  <c r="J57" i="1"/>
  <c r="W56" i="1"/>
  <c r="P56" i="1"/>
  <c r="K56" i="1"/>
  <c r="J56" i="1"/>
  <c r="W55" i="1"/>
  <c r="P55" i="1"/>
  <c r="K55" i="1"/>
  <c r="J55" i="1"/>
  <c r="W54" i="1"/>
  <c r="P54" i="1"/>
  <c r="K54" i="1"/>
  <c r="J54" i="1"/>
  <c r="W53" i="1"/>
  <c r="P53" i="1"/>
  <c r="K53" i="1"/>
  <c r="J53" i="1"/>
  <c r="W52" i="1"/>
  <c r="P52" i="1"/>
  <c r="K52" i="1"/>
  <c r="J52" i="1"/>
  <c r="W51" i="1"/>
  <c r="P51" i="1"/>
  <c r="K51" i="1"/>
  <c r="J51" i="1"/>
  <c r="W50" i="1"/>
  <c r="P50" i="1"/>
  <c r="K50" i="1"/>
  <c r="J50" i="1"/>
  <c r="W49" i="1"/>
  <c r="P49" i="1"/>
  <c r="K49" i="1"/>
  <c r="J49" i="1"/>
  <c r="W48" i="1"/>
  <c r="P48" i="1"/>
  <c r="K48" i="1"/>
  <c r="J48" i="1"/>
  <c r="W47" i="1"/>
  <c r="P47" i="1"/>
  <c r="K47" i="1"/>
  <c r="J47" i="1"/>
  <c r="W46" i="1"/>
  <c r="P46" i="1"/>
  <c r="K46" i="1"/>
  <c r="J46" i="1"/>
  <c r="W45" i="1"/>
  <c r="P45" i="1"/>
  <c r="K45" i="1"/>
  <c r="J45" i="1"/>
  <c r="W44" i="1"/>
  <c r="P44" i="1"/>
  <c r="K44" i="1"/>
  <c r="J44" i="1"/>
  <c r="W43" i="1"/>
  <c r="P43" i="1"/>
  <c r="K43" i="1"/>
  <c r="J43" i="1"/>
  <c r="W42" i="1"/>
  <c r="P42" i="1"/>
  <c r="K42" i="1"/>
  <c r="J42" i="1"/>
  <c r="W41" i="1"/>
  <c r="P41" i="1"/>
  <c r="K41" i="1"/>
  <c r="J41" i="1"/>
  <c r="W40" i="1"/>
  <c r="P40" i="1"/>
  <c r="K40" i="1"/>
  <c r="J40" i="1"/>
  <c r="W39" i="1"/>
  <c r="P39" i="1"/>
  <c r="K39" i="1"/>
  <c r="J39" i="1"/>
  <c r="W38" i="1"/>
  <c r="P38" i="1"/>
  <c r="K38" i="1"/>
  <c r="J38" i="1"/>
  <c r="W37" i="1"/>
  <c r="P37" i="1"/>
  <c r="K37" i="1"/>
  <c r="J37" i="1"/>
  <c r="W36" i="1"/>
  <c r="P36" i="1"/>
  <c r="K36" i="1"/>
  <c r="J36" i="1"/>
  <c r="W35" i="1"/>
  <c r="P35" i="1"/>
  <c r="K35" i="1"/>
  <c r="J35" i="1"/>
  <c r="W34" i="1"/>
  <c r="P34" i="1"/>
  <c r="K34" i="1"/>
  <c r="J34" i="1"/>
  <c r="W33" i="1"/>
  <c r="P33" i="1"/>
  <c r="K33" i="1"/>
  <c r="J33" i="1"/>
  <c r="W32" i="1"/>
  <c r="P32" i="1"/>
  <c r="K32" i="1"/>
  <c r="J32" i="1"/>
  <c r="W31" i="1"/>
  <c r="P31" i="1"/>
  <c r="K31" i="1"/>
  <c r="J31" i="1"/>
  <c r="W30" i="1"/>
  <c r="P30" i="1"/>
  <c r="K30" i="1"/>
  <c r="J30" i="1"/>
  <c r="W29" i="1"/>
  <c r="P29" i="1"/>
  <c r="K29" i="1"/>
  <c r="J29" i="1"/>
  <c r="W28" i="1"/>
  <c r="P28" i="1"/>
  <c r="K28" i="1"/>
  <c r="J28" i="1"/>
  <c r="W27" i="1"/>
  <c r="P27" i="1"/>
  <c r="K27" i="1"/>
  <c r="J27" i="1"/>
  <c r="W26" i="1"/>
  <c r="P26" i="1"/>
  <c r="K26" i="1"/>
  <c r="J26" i="1"/>
  <c r="W25" i="1"/>
  <c r="P25" i="1"/>
  <c r="K25" i="1"/>
  <c r="J25" i="1"/>
  <c r="W24" i="1"/>
  <c r="P24" i="1"/>
  <c r="K24" i="1"/>
  <c r="J24" i="1"/>
  <c r="W23" i="1"/>
  <c r="W59" i="1" s="1"/>
  <c r="P23" i="1"/>
  <c r="P59" i="1" s="1"/>
  <c r="K23" i="1"/>
  <c r="J23" i="1"/>
  <c r="J59" i="1" s="1"/>
  <c r="G21" i="1"/>
  <c r="AB20" i="1"/>
  <c r="AA20" i="1"/>
  <c r="X20" i="1"/>
  <c r="W20" i="1"/>
  <c r="U20" i="1"/>
  <c r="T20" i="1"/>
  <c r="Q20" i="1"/>
  <c r="P20" i="1"/>
  <c r="K20" i="1"/>
  <c r="J20" i="1"/>
  <c r="AB19" i="1"/>
  <c r="AA19" i="1"/>
  <c r="X19" i="1"/>
  <c r="W19" i="1"/>
  <c r="U19" i="1"/>
  <c r="T19" i="1"/>
  <c r="Q19" i="1"/>
  <c r="P19" i="1"/>
  <c r="K19" i="1"/>
  <c r="J19" i="1"/>
  <c r="AB18" i="1"/>
  <c r="AA18" i="1"/>
  <c r="X18" i="1"/>
  <c r="W18" i="1"/>
  <c r="U18" i="1"/>
  <c r="T18" i="1"/>
  <c r="Q18" i="1"/>
  <c r="P18" i="1"/>
  <c r="K18" i="1"/>
  <c r="J18" i="1"/>
  <c r="AB17" i="1"/>
  <c r="AA17" i="1"/>
  <c r="X17" i="1"/>
  <c r="W17" i="1"/>
  <c r="U17" i="1"/>
  <c r="T17" i="1"/>
  <c r="Q17" i="1"/>
  <c r="P17" i="1"/>
  <c r="K17" i="1"/>
  <c r="J17" i="1"/>
  <c r="AB16" i="1"/>
  <c r="AA16" i="1"/>
  <c r="X16" i="1"/>
  <c r="W16" i="1"/>
  <c r="U16" i="1"/>
  <c r="T16" i="1"/>
  <c r="Q16" i="1"/>
  <c r="P16" i="1"/>
  <c r="K16" i="1"/>
  <c r="J16" i="1"/>
  <c r="AB15" i="1"/>
  <c r="AA15" i="1"/>
  <c r="X15" i="1"/>
  <c r="W15" i="1"/>
  <c r="U15" i="1"/>
  <c r="T15" i="1"/>
  <c r="Q15" i="1"/>
  <c r="P15" i="1"/>
  <c r="K15" i="1"/>
  <c r="J15" i="1"/>
  <c r="AB14" i="1"/>
  <c r="AA14" i="1"/>
  <c r="X14" i="1"/>
  <c r="W14" i="1"/>
  <c r="U14" i="1"/>
  <c r="T14" i="1"/>
  <c r="Q14" i="1"/>
  <c r="P14" i="1"/>
  <c r="K14" i="1"/>
  <c r="J14" i="1"/>
  <c r="AB13" i="1"/>
  <c r="AA13" i="1"/>
  <c r="X13" i="1"/>
  <c r="W13" i="1"/>
  <c r="U13" i="1"/>
  <c r="T13" i="1"/>
  <c r="Q13" i="1"/>
  <c r="P13" i="1"/>
  <c r="K13" i="1"/>
  <c r="J13" i="1"/>
  <c r="AB12" i="1"/>
  <c r="AA12" i="1"/>
  <c r="X12" i="1"/>
  <c r="W12" i="1"/>
  <c r="U12" i="1"/>
  <c r="T12" i="1"/>
  <c r="Q12" i="1"/>
  <c r="P12" i="1"/>
  <c r="K12" i="1"/>
  <c r="J12" i="1"/>
  <c r="AB11" i="1"/>
  <c r="AA11" i="1"/>
  <c r="X11" i="1"/>
  <c r="W11" i="1"/>
  <c r="U11" i="1"/>
  <c r="T11" i="1"/>
  <c r="Q11" i="1"/>
  <c r="P11" i="1"/>
  <c r="K11" i="1"/>
  <c r="J11" i="1"/>
  <c r="AB10" i="1"/>
  <c r="AA10" i="1"/>
  <c r="X10" i="1"/>
  <c r="W10" i="1"/>
  <c r="U10" i="1"/>
  <c r="T10" i="1"/>
  <c r="Q10" i="1"/>
  <c r="P10" i="1"/>
  <c r="K10" i="1"/>
  <c r="J10" i="1"/>
  <c r="AB9" i="1"/>
  <c r="AA9" i="1"/>
  <c r="W9" i="1"/>
  <c r="U9" i="1"/>
  <c r="T9" i="1"/>
  <c r="Q9" i="1"/>
  <c r="P9" i="1"/>
  <c r="K9" i="1"/>
  <c r="J9" i="1"/>
  <c r="AB8" i="1"/>
  <c r="AA8" i="1"/>
  <c r="X8" i="1"/>
  <c r="W8" i="1"/>
  <c r="U8" i="1"/>
  <c r="T8" i="1"/>
  <c r="Q8" i="1"/>
  <c r="P8" i="1"/>
  <c r="K8" i="1"/>
  <c r="M91" i="5" l="1"/>
  <c r="M59" i="5"/>
  <c r="M7" i="5"/>
  <c r="AH55" i="2"/>
  <c r="AH56" i="2" s="1"/>
  <c r="X56" i="2"/>
  <c r="AR55" i="2" s="1"/>
  <c r="M11" i="5"/>
  <c r="M37" i="5"/>
  <c r="M39" i="5"/>
  <c r="M41" i="5"/>
  <c r="M57" i="5"/>
  <c r="M79" i="5"/>
  <c r="M33" i="5"/>
  <c r="M77" i="5"/>
  <c r="M19" i="5"/>
  <c r="M43" i="5"/>
  <c r="M47" i="5"/>
  <c r="M51" i="5"/>
  <c r="X54" i="2"/>
  <c r="AR50" i="2" s="1"/>
  <c r="AH52" i="2"/>
  <c r="AH54" i="2" s="1"/>
  <c r="M15" i="5"/>
  <c r="L98" i="5"/>
  <c r="M21" i="5"/>
  <c r="M23" i="5"/>
  <c r="M25" i="5"/>
  <c r="M27" i="5"/>
  <c r="M63" i="5"/>
  <c r="M67" i="5"/>
  <c r="M69" i="5"/>
  <c r="M71" i="5"/>
  <c r="S8" i="4"/>
  <c r="S78" i="4"/>
  <c r="S86" i="4"/>
  <c r="S94" i="4"/>
  <c r="S16" i="4"/>
  <c r="S24" i="4"/>
  <c r="S32" i="4"/>
  <c r="S60" i="4"/>
  <c r="S72" i="4"/>
  <c r="S12" i="4"/>
  <c r="S28" i="4"/>
  <c r="S36" i="4"/>
  <c r="S40" i="4"/>
  <c r="S48" i="4"/>
  <c r="S52" i="4"/>
  <c r="S80" i="4"/>
  <c r="S88" i="4"/>
  <c r="S96" i="4"/>
  <c r="S82" i="4"/>
  <c r="S90" i="4"/>
  <c r="M13" i="5"/>
  <c r="K59" i="1"/>
  <c r="S20" i="4"/>
  <c r="S44" i="4"/>
  <c r="S56" i="4"/>
  <c r="S64" i="4"/>
  <c r="S68" i="4"/>
  <c r="S76" i="4"/>
  <c r="S10" i="4"/>
  <c r="S14" i="4"/>
  <c r="S18" i="4"/>
  <c r="S22" i="4"/>
  <c r="S26" i="4"/>
  <c r="S30" i="4"/>
  <c r="S34" i="4"/>
  <c r="S38" i="4"/>
  <c r="S42" i="4"/>
  <c r="S46" i="4"/>
  <c r="S50" i="4"/>
  <c r="S54" i="4"/>
  <c r="S58" i="4"/>
  <c r="S62" i="4"/>
  <c r="S66" i="4"/>
  <c r="S70" i="4"/>
  <c r="S74" i="4"/>
  <c r="S84" i="4"/>
  <c r="S92" i="4"/>
  <c r="M31" i="5"/>
  <c r="M35" i="5"/>
  <c r="M45" i="5"/>
  <c r="M53" i="5"/>
  <c r="M55" i="5"/>
  <c r="M65" i="5"/>
  <c r="M73" i="5"/>
  <c r="M75" i="5"/>
  <c r="M95" i="5"/>
  <c r="N15" i="2"/>
  <c r="N19" i="2" s="1"/>
  <c r="AD20" i="2"/>
  <c r="J67" i="1"/>
  <c r="H97" i="5"/>
  <c r="M17" i="5"/>
  <c r="M49" i="5"/>
  <c r="M81" i="5"/>
  <c r="W67" i="1"/>
  <c r="T24" i="2" s="1"/>
  <c r="M29" i="5"/>
  <c r="M61" i="5"/>
  <c r="M93" i="5"/>
  <c r="AH10" i="2"/>
  <c r="J16" i="2"/>
  <c r="J20" i="2" s="1"/>
  <c r="AB14" i="2"/>
  <c r="X16" i="2"/>
  <c r="X14" i="2"/>
  <c r="P13" i="2"/>
  <c r="AH13" i="2" s="1"/>
  <c r="Z14" i="2"/>
  <c r="L15" i="2"/>
  <c r="AH15" i="2" s="1"/>
  <c r="J14" i="2"/>
  <c r="V14" i="2"/>
  <c r="V20" i="2"/>
  <c r="T20" i="2"/>
  <c r="Q21" i="1"/>
  <c r="J21" i="1"/>
  <c r="K21" i="1"/>
  <c r="U21" i="1"/>
  <c r="V22" i="2" s="1"/>
  <c r="AB21" i="1"/>
  <c r="AB68" i="1" s="1"/>
  <c r="AA21" i="1"/>
  <c r="N25" i="2" s="1"/>
  <c r="P21" i="1"/>
  <c r="W21" i="1"/>
  <c r="AD18" i="2" s="1"/>
  <c r="Q67" i="1"/>
  <c r="Q68" i="1" s="1"/>
  <c r="AF20" i="2"/>
  <c r="T21" i="1"/>
  <c r="K67" i="1"/>
  <c r="P67" i="1"/>
  <c r="P23" i="2" s="1"/>
  <c r="P19" i="2"/>
  <c r="M9" i="5"/>
  <c r="L97" i="5"/>
  <c r="H98" i="5"/>
  <c r="AH11" i="2"/>
  <c r="AB20" i="2"/>
  <c r="R20" i="2"/>
  <c r="Z20" i="2"/>
  <c r="M97" i="5" l="1"/>
  <c r="AF24" i="2"/>
  <c r="N23" i="2"/>
  <c r="Z22" i="2"/>
  <c r="U68" i="1"/>
  <c r="R24" i="2"/>
  <c r="W31" i="2"/>
  <c r="AH31" i="2" s="1"/>
  <c r="W38" i="2"/>
  <c r="AH38" i="2" s="1"/>
  <c r="V26" i="2"/>
  <c r="AD24" i="2"/>
  <c r="V24" i="2"/>
  <c r="X22" i="2"/>
  <c r="AH16" i="2"/>
  <c r="AJ15" i="2" s="1"/>
  <c r="AB22" i="2"/>
  <c r="X26" i="2"/>
  <c r="L23" i="2"/>
  <c r="AH23" i="2" s="1"/>
  <c r="J24" i="2"/>
  <c r="L19" i="2"/>
  <c r="AH19" i="2" s="1"/>
  <c r="X20" i="2"/>
  <c r="AH20" i="2" s="1"/>
  <c r="X24" i="2"/>
  <c r="AB26" i="2"/>
  <c r="L25" i="2"/>
  <c r="Z26" i="2"/>
  <c r="N17" i="2"/>
  <c r="R18" i="2"/>
  <c r="AF18" i="2"/>
  <c r="W68" i="1"/>
  <c r="T18" i="2"/>
  <c r="X18" i="2"/>
  <c r="P17" i="2"/>
  <c r="P68" i="1"/>
  <c r="L17" i="2"/>
  <c r="J18" i="2"/>
  <c r="V18" i="2"/>
  <c r="T68" i="1"/>
  <c r="N21" i="2"/>
  <c r="L21" i="2"/>
  <c r="J22" i="2"/>
  <c r="P21" i="2"/>
  <c r="AA68" i="1"/>
  <c r="X46" i="2" s="1"/>
  <c r="AH46" i="2" s="1"/>
  <c r="P25" i="2"/>
  <c r="J25" i="2"/>
  <c r="AB18" i="2"/>
  <c r="AB24" i="2"/>
  <c r="Z18" i="2"/>
  <c r="Z24" i="2"/>
  <c r="AH14" i="2"/>
  <c r="AJ13" i="2" s="1"/>
  <c r="AB33" i="2" l="1"/>
  <c r="AH33" i="2" s="1"/>
  <c r="AB40" i="2"/>
  <c r="AH40" i="2" s="1"/>
  <c r="AB42" i="2"/>
  <c r="AH42" i="2" s="1"/>
  <c r="AB35" i="2"/>
  <c r="AH35" i="2" s="1"/>
  <c r="AH26" i="2"/>
  <c r="AH24" i="2"/>
  <c r="AH25" i="2"/>
  <c r="X47" i="2" s="1"/>
  <c r="AH47" i="2" s="1"/>
  <c r="AJ19" i="2"/>
  <c r="AH17" i="2"/>
  <c r="AH21" i="2"/>
  <c r="AH22" i="2"/>
  <c r="AH18" i="2"/>
  <c r="AB41" i="2" l="1"/>
  <c r="AH41" i="2" s="1"/>
  <c r="AB32" i="2"/>
  <c r="AB39" i="2"/>
  <c r="AB44" i="2" s="1"/>
  <c r="AR31" i="2" s="1"/>
  <c r="AJ23" i="2"/>
  <c r="AB34" i="2"/>
  <c r="AH34" i="2" s="1"/>
  <c r="X48" i="2"/>
  <c r="AH48" i="2" s="1"/>
  <c r="AJ21" i="2"/>
  <c r="AJ17" i="2"/>
  <c r="AH39" i="2" l="1"/>
  <c r="AH44" i="2" s="1"/>
  <c r="AB37" i="2"/>
  <c r="AH32" i="2"/>
  <c r="AH37" i="2" s="1"/>
  <c r="X49" i="2"/>
  <c r="AH45" i="2" l="1"/>
  <c r="AR45" i="2"/>
  <c r="AH49" i="2"/>
  <c r="AH57" i="2" s="1"/>
  <c r="AR57" i="2"/>
</calcChain>
</file>

<file path=xl/sharedStrings.xml><?xml version="1.0" encoding="utf-8"?>
<sst xmlns="http://schemas.openxmlformats.org/spreadsheetml/2006/main" count="1212" uniqueCount="548">
  <si>
    <t>学校別　空調機器表</t>
    <rPh sb="0" eb="2">
      <t>ガッコウ</t>
    </rPh>
    <rPh sb="2" eb="3">
      <t>ベツ</t>
    </rPh>
    <rPh sb="4" eb="6">
      <t>クウチョウ</t>
    </rPh>
    <rPh sb="6" eb="8">
      <t>キキ</t>
    </rPh>
    <rPh sb="8" eb="9">
      <t>ヒョウ</t>
    </rPh>
    <phoneticPr fontId="5"/>
  </si>
  <si>
    <t>学校名</t>
    <rPh sb="0" eb="2">
      <t>ガッコウ</t>
    </rPh>
    <rPh sb="2" eb="3">
      <t>メイ</t>
    </rPh>
    <phoneticPr fontId="5"/>
  </si>
  <si>
    <t>系統記号</t>
    <rPh sb="0" eb="2">
      <t>ケイトウ</t>
    </rPh>
    <rPh sb="2" eb="4">
      <t>キゴウ</t>
    </rPh>
    <phoneticPr fontId="5"/>
  </si>
  <si>
    <t>機器名称</t>
    <rPh sb="0" eb="2">
      <t>キキ</t>
    </rPh>
    <rPh sb="2" eb="4">
      <t>メイショウ</t>
    </rPh>
    <phoneticPr fontId="5"/>
  </si>
  <si>
    <t>設置場所</t>
    <rPh sb="0" eb="2">
      <t>セッチ</t>
    </rPh>
    <rPh sb="2" eb="4">
      <t>バショ</t>
    </rPh>
    <phoneticPr fontId="5"/>
  </si>
  <si>
    <t>台数
（台）</t>
    <rPh sb="0" eb="2">
      <t>ダイスウ</t>
    </rPh>
    <rPh sb="4" eb="5">
      <t>ダイ</t>
    </rPh>
    <phoneticPr fontId="5"/>
  </si>
  <si>
    <t>機器能力</t>
    <rPh sb="0" eb="2">
      <t>キキ</t>
    </rPh>
    <rPh sb="2" eb="4">
      <t>ノウリョク</t>
    </rPh>
    <phoneticPr fontId="5"/>
  </si>
  <si>
    <t>ガス</t>
    <phoneticPr fontId="5"/>
  </si>
  <si>
    <t>製造者名</t>
    <rPh sb="0" eb="3">
      <t>セイゾウシャ</t>
    </rPh>
    <rPh sb="3" eb="4">
      <t>メイ</t>
    </rPh>
    <phoneticPr fontId="5"/>
  </si>
  <si>
    <t>型番</t>
    <rPh sb="0" eb="2">
      <t>カタバン</t>
    </rPh>
    <phoneticPr fontId="5"/>
  </si>
  <si>
    <t>備考</t>
    <rPh sb="0" eb="2">
      <t>ビコウ</t>
    </rPh>
    <phoneticPr fontId="5"/>
  </si>
  <si>
    <t>定格能力</t>
    <rPh sb="0" eb="2">
      <t>テイカク</t>
    </rPh>
    <rPh sb="2" eb="4">
      <t>ノウリョク</t>
    </rPh>
    <phoneticPr fontId="5"/>
  </si>
  <si>
    <t>相</t>
    <rPh sb="0" eb="1">
      <t>ソウ</t>
    </rPh>
    <phoneticPr fontId="5"/>
  </si>
  <si>
    <t>電圧</t>
    <rPh sb="0" eb="2">
      <t>デンアツ</t>
    </rPh>
    <phoneticPr fontId="5"/>
  </si>
  <si>
    <t>定格消費電力</t>
    <rPh sb="0" eb="2">
      <t>テイカク</t>
    </rPh>
    <rPh sb="2" eb="4">
      <t>ショウヒ</t>
    </rPh>
    <rPh sb="4" eb="6">
      <t>デンリョク</t>
    </rPh>
    <phoneticPr fontId="5"/>
  </si>
  <si>
    <t>待機時</t>
    <rPh sb="0" eb="2">
      <t>タイキ</t>
    </rPh>
    <rPh sb="2" eb="3">
      <t>ジ</t>
    </rPh>
    <phoneticPr fontId="5"/>
  </si>
  <si>
    <t>定格ガス消費量</t>
    <rPh sb="0" eb="2">
      <t>テイカク</t>
    </rPh>
    <rPh sb="4" eb="6">
      <t>ショウヒ</t>
    </rPh>
    <rPh sb="6" eb="7">
      <t>リョウ</t>
    </rPh>
    <phoneticPr fontId="5"/>
  </si>
  <si>
    <t>冷房</t>
    <rPh sb="0" eb="2">
      <t>レイボウ</t>
    </rPh>
    <phoneticPr fontId="5"/>
  </si>
  <si>
    <t>暖房</t>
    <rPh sb="0" eb="2">
      <t>ダンボウ</t>
    </rPh>
    <phoneticPr fontId="5"/>
  </si>
  <si>
    <t>消費電力</t>
    <rPh sb="0" eb="2">
      <t>ショウヒ</t>
    </rPh>
    <rPh sb="2" eb="4">
      <t>デンリョク</t>
    </rPh>
    <phoneticPr fontId="5"/>
  </si>
  <si>
    <t>種別</t>
    <rPh sb="0" eb="2">
      <t>シュベツ</t>
    </rPh>
    <phoneticPr fontId="5"/>
  </si>
  <si>
    <t>（kW/台）</t>
    <rPh sb="4" eb="5">
      <t>ダイ</t>
    </rPh>
    <phoneticPr fontId="5"/>
  </si>
  <si>
    <t>（kW/台）</t>
  </si>
  <si>
    <t>（kW）</t>
    <phoneticPr fontId="5"/>
  </si>
  <si>
    <t>（Φ）</t>
    <phoneticPr fontId="5"/>
  </si>
  <si>
    <t>（V）</t>
    <phoneticPr fontId="5"/>
  </si>
  <si>
    <t>（kW）</t>
  </si>
  <si>
    <t>（kWh/台）</t>
    <rPh sb="5" eb="6">
      <t>ダイ</t>
    </rPh>
    <phoneticPr fontId="5"/>
  </si>
  <si>
    <t>（kWh）</t>
    <phoneticPr fontId="5"/>
  </si>
  <si>
    <t>（kWh）</t>
    <phoneticPr fontId="5"/>
  </si>
  <si>
    <t>（kW）</t>
    <phoneticPr fontId="5"/>
  </si>
  <si>
    <t>室外機</t>
    <rPh sb="0" eb="3">
      <t>シツガイキ</t>
    </rPh>
    <phoneticPr fontId="5"/>
  </si>
  <si>
    <t>室外機計</t>
    <rPh sb="0" eb="3">
      <t>シツガイキ</t>
    </rPh>
    <rPh sb="3" eb="4">
      <t>ケイ</t>
    </rPh>
    <phoneticPr fontId="5"/>
  </si>
  <si>
    <t>室内機</t>
    <rPh sb="0" eb="3">
      <t>シツナイキ</t>
    </rPh>
    <phoneticPr fontId="5"/>
  </si>
  <si>
    <t>室内機計</t>
    <rPh sb="0" eb="3">
      <t>シツナイキ</t>
    </rPh>
    <rPh sb="3" eb="4">
      <t>ケイ</t>
    </rPh>
    <phoneticPr fontId="5"/>
  </si>
  <si>
    <t>その他</t>
    <rPh sb="2" eb="3">
      <t>タ</t>
    </rPh>
    <phoneticPr fontId="5"/>
  </si>
  <si>
    <t>その他電力を消費するものを記入してください。</t>
    <rPh sb="2" eb="3">
      <t>タ</t>
    </rPh>
    <rPh sb="3" eb="5">
      <t>デンリョク</t>
    </rPh>
    <rPh sb="6" eb="8">
      <t>ショウヒ</t>
    </rPh>
    <rPh sb="13" eb="15">
      <t>キニュウ</t>
    </rPh>
    <phoneticPr fontId="12"/>
  </si>
  <si>
    <t>その他計</t>
    <rPh sb="2" eb="3">
      <t>タ</t>
    </rPh>
    <rPh sb="3" eb="4">
      <t>ケイ</t>
    </rPh>
    <phoneticPr fontId="5"/>
  </si>
  <si>
    <t>合計</t>
    <rPh sb="0" eb="2">
      <t>ゴウケイ</t>
    </rPh>
    <phoneticPr fontId="5"/>
  </si>
  <si>
    <t>※１ 着色されているセル部分に、適宜入力して下さい。ガスを使用する場合は、右上のプルダウンメニューより、ガス種別を選択してください。</t>
    <rPh sb="3" eb="5">
      <t>チャクショク</t>
    </rPh>
    <rPh sb="12" eb="14">
      <t>ブブン</t>
    </rPh>
    <rPh sb="16" eb="18">
      <t>テキギ</t>
    </rPh>
    <rPh sb="18" eb="20">
      <t>ニュウリョク</t>
    </rPh>
    <rPh sb="22" eb="23">
      <t>クダ</t>
    </rPh>
    <rPh sb="29" eb="31">
      <t>シヨウ</t>
    </rPh>
    <rPh sb="33" eb="35">
      <t>バアイ</t>
    </rPh>
    <rPh sb="37" eb="39">
      <t>ミギウエ</t>
    </rPh>
    <rPh sb="54" eb="56">
      <t>シュベツ</t>
    </rPh>
    <rPh sb="57" eb="59">
      <t>センタク</t>
    </rPh>
    <phoneticPr fontId="5"/>
  </si>
  <si>
    <t>※２ 蓄熱式の場合は、蓄熱利用時の定格能力（冷房、暖房）、蓄熱利用時の消費電力（冷房、暖房）、1日当たりの蓄熱に要する定格消費電力量（冷房、暖房）を記入してください。</t>
    <rPh sb="3" eb="6">
      <t>チクネツシキ</t>
    </rPh>
    <rPh sb="7" eb="9">
      <t>バアイ</t>
    </rPh>
    <rPh sb="11" eb="12">
      <t>チク</t>
    </rPh>
    <rPh sb="12" eb="13">
      <t>ネツ</t>
    </rPh>
    <rPh sb="13" eb="15">
      <t>リヨウ</t>
    </rPh>
    <rPh sb="15" eb="16">
      <t>ジ</t>
    </rPh>
    <rPh sb="17" eb="19">
      <t>テイカク</t>
    </rPh>
    <rPh sb="19" eb="21">
      <t>ノウリョク</t>
    </rPh>
    <rPh sb="22" eb="24">
      <t>レイボウ</t>
    </rPh>
    <rPh sb="25" eb="27">
      <t>ダンボウ</t>
    </rPh>
    <rPh sb="29" eb="30">
      <t>チク</t>
    </rPh>
    <rPh sb="30" eb="31">
      <t>ネツ</t>
    </rPh>
    <rPh sb="31" eb="33">
      <t>リヨウ</t>
    </rPh>
    <rPh sb="33" eb="34">
      <t>ジ</t>
    </rPh>
    <rPh sb="35" eb="37">
      <t>ショウヒ</t>
    </rPh>
    <rPh sb="37" eb="39">
      <t>デンリョク</t>
    </rPh>
    <rPh sb="40" eb="42">
      <t>レイボウ</t>
    </rPh>
    <rPh sb="43" eb="45">
      <t>ダンボウ</t>
    </rPh>
    <rPh sb="48" eb="49">
      <t>ニチ</t>
    </rPh>
    <rPh sb="49" eb="50">
      <t>ア</t>
    </rPh>
    <rPh sb="53" eb="55">
      <t>チクネツ</t>
    </rPh>
    <rPh sb="56" eb="57">
      <t>ヨウ</t>
    </rPh>
    <rPh sb="59" eb="61">
      <t>テイカク</t>
    </rPh>
    <rPh sb="61" eb="63">
      <t>ショウヒ</t>
    </rPh>
    <rPh sb="63" eb="65">
      <t>デンリョク</t>
    </rPh>
    <rPh sb="65" eb="66">
      <t>リョウ</t>
    </rPh>
    <rPh sb="67" eb="69">
      <t>レイボウ</t>
    </rPh>
    <rPh sb="70" eb="72">
      <t>ダンボウ</t>
    </rPh>
    <rPh sb="74" eb="76">
      <t>キニュウ</t>
    </rPh>
    <phoneticPr fontId="5"/>
  </si>
  <si>
    <t>※４ 各機器類の仕様（能力、消費量）がわかる資料等を添付してください。</t>
    <rPh sb="3" eb="7">
      <t>カクキキルイ</t>
    </rPh>
    <rPh sb="8" eb="10">
      <t>シヨウ</t>
    </rPh>
    <rPh sb="11" eb="13">
      <t>ノウリョク</t>
    </rPh>
    <rPh sb="14" eb="17">
      <t>ショウヒリョウ</t>
    </rPh>
    <rPh sb="22" eb="24">
      <t>シリョウ</t>
    </rPh>
    <rPh sb="24" eb="25">
      <t>トウ</t>
    </rPh>
    <rPh sb="26" eb="28">
      <t>テンプ</t>
    </rPh>
    <phoneticPr fontId="5"/>
  </si>
  <si>
    <t>ピーク時最大負荷</t>
    <rPh sb="3" eb="4">
      <t>ジ</t>
    </rPh>
    <rPh sb="4" eb="6">
      <t>サイダイ</t>
    </rPh>
    <rPh sb="6" eb="8">
      <t>フカ</t>
    </rPh>
    <phoneticPr fontId="5"/>
  </si>
  <si>
    <t>月別エネルギー消費量の算定</t>
    <rPh sb="0" eb="2">
      <t>ツキベツ</t>
    </rPh>
    <rPh sb="7" eb="10">
      <t>ショウヒリョウ</t>
    </rPh>
    <rPh sb="11" eb="13">
      <t>サンテイ</t>
    </rPh>
    <phoneticPr fontId="5"/>
  </si>
  <si>
    <t>冷房期間</t>
    <rPh sb="0" eb="2">
      <t>レイボウ</t>
    </rPh>
    <rPh sb="2" eb="3">
      <t>キ</t>
    </rPh>
    <rPh sb="3" eb="4">
      <t>カン</t>
    </rPh>
    <phoneticPr fontId="5"/>
  </si>
  <si>
    <t>非空調期間</t>
    <rPh sb="0" eb="1">
      <t>ヒ</t>
    </rPh>
    <rPh sb="1" eb="3">
      <t>クウチョウ</t>
    </rPh>
    <rPh sb="3" eb="4">
      <t>キ</t>
    </rPh>
    <rPh sb="4" eb="5">
      <t>カン</t>
    </rPh>
    <phoneticPr fontId="5"/>
  </si>
  <si>
    <t>暖房期間</t>
    <rPh sb="0" eb="2">
      <t>ダンボウ</t>
    </rPh>
    <rPh sb="2" eb="4">
      <t>キカン</t>
    </rPh>
    <phoneticPr fontId="5"/>
  </si>
  <si>
    <t>6月</t>
    <rPh sb="1" eb="2">
      <t>ガツ</t>
    </rPh>
    <phoneticPr fontId="5"/>
  </si>
  <si>
    <t>7月</t>
    <rPh sb="1" eb="2">
      <t>ガツ</t>
    </rPh>
    <phoneticPr fontId="5"/>
  </si>
  <si>
    <t>8月</t>
  </si>
  <si>
    <t>9月</t>
  </si>
  <si>
    <t>10月</t>
  </si>
  <si>
    <t>11月</t>
  </si>
  <si>
    <t>12月</t>
  </si>
  <si>
    <t>1月</t>
  </si>
  <si>
    <t>2月</t>
  </si>
  <si>
    <t>3月</t>
  </si>
  <si>
    <t>4月</t>
  </si>
  <si>
    <t>5月</t>
  </si>
  <si>
    <t>夏季</t>
    <rPh sb="0" eb="2">
      <t>カキ</t>
    </rPh>
    <phoneticPr fontId="5"/>
  </si>
  <si>
    <t>－</t>
    <phoneticPr fontId="5"/>
  </si>
  <si>
    <t>－</t>
  </si>
  <si>
    <t>その他季</t>
    <rPh sb="2" eb="3">
      <t>タ</t>
    </rPh>
    <rPh sb="3" eb="4">
      <t>キ</t>
    </rPh>
    <phoneticPr fontId="5"/>
  </si>
  <si>
    <t>全負荷相当運転時間（h）</t>
    <rPh sb="0" eb="1">
      <t>ゼン</t>
    </rPh>
    <rPh sb="1" eb="3">
      <t>フカ</t>
    </rPh>
    <rPh sb="3" eb="5">
      <t>ソウトウ</t>
    </rPh>
    <rPh sb="5" eb="7">
      <t>ウンテン</t>
    </rPh>
    <rPh sb="7" eb="9">
      <t>ジカン</t>
    </rPh>
    <phoneticPr fontId="5"/>
  </si>
  <si>
    <t>月別待機時間（h）</t>
    <rPh sb="0" eb="2">
      <t>ツキベツ</t>
    </rPh>
    <rPh sb="2" eb="4">
      <t>タイキ</t>
    </rPh>
    <rPh sb="4" eb="6">
      <t>ジカン</t>
    </rPh>
    <phoneticPr fontId="5"/>
  </si>
  <si>
    <t>室外機消費電力量（kWh）</t>
    <rPh sb="0" eb="3">
      <t>シツガイキ</t>
    </rPh>
    <rPh sb="3" eb="5">
      <t>ショウヒ</t>
    </rPh>
    <rPh sb="5" eb="7">
      <t>デンリョク</t>
    </rPh>
    <rPh sb="7" eb="8">
      <t>リョウ</t>
    </rPh>
    <phoneticPr fontId="5"/>
  </si>
  <si>
    <t>室内機消費電力量（kWh）</t>
    <rPh sb="0" eb="3">
      <t>シツナイキ</t>
    </rPh>
    <rPh sb="3" eb="5">
      <t>ショウヒ</t>
    </rPh>
    <rPh sb="5" eb="7">
      <t>デンリョク</t>
    </rPh>
    <rPh sb="7" eb="8">
      <t>リョウ</t>
    </rPh>
    <phoneticPr fontId="5"/>
  </si>
  <si>
    <t>蓄熱時消費電力量（kWh）</t>
    <rPh sb="0" eb="1">
      <t>チク</t>
    </rPh>
    <rPh sb="1" eb="2">
      <t>ネツ</t>
    </rPh>
    <rPh sb="2" eb="3">
      <t>ジ</t>
    </rPh>
    <rPh sb="3" eb="5">
      <t>ショウヒ</t>
    </rPh>
    <rPh sb="5" eb="7">
      <t>デンリョク</t>
    </rPh>
    <rPh sb="7" eb="8">
      <t>リョウ</t>
    </rPh>
    <phoneticPr fontId="5"/>
  </si>
  <si>
    <t>その他消費電力量（kWh）</t>
    <rPh sb="2" eb="3">
      <t>タ</t>
    </rPh>
    <rPh sb="3" eb="5">
      <t>ショウヒ</t>
    </rPh>
    <rPh sb="5" eb="7">
      <t>デンリョク</t>
    </rPh>
    <rPh sb="7" eb="8">
      <t>リョウ</t>
    </rPh>
    <phoneticPr fontId="5"/>
  </si>
  <si>
    <t>冬期</t>
    <rPh sb="0" eb="2">
      <t>トウキ</t>
    </rPh>
    <phoneticPr fontId="5"/>
  </si>
  <si>
    <t>水道使用量（㎥）</t>
    <rPh sb="0" eb="2">
      <t>スイドウ</t>
    </rPh>
    <rPh sb="2" eb="5">
      <t>シヨウリョウ</t>
    </rPh>
    <phoneticPr fontId="5"/>
  </si>
  <si>
    <t>蓄熱槽や室外機散水設備への補給水量等を入力して下さい。</t>
    <rPh sb="0" eb="1">
      <t>チク</t>
    </rPh>
    <rPh sb="1" eb="2">
      <t>ネツ</t>
    </rPh>
    <rPh sb="2" eb="3">
      <t>ソウ</t>
    </rPh>
    <rPh sb="4" eb="7">
      <t>シツガイキ</t>
    </rPh>
    <rPh sb="7" eb="9">
      <t>サンスイ</t>
    </rPh>
    <rPh sb="9" eb="11">
      <t>セツビ</t>
    </rPh>
    <rPh sb="13" eb="15">
      <t>ホキュウ</t>
    </rPh>
    <rPh sb="15" eb="17">
      <t>スイリョウ</t>
    </rPh>
    <rPh sb="17" eb="18">
      <t>トウ</t>
    </rPh>
    <rPh sb="19" eb="21">
      <t>ニュウリョク</t>
    </rPh>
    <rPh sb="23" eb="24">
      <t>クダ</t>
    </rPh>
    <phoneticPr fontId="5"/>
  </si>
  <si>
    <t>年間水光熱費の算定</t>
    <rPh sb="0" eb="2">
      <t>ネンカン</t>
    </rPh>
    <rPh sb="2" eb="3">
      <t>スイ</t>
    </rPh>
    <rPh sb="3" eb="6">
      <t>コウネツヒ</t>
    </rPh>
    <rPh sb="7" eb="9">
      <t>サンテイ</t>
    </rPh>
    <phoneticPr fontId="5"/>
  </si>
  <si>
    <t>費目</t>
    <rPh sb="0" eb="2">
      <t>ヒモク</t>
    </rPh>
    <phoneticPr fontId="5"/>
  </si>
  <si>
    <t>区分</t>
    <rPh sb="0" eb="2">
      <t>クブン</t>
    </rPh>
    <phoneticPr fontId="5"/>
  </si>
  <si>
    <t>算出根拠</t>
    <rPh sb="0" eb="2">
      <t>サンシュツ</t>
    </rPh>
    <rPh sb="2" eb="4">
      <t>コンキョ</t>
    </rPh>
    <phoneticPr fontId="5"/>
  </si>
  <si>
    <t>金額（円/年）</t>
    <rPh sb="0" eb="2">
      <t>キンガク</t>
    </rPh>
    <rPh sb="3" eb="4">
      <t>エン</t>
    </rPh>
    <rPh sb="5" eb="6">
      <t>ネン</t>
    </rPh>
    <phoneticPr fontId="5"/>
  </si>
  <si>
    <t>CO2排出係数</t>
    <rPh sb="3" eb="5">
      <t>ハイシュツ</t>
    </rPh>
    <rPh sb="5" eb="7">
      <t>ケイスウ</t>
    </rPh>
    <phoneticPr fontId="5"/>
  </si>
  <si>
    <t>CO2排出量</t>
    <rPh sb="3" eb="5">
      <t>ハイシュツ</t>
    </rPh>
    <rPh sb="5" eb="6">
      <t>リョウ</t>
    </rPh>
    <phoneticPr fontId="5"/>
  </si>
  <si>
    <t>電力料金</t>
    <rPh sb="0" eb="2">
      <t>デンリョク</t>
    </rPh>
    <rPh sb="2" eb="4">
      <t>リョウキン</t>
    </rPh>
    <phoneticPr fontId="5"/>
  </si>
  <si>
    <t>基本料金</t>
    <rPh sb="0" eb="2">
      <t>キホン</t>
    </rPh>
    <rPh sb="2" eb="4">
      <t>リョウキン</t>
    </rPh>
    <phoneticPr fontId="5"/>
  </si>
  <si>
    <t>円/kW･月×</t>
    <rPh sb="0" eb="1">
      <t>エン</t>
    </rPh>
    <rPh sb="5" eb="6">
      <t>ツキ</t>
    </rPh>
    <phoneticPr fontId="5"/>
  </si>
  <si>
    <t>kW×</t>
    <phoneticPr fontId="5"/>
  </si>
  <si>
    <t>ヶ月×</t>
    <rPh sb="1" eb="2">
      <t>ゲツ</t>
    </rPh>
    <phoneticPr fontId="5"/>
  </si>
  <si>
    <t>（力率割引）</t>
    <rPh sb="1" eb="2">
      <t>リキ</t>
    </rPh>
    <rPh sb="2" eb="3">
      <t>リツ</t>
    </rPh>
    <rPh sb="3" eb="5">
      <t>ワリビキ</t>
    </rPh>
    <phoneticPr fontId="5"/>
  </si>
  <si>
    <t>電力</t>
    <rPh sb="0" eb="2">
      <t>デンリョク</t>
    </rPh>
    <phoneticPr fontId="5"/>
  </si>
  <si>
    <t>kg-CO2/kWh</t>
    <phoneticPr fontId="5"/>
  </si>
  <si>
    <t>t-CO2/年</t>
    <rPh sb="6" eb="7">
      <t>ネン</t>
    </rPh>
    <phoneticPr fontId="5"/>
  </si>
  <si>
    <t>従量料金</t>
    <rPh sb="0" eb="2">
      <t>ジュウリョウ</t>
    </rPh>
    <rPh sb="2" eb="4">
      <t>リョウキン</t>
    </rPh>
    <phoneticPr fontId="5"/>
  </si>
  <si>
    <t>冷房期間</t>
    <rPh sb="0" eb="2">
      <t>レイボウ</t>
    </rPh>
    <rPh sb="2" eb="4">
      <t>キカン</t>
    </rPh>
    <phoneticPr fontId="5"/>
  </si>
  <si>
    <t>円/kWh（昼間）×</t>
    <rPh sb="0" eb="1">
      <t>エン</t>
    </rPh>
    <rPh sb="6" eb="8">
      <t>チュウカン</t>
    </rPh>
    <phoneticPr fontId="5"/>
  </si>
  <si>
    <t>kWh</t>
    <phoneticPr fontId="5"/>
  </si>
  <si>
    <t>小計</t>
    <rPh sb="0" eb="2">
      <t>ショウケイ</t>
    </rPh>
    <phoneticPr fontId="5"/>
  </si>
  <si>
    <t>kWh/年</t>
    <rPh sb="4" eb="5">
      <t>ネン</t>
    </rPh>
    <phoneticPr fontId="5"/>
  </si>
  <si>
    <t>ガス料金</t>
    <rPh sb="2" eb="4">
      <t>リョウキン</t>
    </rPh>
    <phoneticPr fontId="5"/>
  </si>
  <si>
    <t>都市ガス
（13A）</t>
    <rPh sb="0" eb="2">
      <t>トシ</t>
    </rPh>
    <phoneticPr fontId="5"/>
  </si>
  <si>
    <t>円/月×</t>
    <rPh sb="0" eb="1">
      <t>エン</t>
    </rPh>
    <rPh sb="2" eb="3">
      <t>ツキ</t>
    </rPh>
    <phoneticPr fontId="5"/>
  </si>
  <si>
    <t>ヶ月</t>
    <rPh sb="1" eb="2">
      <t>ゲツ</t>
    </rPh>
    <phoneticPr fontId="5"/>
  </si>
  <si>
    <t>流量基本料金</t>
    <rPh sb="0" eb="2">
      <t>リュウリョウ</t>
    </rPh>
    <rPh sb="2" eb="4">
      <t>キホン</t>
    </rPh>
    <rPh sb="4" eb="6">
      <t>リョウキン</t>
    </rPh>
    <phoneticPr fontId="5"/>
  </si>
  <si>
    <t>円/㎥N×</t>
    <rPh sb="0" eb="1">
      <t>エン</t>
    </rPh>
    <phoneticPr fontId="5"/>
  </si>
  <si>
    <t>ＬＰＧ
（バルク供給）</t>
    <rPh sb="8" eb="10">
      <t>キョウキュウ</t>
    </rPh>
    <phoneticPr fontId="5"/>
  </si>
  <si>
    <t>ＬＰＧ</t>
    <phoneticPr fontId="5"/>
  </si>
  <si>
    <t>水道料金</t>
    <rPh sb="0" eb="2">
      <t>スイドウ</t>
    </rPh>
    <rPh sb="2" eb="4">
      <t>リョウキン</t>
    </rPh>
    <phoneticPr fontId="5"/>
  </si>
  <si>
    <t>円/㎥×</t>
    <rPh sb="0" eb="1">
      <t>エン</t>
    </rPh>
    <phoneticPr fontId="5"/>
  </si>
  <si>
    <t>㎥</t>
    <phoneticPr fontId="5"/>
  </si>
  <si>
    <t>水道</t>
    <rPh sb="0" eb="2">
      <t>スイドウ</t>
    </rPh>
    <phoneticPr fontId="5"/>
  </si>
  <si>
    <t>kg-CO2/㎥</t>
    <phoneticPr fontId="5"/>
  </si>
  <si>
    <t>㎥/年</t>
    <rPh sb="2" eb="3">
      <t>ネン</t>
    </rPh>
    <phoneticPr fontId="5"/>
  </si>
  <si>
    <t>※１ 水道使用量は、基準となる1年間の消費量等を月別に入力してください（着色されているセル部分）。</t>
    <rPh sb="3" eb="5">
      <t>スイドウ</t>
    </rPh>
    <rPh sb="5" eb="7">
      <t>シヨウ</t>
    </rPh>
    <rPh sb="7" eb="8">
      <t>リョウ</t>
    </rPh>
    <rPh sb="10" eb="12">
      <t>キジュン</t>
    </rPh>
    <rPh sb="16" eb="18">
      <t>ネンカン</t>
    </rPh>
    <rPh sb="19" eb="21">
      <t>ショウヒ</t>
    </rPh>
    <rPh sb="21" eb="22">
      <t>リョウ</t>
    </rPh>
    <rPh sb="22" eb="23">
      <t>トウ</t>
    </rPh>
    <rPh sb="24" eb="25">
      <t>ツキ</t>
    </rPh>
    <rPh sb="25" eb="26">
      <t>ベツ</t>
    </rPh>
    <rPh sb="27" eb="29">
      <t>ニュウリョク</t>
    </rPh>
    <rPh sb="36" eb="38">
      <t>チャクショク</t>
    </rPh>
    <rPh sb="45" eb="47">
      <t>ブブン</t>
    </rPh>
    <phoneticPr fontId="5"/>
  </si>
  <si>
    <t>運転日数（日/月）</t>
    <rPh sb="5" eb="6">
      <t>ニチ</t>
    </rPh>
    <rPh sb="7" eb="8">
      <t>ゲツ</t>
    </rPh>
    <phoneticPr fontId="3"/>
  </si>
  <si>
    <t>－</t>
    <phoneticPr fontId="3"/>
  </si>
  <si>
    <t>空調機運転時間（ｈ）</t>
    <rPh sb="0" eb="2">
      <t>クウチョウ</t>
    </rPh>
    <rPh sb="2" eb="3">
      <t>キ</t>
    </rPh>
    <rPh sb="3" eb="5">
      <t>ウンテン</t>
    </rPh>
    <rPh sb="5" eb="7">
      <t>ジカン</t>
    </rPh>
    <phoneticPr fontId="3"/>
  </si>
  <si>
    <t>月別負荷率（％）</t>
    <rPh sb="0" eb="2">
      <t>ツキベツ</t>
    </rPh>
    <rPh sb="2" eb="4">
      <t>フカ</t>
    </rPh>
    <rPh sb="4" eb="5">
      <t>リツ</t>
    </rPh>
    <phoneticPr fontId="5"/>
  </si>
  <si>
    <t>○×小学校</t>
    <rPh sb="2" eb="5">
      <t>ショウガッコウ</t>
    </rPh>
    <phoneticPr fontId="5"/>
  </si>
  <si>
    <t>○×小学校</t>
    <phoneticPr fontId="3"/>
  </si>
  <si>
    <t>●受電容量計画表</t>
    <rPh sb="1" eb="3">
      <t>ジュデン</t>
    </rPh>
    <rPh sb="3" eb="5">
      <t>ヨウリョウ</t>
    </rPh>
    <rPh sb="5" eb="7">
      <t>ケイカク</t>
    </rPh>
    <rPh sb="7" eb="8">
      <t>ヒョウ</t>
    </rPh>
    <phoneticPr fontId="5"/>
  </si>
  <si>
    <t>学校
番号</t>
    <rPh sb="0" eb="2">
      <t>ガッコウ</t>
    </rPh>
    <rPh sb="3" eb="5">
      <t>バンゴウ</t>
    </rPh>
    <phoneticPr fontId="5"/>
  </si>
  <si>
    <t>学校名</t>
    <rPh sb="0" eb="2">
      <t>ガッコウ</t>
    </rPh>
    <rPh sb="2" eb="3">
      <t>メイ</t>
    </rPh>
    <phoneticPr fontId="3"/>
  </si>
  <si>
    <t>計画</t>
    <rPh sb="0" eb="2">
      <t>ケイカク</t>
    </rPh>
    <phoneticPr fontId="5"/>
  </si>
  <si>
    <t>受電
容量</t>
    <rPh sb="0" eb="2">
      <t>ジュデン</t>
    </rPh>
    <rPh sb="3" eb="5">
      <t>ヨウリョウ</t>
    </rPh>
    <phoneticPr fontId="5"/>
  </si>
  <si>
    <t>契約
電力</t>
    <rPh sb="0" eb="2">
      <t>ケイヤク</t>
    </rPh>
    <rPh sb="3" eb="5">
      <t>デンリョク</t>
    </rPh>
    <phoneticPr fontId="5"/>
  </si>
  <si>
    <t>変圧器</t>
    <rPh sb="0" eb="3">
      <t>ヘンアツキ</t>
    </rPh>
    <phoneticPr fontId="5"/>
  </si>
  <si>
    <t>単相</t>
    <rPh sb="0" eb="1">
      <t>タン</t>
    </rPh>
    <rPh sb="1" eb="2">
      <t>ソウ</t>
    </rPh>
    <phoneticPr fontId="5"/>
  </si>
  <si>
    <t>三相</t>
    <rPh sb="0" eb="2">
      <t>サンソウ</t>
    </rPh>
    <phoneticPr fontId="5"/>
  </si>
  <si>
    <t>(kVA)</t>
    <phoneticPr fontId="5"/>
  </si>
  <si>
    <t>容量
(kVA)</t>
    <rPh sb="0" eb="2">
      <t>ヨウリョウ</t>
    </rPh>
    <phoneticPr fontId="5"/>
  </si>
  <si>
    <t>定格
電流値(A)</t>
    <rPh sb="0" eb="2">
      <t>テイカク</t>
    </rPh>
    <rPh sb="3" eb="5">
      <t>デンリュウ</t>
    </rPh>
    <rPh sb="5" eb="6">
      <t>チ</t>
    </rPh>
    <phoneticPr fontId="5"/>
  </si>
  <si>
    <t>定格
電流値(A)
①</t>
    <rPh sb="0" eb="2">
      <t>テイカク</t>
    </rPh>
    <rPh sb="3" eb="5">
      <t>デンリュウ</t>
    </rPh>
    <rPh sb="5" eb="6">
      <t>チ</t>
    </rPh>
    <phoneticPr fontId="5"/>
  </si>
  <si>
    <t>定格
電流値(A)
③</t>
    <rPh sb="0" eb="2">
      <t>テイカク</t>
    </rPh>
    <rPh sb="3" eb="5">
      <t>デンリュウ</t>
    </rPh>
    <rPh sb="5" eb="6">
      <t>チ</t>
    </rPh>
    <phoneticPr fontId="5"/>
  </si>
  <si>
    <t>小学校</t>
    <rPh sb="0" eb="3">
      <t>ショウガッコウ</t>
    </rPh>
    <phoneticPr fontId="3"/>
  </si>
  <si>
    <t>消費量</t>
    <rPh sb="0" eb="2">
      <t>ショウヒ</t>
    </rPh>
    <rPh sb="2" eb="3">
      <t>リョウ</t>
    </rPh>
    <phoneticPr fontId="5"/>
  </si>
  <si>
    <t>料金</t>
    <rPh sb="0" eb="2">
      <t>リョウキン</t>
    </rPh>
    <phoneticPr fontId="5"/>
  </si>
  <si>
    <t>単位</t>
    <rPh sb="0" eb="2">
      <t>タンイ</t>
    </rPh>
    <phoneticPr fontId="5"/>
  </si>
  <si>
    <t>初年度</t>
    <rPh sb="0" eb="3">
      <t>ショネンド</t>
    </rPh>
    <phoneticPr fontId="5"/>
  </si>
  <si>
    <t>計</t>
    <rPh sb="0" eb="1">
      <t>ケイ</t>
    </rPh>
    <phoneticPr fontId="5"/>
  </si>
  <si>
    <t>(kWh/年)</t>
    <rPh sb="5" eb="6">
      <t>ネン</t>
    </rPh>
    <phoneticPr fontId="5"/>
  </si>
  <si>
    <t>(千円/年)</t>
    <rPh sb="1" eb="3">
      <t>センエン</t>
    </rPh>
    <rPh sb="4" eb="5">
      <t>ネン</t>
    </rPh>
    <phoneticPr fontId="5"/>
  </si>
  <si>
    <t>ガス</t>
    <phoneticPr fontId="5"/>
  </si>
  <si>
    <t>ガス</t>
    <phoneticPr fontId="5"/>
  </si>
  <si>
    <t>ガス</t>
    <phoneticPr fontId="5"/>
  </si>
  <si>
    <t>ガス</t>
    <phoneticPr fontId="5"/>
  </si>
  <si>
    <t>ガス</t>
    <phoneticPr fontId="5"/>
  </si>
  <si>
    <t>ガス</t>
    <phoneticPr fontId="5"/>
  </si>
  <si>
    <t>ガス</t>
    <phoneticPr fontId="5"/>
  </si>
  <si>
    <t>ガス</t>
    <phoneticPr fontId="5"/>
  </si>
  <si>
    <t>(様式11－３）</t>
    <rPh sb="1" eb="3">
      <t>ヨウシキ</t>
    </rPh>
    <phoneticPr fontId="5"/>
  </si>
  <si>
    <t>(様式11－４）</t>
    <rPh sb="1" eb="3">
      <t>ヨウシキ</t>
    </rPh>
    <phoneticPr fontId="5"/>
  </si>
  <si>
    <t>●エネルギー量総括表</t>
    <rPh sb="6" eb="7">
      <t>リョウ</t>
    </rPh>
    <rPh sb="7" eb="9">
      <t>ソウカツ</t>
    </rPh>
    <rPh sb="9" eb="10">
      <t>オモテ</t>
    </rPh>
    <phoneticPr fontId="5"/>
  </si>
  <si>
    <t>2年度～</t>
    <rPh sb="1" eb="3">
      <t>ネンド</t>
    </rPh>
    <phoneticPr fontId="5"/>
  </si>
  <si>
    <r>
      <t>(m</t>
    </r>
    <r>
      <rPr>
        <vertAlign val="superscript"/>
        <sz val="11"/>
        <rFont val="ＭＳ 明朝"/>
        <family val="1"/>
        <charset val="128"/>
      </rPr>
      <t>3</t>
    </r>
    <r>
      <rPr>
        <sz val="11"/>
        <rFont val="ＭＳ 明朝"/>
        <family val="1"/>
        <charset val="128"/>
      </rPr>
      <t>/年)</t>
    </r>
    <rPh sb="4" eb="5">
      <t>ネン</t>
    </rPh>
    <phoneticPr fontId="5"/>
  </si>
  <si>
    <t>（様式11－５）</t>
    <rPh sb="1" eb="3">
      <t>ヨウシキ</t>
    </rPh>
    <phoneticPr fontId="5"/>
  </si>
  <si>
    <t>（様式11－６）</t>
    <phoneticPr fontId="5"/>
  </si>
  <si>
    <t>㎥×</t>
    <phoneticPr fontId="5"/>
  </si>
  <si>
    <t>㎥</t>
    <phoneticPr fontId="5"/>
  </si>
  <si>
    <t>kg-CO2/㎥</t>
    <phoneticPr fontId="5"/>
  </si>
  <si>
    <t>ガス消費量（㎥）</t>
    <rPh sb="2" eb="4">
      <t>ショウヒ</t>
    </rPh>
    <rPh sb="4" eb="5">
      <t>リョウ</t>
    </rPh>
    <phoneticPr fontId="5"/>
  </si>
  <si>
    <t>（㎥/台）</t>
    <rPh sb="3" eb="4">
      <t>ダイ</t>
    </rPh>
    <phoneticPr fontId="5"/>
  </si>
  <si>
    <t>（㎥）</t>
    <phoneticPr fontId="5"/>
  </si>
  <si>
    <t>※３ このシートは、様式11-5とリンクしています。学校毎に様式11-5と様式11-6を必ずセットで利用してください。</t>
    <rPh sb="10" eb="12">
      <t>ヨウシキ</t>
    </rPh>
    <rPh sb="26" eb="28">
      <t>ガッコウ</t>
    </rPh>
    <rPh sb="28" eb="29">
      <t>ゴト</t>
    </rPh>
    <rPh sb="30" eb="32">
      <t>ヨウシキ</t>
    </rPh>
    <rPh sb="37" eb="39">
      <t>ヨウシキ</t>
    </rPh>
    <rPh sb="44" eb="45">
      <t>カナラ</t>
    </rPh>
    <rPh sb="50" eb="52">
      <t>リヨウ</t>
    </rPh>
    <phoneticPr fontId="5"/>
  </si>
  <si>
    <t>ガスを使用する場合は、都市ガスまたはLPG種別を選択してください⇒</t>
    <rPh sb="3" eb="5">
      <t>シヨウ</t>
    </rPh>
    <rPh sb="7" eb="9">
      <t>バアイ</t>
    </rPh>
    <rPh sb="11" eb="13">
      <t>トシ</t>
    </rPh>
    <rPh sb="21" eb="23">
      <t>シュベツ</t>
    </rPh>
    <rPh sb="24" eb="26">
      <t>センタク</t>
    </rPh>
    <phoneticPr fontId="5"/>
  </si>
  <si>
    <t>都市ガス</t>
    <rPh sb="0" eb="2">
      <t>トシ</t>
    </rPh>
    <phoneticPr fontId="3"/>
  </si>
  <si>
    <t>LPG</t>
    <phoneticPr fontId="3"/>
  </si>
  <si>
    <t>学校別　光熱水費算定表</t>
    <rPh sb="0" eb="2">
      <t>ガッコウ</t>
    </rPh>
    <rPh sb="2" eb="3">
      <t>ベツ</t>
    </rPh>
    <rPh sb="4" eb="8">
      <t>コウネツミズヒ</t>
    </rPh>
    <rPh sb="8" eb="10">
      <t>サンテイ</t>
    </rPh>
    <rPh sb="10" eb="11">
      <t>ヒョウ</t>
    </rPh>
    <phoneticPr fontId="5"/>
  </si>
  <si>
    <t>蓄熱消費電力</t>
    <rPh sb="0" eb="1">
      <t>チク</t>
    </rPh>
    <rPh sb="1" eb="2">
      <t>ネツ</t>
    </rPh>
    <rPh sb="2" eb="4">
      <t>ショウヒ</t>
    </rPh>
    <rPh sb="4" eb="6">
      <t>デンリョク</t>
    </rPh>
    <phoneticPr fontId="5"/>
  </si>
  <si>
    <t>※薄ピンク色のセルの必要箇所に入力すること。</t>
    <rPh sb="1" eb="2">
      <t>ウス</t>
    </rPh>
    <rPh sb="5" eb="6">
      <t>イロ</t>
    </rPh>
    <rPh sb="10" eb="12">
      <t>ヒツヨウ</t>
    </rPh>
    <rPh sb="12" eb="14">
      <t>カショ</t>
    </rPh>
    <rPh sb="15" eb="17">
      <t>ニュウリョク</t>
    </rPh>
    <phoneticPr fontId="5"/>
  </si>
  <si>
    <t>※３ ガスの消費量は、標準状態の体積（m3N）を入力してください。</t>
    <rPh sb="6" eb="8">
      <t>ショウヒ</t>
    </rPh>
    <rPh sb="8" eb="9">
      <t>リョウ</t>
    </rPh>
    <rPh sb="11" eb="13">
      <t>ヒョウジュン</t>
    </rPh>
    <rPh sb="13" eb="15">
      <t>ジョウタイ</t>
    </rPh>
    <rPh sb="16" eb="18">
      <t>タイセキ</t>
    </rPh>
    <rPh sb="24" eb="26">
      <t>ニュウリョク</t>
    </rPh>
    <phoneticPr fontId="5"/>
  </si>
  <si>
    <t>※２ ピーク時最大負荷は、光熱水費算出のための仮設定値です。様式11-5の空調機器表作成の際は、各々で熱負荷を算定の上、機器選定してください。</t>
    <rPh sb="6" eb="7">
      <t>ジ</t>
    </rPh>
    <rPh sb="7" eb="9">
      <t>サイダイ</t>
    </rPh>
    <rPh sb="9" eb="11">
      <t>フカ</t>
    </rPh>
    <rPh sb="13" eb="15">
      <t>コウネツ</t>
    </rPh>
    <rPh sb="15" eb="16">
      <t>ミズ</t>
    </rPh>
    <rPh sb="16" eb="17">
      <t>ヒ</t>
    </rPh>
    <rPh sb="17" eb="19">
      <t>サンシュツ</t>
    </rPh>
    <rPh sb="23" eb="24">
      <t>カリ</t>
    </rPh>
    <rPh sb="24" eb="27">
      <t>セッテイチ</t>
    </rPh>
    <rPh sb="30" eb="32">
      <t>ヨウシキ</t>
    </rPh>
    <rPh sb="37" eb="39">
      <t>クウチョウ</t>
    </rPh>
    <rPh sb="39" eb="41">
      <t>キキ</t>
    </rPh>
    <rPh sb="41" eb="42">
      <t>ヒョウ</t>
    </rPh>
    <rPh sb="42" eb="44">
      <t>サクセイ</t>
    </rPh>
    <rPh sb="45" eb="46">
      <t>サイ</t>
    </rPh>
    <rPh sb="48" eb="50">
      <t>オノオノ</t>
    </rPh>
    <rPh sb="51" eb="52">
      <t>ネツ</t>
    </rPh>
    <rPh sb="52" eb="54">
      <t>フカ</t>
    </rPh>
    <rPh sb="55" eb="57">
      <t>サンテイ</t>
    </rPh>
    <rPh sb="58" eb="59">
      <t>ウエ</t>
    </rPh>
    <rPh sb="60" eb="62">
      <t>キキ</t>
    </rPh>
    <rPh sb="62" eb="64">
      <t>センテイ</t>
    </rPh>
    <phoneticPr fontId="5"/>
  </si>
  <si>
    <t xml:space="preserve">※４ 光熱水費並びにCO2排出量算出にあたり、ピーク時最大負荷、空調機運転時間、月別負荷率、月別負荷、月別待機時間、料金単価、CO2排出係数は変更出来ません。 </t>
    <rPh sb="5" eb="6">
      <t>スイ</t>
    </rPh>
    <rPh sb="42" eb="44">
      <t>フカ</t>
    </rPh>
    <phoneticPr fontId="5"/>
  </si>
  <si>
    <t>※薄ピンク色のセルの必要箇所に入力すること。　様式11-6と整合を図ること。</t>
    <rPh sb="1" eb="2">
      <t>ウス</t>
    </rPh>
    <rPh sb="5" eb="6">
      <t>イロ</t>
    </rPh>
    <rPh sb="10" eb="12">
      <t>ヒツヨウ</t>
    </rPh>
    <rPh sb="12" eb="14">
      <t>カショ</t>
    </rPh>
    <rPh sb="15" eb="17">
      <t>ニュウリョク</t>
    </rPh>
    <rPh sb="23" eb="25">
      <t>ヨウシキ</t>
    </rPh>
    <rPh sb="30" eb="32">
      <t>セイゴウ</t>
    </rPh>
    <rPh sb="33" eb="34">
      <t>ハカ</t>
    </rPh>
    <phoneticPr fontId="5"/>
  </si>
  <si>
    <t>薄ピンク色のセルの必要箇所に入力すること。</t>
    <rPh sb="0" eb="1">
      <t>ウス</t>
    </rPh>
    <rPh sb="4" eb="5">
      <t>イロ</t>
    </rPh>
    <rPh sb="9" eb="11">
      <t>ヒツヨウ</t>
    </rPh>
    <rPh sb="11" eb="13">
      <t>カショ</t>
    </rPh>
    <rPh sb="14" eb="16">
      <t>ニュウリョク</t>
    </rPh>
    <phoneticPr fontId="5"/>
  </si>
  <si>
    <t>（</t>
    <phoneticPr fontId="3"/>
  </si>
  <si>
    <t>＋</t>
    <phoneticPr fontId="3"/>
  </si>
  <si>
    <t>）</t>
    <phoneticPr fontId="3"/>
  </si>
  <si>
    <t>電力用料金</t>
    <rPh sb="0" eb="3">
      <t>デンリョクヨウ</t>
    </rPh>
    <rPh sb="3" eb="5">
      <t>リョウキン</t>
    </rPh>
    <phoneticPr fontId="5"/>
  </si>
  <si>
    <t>燃料費調整単価</t>
    <rPh sb="0" eb="2">
      <t>ネンリョウ</t>
    </rPh>
    <rPh sb="3" eb="5">
      <t>チョウセイ</t>
    </rPh>
    <rPh sb="5" eb="7">
      <t>タンカ</t>
    </rPh>
    <phoneticPr fontId="5"/>
  </si>
  <si>
    <t>再エネ発電促進賦課金</t>
    <rPh sb="0" eb="1">
      <t>サイ</t>
    </rPh>
    <rPh sb="3" eb="5">
      <t>ハツデン</t>
    </rPh>
    <rPh sb="5" eb="7">
      <t>ソクシン</t>
    </rPh>
    <rPh sb="7" eb="10">
      <t>フカキン</t>
    </rPh>
    <phoneticPr fontId="5"/>
  </si>
  <si>
    <t>低圧電力</t>
    <rPh sb="0" eb="2">
      <t>テイアツ</t>
    </rPh>
    <rPh sb="2" eb="4">
      <t>デンリョク</t>
    </rPh>
    <phoneticPr fontId="5"/>
  </si>
  <si>
    <t>(kVA)</t>
    <phoneticPr fontId="5"/>
  </si>
  <si>
    <t>(kW)</t>
    <phoneticPr fontId="5"/>
  </si>
  <si>
    <t>変圧器
改修の
有無</t>
    <rPh sb="0" eb="3">
      <t>ヘンアツキ</t>
    </rPh>
    <rPh sb="4" eb="6">
      <t>カイシュウ</t>
    </rPh>
    <rPh sb="8" eb="10">
      <t>ウム</t>
    </rPh>
    <phoneticPr fontId="5"/>
  </si>
  <si>
    <t>(kW)</t>
    <phoneticPr fontId="5"/>
  </si>
  <si>
    <t>空調最大
電流値(A)</t>
    <rPh sb="0" eb="2">
      <t>クウチョウ</t>
    </rPh>
    <rPh sb="2" eb="4">
      <t>サイダイ</t>
    </rPh>
    <rPh sb="5" eb="7">
      <t>デンリュウ</t>
    </rPh>
    <rPh sb="7" eb="8">
      <t>チ</t>
    </rPh>
    <phoneticPr fontId="5"/>
  </si>
  <si>
    <t>最大
電流値(A)
②</t>
    <rPh sb="0" eb="2">
      <t>サイダイ</t>
    </rPh>
    <rPh sb="3" eb="5">
      <t>デンリュウ</t>
    </rPh>
    <rPh sb="5" eb="6">
      <t>チ</t>
    </rPh>
    <phoneticPr fontId="5"/>
  </si>
  <si>
    <t>最大
電流値(A)
④</t>
    <rPh sb="0" eb="2">
      <t>サイダイ</t>
    </rPh>
    <rPh sb="3" eb="5">
      <t>デンリュウ</t>
    </rPh>
    <rPh sb="5" eb="6">
      <t>チ</t>
    </rPh>
    <phoneticPr fontId="5"/>
  </si>
  <si>
    <t>③/④
(％)</t>
    <phoneticPr fontId="5"/>
  </si>
  <si>
    <t>②/①
(％)</t>
    <phoneticPr fontId="5"/>
  </si>
  <si>
    <t>年間CO2排出量の算定（参考）</t>
    <rPh sb="0" eb="2">
      <t>ネンカン</t>
    </rPh>
    <rPh sb="5" eb="7">
      <t>ハイシュツ</t>
    </rPh>
    <rPh sb="7" eb="8">
      <t>リョウ</t>
    </rPh>
    <rPh sb="9" eb="11">
      <t>サンテイ</t>
    </rPh>
    <rPh sb="12" eb="14">
      <t>サンコウ</t>
    </rPh>
    <phoneticPr fontId="5"/>
  </si>
  <si>
    <t>定格能力合計</t>
    <rPh sb="0" eb="2">
      <t>テイカク</t>
    </rPh>
    <rPh sb="2" eb="4">
      <t>ノウリョク</t>
    </rPh>
    <rPh sb="4" eb="5">
      <t>ゴウ</t>
    </rPh>
    <rPh sb="5" eb="6">
      <t>ケイ</t>
    </rPh>
    <phoneticPr fontId="5"/>
  </si>
  <si>
    <t>定格消費電力合計</t>
    <rPh sb="0" eb="2">
      <t>テイカク</t>
    </rPh>
    <rPh sb="2" eb="4">
      <t>ショウヒ</t>
    </rPh>
    <rPh sb="4" eb="6">
      <t>デンリョク</t>
    </rPh>
    <rPh sb="6" eb="7">
      <t>ゴウ</t>
    </rPh>
    <rPh sb="7" eb="8">
      <t>ケイ</t>
    </rPh>
    <phoneticPr fontId="5"/>
  </si>
  <si>
    <t>蓄熱消費電力合計</t>
    <rPh sb="0" eb="1">
      <t>チク</t>
    </rPh>
    <rPh sb="1" eb="2">
      <t>ネツ</t>
    </rPh>
    <rPh sb="2" eb="4">
      <t>ショウヒ</t>
    </rPh>
    <rPh sb="4" eb="6">
      <t>デンリョク</t>
    </rPh>
    <rPh sb="6" eb="7">
      <t>ゴウ</t>
    </rPh>
    <rPh sb="7" eb="8">
      <t>ケイ</t>
    </rPh>
    <phoneticPr fontId="5"/>
  </si>
  <si>
    <t>定格ガス消費量合計</t>
    <rPh sb="0" eb="2">
      <t>テイカク</t>
    </rPh>
    <rPh sb="4" eb="6">
      <t>ショウヒ</t>
    </rPh>
    <rPh sb="6" eb="7">
      <t>リョウ</t>
    </rPh>
    <rPh sb="7" eb="8">
      <t>ゴウ</t>
    </rPh>
    <rPh sb="8" eb="9">
      <t>ケイ</t>
    </rPh>
    <phoneticPr fontId="5"/>
  </si>
  <si>
    <t>消費電力
合計</t>
    <rPh sb="0" eb="2">
      <t>ショウヒ</t>
    </rPh>
    <rPh sb="2" eb="4">
      <t>デンリョク</t>
    </rPh>
    <rPh sb="5" eb="6">
      <t>ゴウ</t>
    </rPh>
    <rPh sb="6" eb="7">
      <t>ケイ</t>
    </rPh>
    <phoneticPr fontId="5"/>
  </si>
  <si>
    <t>第一</t>
    <phoneticPr fontId="3"/>
  </si>
  <si>
    <t>第二</t>
    <phoneticPr fontId="3"/>
  </si>
  <si>
    <t>第三</t>
    <phoneticPr fontId="3"/>
  </si>
  <si>
    <t>第四</t>
    <phoneticPr fontId="3"/>
  </si>
  <si>
    <t>第五</t>
    <phoneticPr fontId="3"/>
  </si>
  <si>
    <t>幸</t>
    <phoneticPr fontId="3"/>
  </si>
  <si>
    <t>松江</t>
    <phoneticPr fontId="3"/>
  </si>
  <si>
    <t>伊勢寺</t>
    <phoneticPr fontId="3"/>
  </si>
  <si>
    <t>阿坂</t>
    <phoneticPr fontId="3"/>
  </si>
  <si>
    <t>松ケ崎</t>
    <phoneticPr fontId="3"/>
  </si>
  <si>
    <t>港</t>
    <phoneticPr fontId="3"/>
  </si>
  <si>
    <t>東黒部</t>
    <phoneticPr fontId="3"/>
  </si>
  <si>
    <t>西黒部</t>
    <phoneticPr fontId="3"/>
  </si>
  <si>
    <t>機殿</t>
    <phoneticPr fontId="3"/>
  </si>
  <si>
    <t>朝見</t>
    <phoneticPr fontId="3"/>
  </si>
  <si>
    <t>揥水</t>
    <phoneticPr fontId="3"/>
  </si>
  <si>
    <t>漕代</t>
    <phoneticPr fontId="3"/>
  </si>
  <si>
    <t>花岡</t>
    <phoneticPr fontId="3"/>
  </si>
  <si>
    <t>松尾</t>
    <phoneticPr fontId="3"/>
  </si>
  <si>
    <t>大河内</t>
    <phoneticPr fontId="3"/>
  </si>
  <si>
    <t>南</t>
    <phoneticPr fontId="3"/>
  </si>
  <si>
    <t>射和</t>
    <phoneticPr fontId="3"/>
  </si>
  <si>
    <t>山室山</t>
    <phoneticPr fontId="3"/>
  </si>
  <si>
    <t>徳和</t>
    <phoneticPr fontId="3"/>
  </si>
  <si>
    <t>豊地</t>
    <phoneticPr fontId="3"/>
  </si>
  <si>
    <t>中川</t>
    <phoneticPr fontId="3"/>
  </si>
  <si>
    <t>豊田</t>
    <phoneticPr fontId="3"/>
  </si>
  <si>
    <t>中原</t>
    <phoneticPr fontId="3"/>
  </si>
  <si>
    <t>天白</t>
    <phoneticPr fontId="3"/>
  </si>
  <si>
    <t>鵲</t>
    <phoneticPr fontId="3"/>
  </si>
  <si>
    <t>小野江</t>
    <phoneticPr fontId="3"/>
  </si>
  <si>
    <t>米ノ庄</t>
    <phoneticPr fontId="3"/>
  </si>
  <si>
    <t>柿野</t>
    <phoneticPr fontId="3"/>
  </si>
  <si>
    <t>香肌</t>
    <phoneticPr fontId="3"/>
  </si>
  <si>
    <t>宮前</t>
    <phoneticPr fontId="3"/>
  </si>
  <si>
    <t>殿町</t>
    <phoneticPr fontId="3"/>
  </si>
  <si>
    <t>久保</t>
    <phoneticPr fontId="3"/>
  </si>
  <si>
    <t>東部</t>
    <phoneticPr fontId="3"/>
  </si>
  <si>
    <t>中部</t>
    <phoneticPr fontId="3"/>
  </si>
  <si>
    <t>大江</t>
    <phoneticPr fontId="3"/>
  </si>
  <si>
    <t>西</t>
    <phoneticPr fontId="3"/>
  </si>
  <si>
    <t>嬉野</t>
    <phoneticPr fontId="3"/>
  </si>
  <si>
    <t>三雲</t>
    <phoneticPr fontId="3"/>
  </si>
  <si>
    <t>飯南</t>
    <phoneticPr fontId="3"/>
  </si>
  <si>
    <t>飯高</t>
    <phoneticPr fontId="3"/>
  </si>
  <si>
    <t>中学校</t>
    <phoneticPr fontId="3"/>
  </si>
  <si>
    <t>中学校</t>
    <phoneticPr fontId="3"/>
  </si>
  <si>
    <t>現状(平成30年3月現在)</t>
    <rPh sb="0" eb="2">
      <t>ゲンジョウ</t>
    </rPh>
    <rPh sb="3" eb="5">
      <t>ヘイセイ</t>
    </rPh>
    <rPh sb="7" eb="8">
      <t>ネン</t>
    </rPh>
    <rPh sb="9" eb="10">
      <t>ガツ</t>
    </rPh>
    <rPh sb="10" eb="12">
      <t>ゲンザイ</t>
    </rPh>
    <phoneticPr fontId="5"/>
  </si>
  <si>
    <t>H31</t>
    <phoneticPr fontId="5"/>
  </si>
  <si>
    <t>H32～44</t>
    <phoneticPr fontId="5"/>
  </si>
  <si>
    <t>運転時間（時/日）</t>
    <rPh sb="5" eb="6">
      <t>ジ</t>
    </rPh>
    <rPh sb="7" eb="8">
      <t>ニチ</t>
    </rPh>
    <phoneticPr fontId="3"/>
  </si>
  <si>
    <t>※　西黒部小学校は幼稚園も含めた数値である</t>
    <rPh sb="2" eb="3">
      <t>ニシ</t>
    </rPh>
    <rPh sb="3" eb="5">
      <t>クロベ</t>
    </rPh>
    <rPh sb="5" eb="8">
      <t>ショウガッコウ</t>
    </rPh>
    <rPh sb="9" eb="12">
      <t>ヨウチエン</t>
    </rPh>
    <rPh sb="13" eb="14">
      <t>フク</t>
    </rPh>
    <rPh sb="16" eb="18">
      <t>スウチ</t>
    </rPh>
    <phoneticPr fontId="3"/>
  </si>
  <si>
    <r>
      <t>西黒部</t>
    </r>
    <r>
      <rPr>
        <vertAlign val="superscript"/>
        <sz val="10"/>
        <rFont val="ＭＳ 明朝"/>
        <family val="1"/>
        <charset val="128"/>
      </rPr>
      <t>※</t>
    </r>
    <phoneticPr fontId="3"/>
  </si>
  <si>
    <t>高圧電力</t>
    <rPh sb="0" eb="2">
      <t>コウアツ</t>
    </rPh>
    <rPh sb="2" eb="4">
      <t>デンリョク</t>
    </rPh>
    <phoneticPr fontId="5"/>
  </si>
  <si>
    <t>※５ 運転時間（時/日）は8時から15時までの7時間としています。</t>
    <rPh sb="8" eb="9">
      <t>ジ</t>
    </rPh>
    <rPh sb="14" eb="15">
      <t>ジ</t>
    </rPh>
    <rPh sb="19" eb="20">
      <t>ジ</t>
    </rPh>
    <rPh sb="24" eb="26">
      <t>ジカン</t>
    </rPh>
    <phoneticPr fontId="3"/>
  </si>
  <si>
    <t>夏季</t>
  </si>
  <si>
    <t>冬季</t>
  </si>
  <si>
    <t>乾球温度［℃］</t>
  </si>
  <si>
    <t>普通教室・特別教室</t>
  </si>
  <si>
    <t>相対湿度［％］</t>
  </si>
  <si>
    <t>教室</t>
  </si>
  <si>
    <t>小学校</t>
  </si>
  <si>
    <t>中学校</t>
  </si>
  <si>
    <t>【外気負荷】</t>
    <phoneticPr fontId="3"/>
  </si>
  <si>
    <t>出典：学校環境衛生基準（文部科学省）</t>
    <phoneticPr fontId="3"/>
  </si>
  <si>
    <t>絶対湿度［g/kg（DA）］</t>
  </si>
  <si>
    <t>25℃以下</t>
  </si>
  <si>
    <t>80％以下</t>
  </si>
  <si>
    <t>普通学級［人/教室］</t>
  </si>
  <si>
    <t>複式学級［人/教室］</t>
  </si>
  <si>
    <t>顕熱SH</t>
  </si>
  <si>
    <t>潜熱LH</t>
  </si>
  <si>
    <t>［W/人］</t>
  </si>
  <si>
    <t>換気回数［回/h］</t>
  </si>
  <si>
    <t>出典：建築設備設計基準（国土交通省）講堂</t>
    <phoneticPr fontId="3"/>
  </si>
  <si>
    <t>出典：建築設備設計基準（国土交通省）</t>
    <phoneticPr fontId="3"/>
  </si>
  <si>
    <t>出典：学校環境衛生基準（文部科学省）300lx　7W/m2</t>
    <phoneticPr fontId="3"/>
  </si>
  <si>
    <t>【人体負荷】</t>
    <phoneticPr fontId="3"/>
  </si>
  <si>
    <t>【教室人員数】</t>
    <phoneticPr fontId="3"/>
  </si>
  <si>
    <t>【照明負荷】</t>
    <phoneticPr fontId="3"/>
  </si>
  <si>
    <t>【屋内条件】</t>
    <phoneticPr fontId="3"/>
  </si>
  <si>
    <t>【屋外条件】</t>
    <phoneticPr fontId="3"/>
  </si>
  <si>
    <t>従量電灯40kVA</t>
    <rPh sb="0" eb="2">
      <t>ジュウリョウ</t>
    </rPh>
    <rPh sb="2" eb="4">
      <t>デントウ</t>
    </rPh>
    <phoneticPr fontId="3"/>
  </si>
  <si>
    <t>低圧電力20kW</t>
    <rPh sb="0" eb="2">
      <t>テイアツ</t>
    </rPh>
    <rPh sb="2" eb="4">
      <t>デンリョク</t>
    </rPh>
    <phoneticPr fontId="3"/>
  </si>
  <si>
    <r>
      <t>給食室</t>
    </r>
    <r>
      <rPr>
        <vertAlign val="superscript"/>
        <sz val="11"/>
        <rFont val="ＭＳ 明朝"/>
        <family val="1"/>
        <charset val="128"/>
      </rPr>
      <t>※</t>
    </r>
  </si>
  <si>
    <r>
      <t>［W/m</t>
    </r>
    <r>
      <rPr>
        <vertAlign val="superscript"/>
        <sz val="11"/>
        <rFont val="ＭＳ 明朝"/>
        <family val="1"/>
        <charset val="128"/>
      </rPr>
      <t>2</t>
    </r>
    <r>
      <rPr>
        <sz val="11"/>
        <rFont val="ＭＳ 明朝"/>
        <family val="1"/>
        <charset val="128"/>
      </rPr>
      <t>］</t>
    </r>
  </si>
  <si>
    <t>最大
電流値(A)</t>
    <rPh sb="0" eb="2">
      <t>サイダイ</t>
    </rPh>
    <rPh sb="3" eb="5">
      <t>デンリュウ</t>
    </rPh>
    <rPh sb="5" eb="6">
      <t>チ</t>
    </rPh>
    <phoneticPr fontId="5"/>
  </si>
  <si>
    <t>※給食室については、釜やフライヤー等の大型調理設備の使用時を除いた</t>
    <phoneticPr fontId="3"/>
  </si>
  <si>
    <t>　条件とする。</t>
    <phoneticPr fontId="3"/>
  </si>
  <si>
    <t>（光熱水費算出のための仮設定値）</t>
    <rPh sb="1" eb="5">
      <t>コウネツスイヒ</t>
    </rPh>
    <rPh sb="5" eb="7">
      <t>サンシュツ</t>
    </rPh>
    <rPh sb="11" eb="12">
      <t>カリ</t>
    </rPh>
    <rPh sb="12" eb="15">
      <t>セッテイチ</t>
    </rPh>
    <phoneticPr fontId="5"/>
  </si>
  <si>
    <t>様式2-1</t>
    <rPh sb="0" eb="2">
      <t>ヨウシキ</t>
    </rPh>
    <phoneticPr fontId="5"/>
  </si>
  <si>
    <t>平成　　年　　月　　日</t>
    <phoneticPr fontId="5"/>
  </si>
  <si>
    <t>入札説明書等に関する質問書</t>
    <rPh sb="0" eb="2">
      <t>ニュウサツ</t>
    </rPh>
    <rPh sb="2" eb="6">
      <t>セツメイショナド</t>
    </rPh>
    <rPh sb="7" eb="8">
      <t>カン</t>
    </rPh>
    <rPh sb="10" eb="13">
      <t>シツモンショ</t>
    </rPh>
    <phoneticPr fontId="5"/>
  </si>
  <si>
    <t xml:space="preserve"> 「松阪市立小中学校空調設備整備DBO事業」に関する入札説明書等について、次のとおり質問事項がありますので提出します。</t>
    <rPh sb="2" eb="6">
      <t>マツサカシリツ</t>
    </rPh>
    <rPh sb="6" eb="10">
      <t>ショウチュウガッコウ</t>
    </rPh>
    <rPh sb="10" eb="12">
      <t>クウチョウ</t>
    </rPh>
    <rPh sb="12" eb="14">
      <t>セツビ</t>
    </rPh>
    <rPh sb="14" eb="16">
      <t>セイビ</t>
    </rPh>
    <rPh sb="19" eb="21">
      <t>ジギョウ</t>
    </rPh>
    <rPh sb="23" eb="24">
      <t>カン</t>
    </rPh>
    <rPh sb="26" eb="28">
      <t>ニュウサツ</t>
    </rPh>
    <rPh sb="28" eb="31">
      <t>セツメイショ</t>
    </rPh>
    <rPh sb="31" eb="32">
      <t>ナド</t>
    </rPh>
    <rPh sb="42" eb="44">
      <t>シツモン</t>
    </rPh>
    <rPh sb="44" eb="46">
      <t>ジコウ</t>
    </rPh>
    <phoneticPr fontId="5"/>
  </si>
  <si>
    <t>会社名</t>
  </si>
  <si>
    <t>会社所在地</t>
    <rPh sb="0" eb="1">
      <t>カイ</t>
    </rPh>
    <rPh sb="1" eb="2">
      <t>シャ</t>
    </rPh>
    <phoneticPr fontId="5"/>
  </si>
  <si>
    <t>担当者所属・役職</t>
    <rPh sb="0" eb="3">
      <t>タントウシャ</t>
    </rPh>
    <rPh sb="6" eb="8">
      <t>ヤクショク</t>
    </rPh>
    <phoneticPr fontId="5"/>
  </si>
  <si>
    <t>担当者氏名</t>
    <rPh sb="3" eb="4">
      <t>シ</t>
    </rPh>
    <phoneticPr fontId="5"/>
  </si>
  <si>
    <t>電話番号</t>
  </si>
  <si>
    <t>ファックス番号</t>
    <phoneticPr fontId="5"/>
  </si>
  <si>
    <t>メールアドレス</t>
    <phoneticPr fontId="5"/>
  </si>
  <si>
    <t>&lt;入札説明書等に関する質問&gt;</t>
    <rPh sb="1" eb="3">
      <t>ニュウサツ</t>
    </rPh>
    <rPh sb="3" eb="6">
      <t>セツメイショ</t>
    </rPh>
    <rPh sb="6" eb="7">
      <t>ナド</t>
    </rPh>
    <rPh sb="8" eb="9">
      <t>カン</t>
    </rPh>
    <rPh sb="11" eb="13">
      <t>シツモン</t>
    </rPh>
    <phoneticPr fontId="5"/>
  </si>
  <si>
    <t>資料名</t>
    <rPh sb="0" eb="2">
      <t>シリョウ</t>
    </rPh>
    <rPh sb="2" eb="3">
      <t>メイ</t>
    </rPh>
    <phoneticPr fontId="5"/>
  </si>
  <si>
    <t>頁</t>
    <rPh sb="0" eb="1">
      <t>ページ</t>
    </rPh>
    <phoneticPr fontId="5"/>
  </si>
  <si>
    <t>章</t>
    <rPh sb="0" eb="1">
      <t>ショウ</t>
    </rPh>
    <phoneticPr fontId="5"/>
  </si>
  <si>
    <t>項</t>
    <rPh sb="0" eb="1">
      <t>コウ</t>
    </rPh>
    <phoneticPr fontId="5"/>
  </si>
  <si>
    <t>目</t>
    <rPh sb="0" eb="1">
      <t>メ</t>
    </rPh>
    <phoneticPr fontId="5"/>
  </si>
  <si>
    <t>項目名</t>
    <rPh sb="0" eb="2">
      <t>コウモク</t>
    </rPh>
    <rPh sb="2" eb="3">
      <t>メイ</t>
    </rPh>
    <phoneticPr fontId="5"/>
  </si>
  <si>
    <t>質問事項</t>
    <rPh sb="0" eb="2">
      <t>シツモン</t>
    </rPh>
    <rPh sb="2" eb="4">
      <t>ジコウ</t>
    </rPh>
    <phoneticPr fontId="5"/>
  </si>
  <si>
    <t>例</t>
    <rPh sb="0" eb="1">
      <t>レイ</t>
    </rPh>
    <phoneticPr fontId="5"/>
  </si>
  <si>
    <t>入札説明書</t>
    <rPh sb="0" eb="2">
      <t>ニュウサツ</t>
    </rPh>
    <rPh sb="2" eb="4">
      <t>セツメイ</t>
    </rPh>
    <rPh sb="4" eb="5">
      <t>ショ</t>
    </rPh>
    <phoneticPr fontId="5"/>
  </si>
  <si>
    <t>3.1.2.</t>
    <phoneticPr fontId="5"/>
  </si>
  <si>
    <t>（1）</t>
    <phoneticPr fontId="5"/>
  </si>
  <si>
    <t>ア</t>
    <phoneticPr fontId="5"/>
  </si>
  <si>
    <t>●●●●</t>
    <phoneticPr fontId="5"/>
  </si>
  <si>
    <t>「入札説明書　4頁　3.1.2.　（1）　ア」の内容についての質問事項がある場合には、左記のように記入してください。</t>
    <rPh sb="1" eb="3">
      <t>ニュウサツ</t>
    </rPh>
    <rPh sb="3" eb="6">
      <t>セツメイショ</t>
    </rPh>
    <rPh sb="8" eb="9">
      <t>ページ</t>
    </rPh>
    <rPh sb="24" eb="26">
      <t>ナイヨウ</t>
    </rPh>
    <rPh sb="31" eb="33">
      <t>シツモン</t>
    </rPh>
    <rPh sb="33" eb="35">
      <t>ジコウ</t>
    </rPh>
    <rPh sb="38" eb="40">
      <t>バアイ</t>
    </rPh>
    <rPh sb="43" eb="44">
      <t>ヒダリ</t>
    </rPh>
    <rPh sb="44" eb="45">
      <t>キ</t>
    </rPh>
    <rPh sb="49" eb="51">
      <t>キニュウ</t>
    </rPh>
    <phoneticPr fontId="5"/>
  </si>
  <si>
    <t>&lt;実施方針に関する意見&gt;</t>
    <rPh sb="1" eb="3">
      <t>ジッシ</t>
    </rPh>
    <rPh sb="3" eb="5">
      <t>ホウシン</t>
    </rPh>
    <rPh sb="6" eb="7">
      <t>カン</t>
    </rPh>
    <rPh sb="9" eb="11">
      <t>イケン</t>
    </rPh>
    <phoneticPr fontId="5"/>
  </si>
  <si>
    <t>節</t>
    <rPh sb="0" eb="1">
      <t>セツ</t>
    </rPh>
    <phoneticPr fontId="5"/>
  </si>
  <si>
    <t>細節</t>
    <rPh sb="0" eb="1">
      <t>ホソ</t>
    </rPh>
    <rPh sb="1" eb="2">
      <t>セツ</t>
    </rPh>
    <phoneticPr fontId="5"/>
  </si>
  <si>
    <t>実施方針</t>
    <rPh sb="0" eb="2">
      <t>ジッシ</t>
    </rPh>
    <rPh sb="2" eb="4">
      <t>ホウシン</t>
    </rPh>
    <phoneticPr fontId="5"/>
  </si>
  <si>
    <t>2.3.2.</t>
    <phoneticPr fontId="5"/>
  </si>
  <si>
    <t>（2）</t>
    <phoneticPr fontId="5"/>
  </si>
  <si>
    <t>「実施方針　6頁　2.3.2.　（2）　ア」の内容についての意見がある場合には、左記のように記入してください。</t>
    <rPh sb="1" eb="3">
      <t>ジッシ</t>
    </rPh>
    <rPh sb="3" eb="5">
      <t>ホウシン</t>
    </rPh>
    <rPh sb="7" eb="8">
      <t>ページ</t>
    </rPh>
    <rPh sb="23" eb="25">
      <t>ナイヨウ</t>
    </rPh>
    <rPh sb="30" eb="32">
      <t>イケン</t>
    </rPh>
    <rPh sb="35" eb="37">
      <t>バアイ</t>
    </rPh>
    <rPh sb="40" eb="41">
      <t>ヒダリ</t>
    </rPh>
    <rPh sb="41" eb="42">
      <t>キ</t>
    </rPh>
    <rPh sb="46" eb="48">
      <t>キニュウ</t>
    </rPh>
    <phoneticPr fontId="5"/>
  </si>
  <si>
    <t>※記入上の注意</t>
  </si>
  <si>
    <t>・同じ内容の質問を異なる資料・箇所に対して行う場合にも、別の質問として記入すること。</t>
    <rPh sb="6" eb="8">
      <t>シツモン</t>
    </rPh>
    <rPh sb="30" eb="32">
      <t>シツモン</t>
    </rPh>
    <phoneticPr fontId="5"/>
  </si>
  <si>
    <t>・質問が多い場合、行を適宜追加すること。</t>
    <rPh sb="1" eb="3">
      <t>シツモン</t>
    </rPh>
    <phoneticPr fontId="5"/>
  </si>
  <si>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5"/>
  </si>
  <si>
    <t>（様式6-1）</t>
    <rPh sb="1" eb="3">
      <t>ヨウシキ</t>
    </rPh>
    <phoneticPr fontId="5"/>
  </si>
  <si>
    <t>チェックシート</t>
    <phoneticPr fontId="5"/>
  </si>
  <si>
    <t>提案受付番号：●●●</t>
    <rPh sb="0" eb="2">
      <t>テイアン</t>
    </rPh>
    <rPh sb="2" eb="4">
      <t>ウケツケ</t>
    </rPh>
    <rPh sb="4" eb="6">
      <t>バンゴウ</t>
    </rPh>
    <phoneticPr fontId="5"/>
  </si>
  <si>
    <t>・｢事業提案書｣の提案内容が、下記に示されている「要求水準書」を満たす内容となっているか確認してください。</t>
    <rPh sb="2" eb="4">
      <t>ジギョウ</t>
    </rPh>
    <rPh sb="25" eb="27">
      <t>ヨウキュウ</t>
    </rPh>
    <rPh sb="27" eb="29">
      <t>スイジュン</t>
    </rPh>
    <rPh sb="29" eb="30">
      <t>ショ</t>
    </rPh>
    <phoneticPr fontId="5"/>
  </si>
  <si>
    <r>
      <t>・｢事業提案書｣で要求水準が満たされている事が確認可能な事項は、その内容が示されている様式番号（複数可）を様式No欄に記載してください。</t>
    </r>
    <r>
      <rPr>
        <strike/>
        <sz val="9"/>
        <color indexed="10"/>
        <rFont val="ＭＳ ゴシック"/>
        <family val="3"/>
        <charset val="128"/>
      </rPr>
      <t/>
    </r>
    <rPh sb="45" eb="47">
      <t>バンゴウ</t>
    </rPh>
    <rPh sb="53" eb="55">
      <t>ヨウシキ</t>
    </rPh>
    <rPh sb="57" eb="58">
      <t>ラン</t>
    </rPh>
    <phoneticPr fontId="5"/>
  </si>
  <si>
    <t>・｢事業提案書｣に要求水準を満たしているという具体的な記載がない場合は、実現可能という事を確認の上、応募者確認欄に“○”を記載してください。</t>
    <rPh sb="50" eb="53">
      <t>オウボシャ</t>
    </rPh>
    <phoneticPr fontId="5"/>
  </si>
  <si>
    <t>項目等</t>
    <rPh sb="0" eb="2">
      <t>コウモク</t>
    </rPh>
    <rPh sb="2" eb="3">
      <t>トウ</t>
    </rPh>
    <phoneticPr fontId="5"/>
  </si>
  <si>
    <t>様式
Ｎｏ</t>
    <rPh sb="0" eb="2">
      <t>ヨウシキ</t>
    </rPh>
    <phoneticPr fontId="5"/>
  </si>
  <si>
    <t>応募者
確認</t>
    <rPh sb="0" eb="3">
      <t>オウボシャ</t>
    </rPh>
    <rPh sb="4" eb="6">
      <t>カクニン</t>
    </rPh>
    <phoneticPr fontId="5"/>
  </si>
  <si>
    <t>設計業務に関する要求水準</t>
    <phoneticPr fontId="5"/>
  </si>
  <si>
    <t>空調設備の設計業務</t>
  </si>
  <si>
    <t>一般的要件</t>
    <phoneticPr fontId="5"/>
  </si>
  <si>
    <t>2.3.1.（1）ア</t>
    <phoneticPr fontId="5"/>
  </si>
  <si>
    <t>2.3.1.（1）イ</t>
    <phoneticPr fontId="5"/>
  </si>
  <si>
    <t>その他、付随業務</t>
  </si>
  <si>
    <t>事前調査業務</t>
  </si>
  <si>
    <t>2.3.2.（1）ア</t>
    <phoneticPr fontId="5"/>
  </si>
  <si>
    <t>2.3.2.（1）イ</t>
    <phoneticPr fontId="5"/>
  </si>
  <si>
    <t>2.3.2.（1）ウ</t>
    <phoneticPr fontId="5"/>
  </si>
  <si>
    <t>各種関係機関との調整業務</t>
  </si>
  <si>
    <t>2.3.2.（2）ア</t>
    <phoneticPr fontId="5"/>
  </si>
  <si>
    <t>2.3.2.（2）イ</t>
    <phoneticPr fontId="5"/>
  </si>
  <si>
    <t>申請業務</t>
    <rPh sb="0" eb="2">
      <t>シンセイ</t>
    </rPh>
    <rPh sb="2" eb="4">
      <t>ギョウム</t>
    </rPh>
    <phoneticPr fontId="5"/>
  </si>
  <si>
    <t>2.3.2.（3）</t>
    <phoneticPr fontId="5"/>
  </si>
  <si>
    <t>検査業務</t>
    <phoneticPr fontId="5"/>
  </si>
  <si>
    <t>2.3.2.（4）ア</t>
    <phoneticPr fontId="5"/>
  </si>
  <si>
    <t>2.3.2.（4）イ</t>
    <phoneticPr fontId="5"/>
  </si>
  <si>
    <t>2.3.2.（4）ウ</t>
    <phoneticPr fontId="5"/>
  </si>
  <si>
    <t>施工業務に関する要求水準</t>
    <rPh sb="0" eb="2">
      <t>セコウ</t>
    </rPh>
    <rPh sb="2" eb="4">
      <t>ギョウム</t>
    </rPh>
    <rPh sb="5" eb="6">
      <t>カン</t>
    </rPh>
    <rPh sb="8" eb="10">
      <t>ヨウキュウ</t>
    </rPh>
    <rPh sb="10" eb="12">
      <t>スイジュン</t>
    </rPh>
    <phoneticPr fontId="5"/>
  </si>
  <si>
    <t>空調設備の施工業務</t>
    <phoneticPr fontId="5"/>
  </si>
  <si>
    <t>一般的要件</t>
  </si>
  <si>
    <t>3.3.1.（1）ア</t>
    <phoneticPr fontId="5"/>
  </si>
  <si>
    <t>3.3.1.（1）イ</t>
    <phoneticPr fontId="5"/>
  </si>
  <si>
    <t>3.3.1.（1）ウ</t>
    <phoneticPr fontId="5"/>
  </si>
  <si>
    <t>3.3.1.（1）エ</t>
    <phoneticPr fontId="5"/>
  </si>
  <si>
    <t>3.3.1.（1）オ</t>
    <phoneticPr fontId="5"/>
  </si>
  <si>
    <t>3.3.1.（1）カ</t>
    <phoneticPr fontId="5"/>
  </si>
  <si>
    <t>3.3.1.（1）キ</t>
    <phoneticPr fontId="5"/>
  </si>
  <si>
    <t>3.3.1.（1）ク</t>
    <phoneticPr fontId="5"/>
  </si>
  <si>
    <t>3.3.1.（1）ケ</t>
    <phoneticPr fontId="5"/>
  </si>
  <si>
    <t>3.3.1.（1）コ</t>
    <phoneticPr fontId="5"/>
  </si>
  <si>
    <t>3.3.1.（1）サ</t>
    <phoneticPr fontId="5"/>
  </si>
  <si>
    <t>工事用電力、水道、ガス等</t>
    <phoneticPr fontId="5"/>
  </si>
  <si>
    <t>3.3.1.（3）ア</t>
    <phoneticPr fontId="5"/>
  </si>
  <si>
    <t>3.3.1.（3）イ</t>
    <phoneticPr fontId="5"/>
  </si>
  <si>
    <t>3.3.1.（3）ウ</t>
    <phoneticPr fontId="5"/>
  </si>
  <si>
    <t>現場作業日・作業時間</t>
    <phoneticPr fontId="5"/>
  </si>
  <si>
    <t>3.3.1.（4）ア</t>
    <phoneticPr fontId="5"/>
  </si>
  <si>
    <t>3.3.1.（4）イ</t>
    <phoneticPr fontId="5"/>
  </si>
  <si>
    <t>3.3.1.（4）ウ</t>
    <phoneticPr fontId="5"/>
  </si>
  <si>
    <t>3.3.1.（4）エ</t>
    <phoneticPr fontId="5"/>
  </si>
  <si>
    <t>3.3.1.（4）オ</t>
    <phoneticPr fontId="5"/>
  </si>
  <si>
    <t>3.3.1.（4）カ</t>
    <phoneticPr fontId="5"/>
  </si>
  <si>
    <t>工事現場の管理</t>
    <phoneticPr fontId="5"/>
  </si>
  <si>
    <t>3.3.1.（5）ア</t>
    <phoneticPr fontId="5"/>
  </si>
  <si>
    <t>3.3.1.（5）イ</t>
    <phoneticPr fontId="5"/>
  </si>
  <si>
    <t>3.3.1.（5）ウ</t>
    <phoneticPr fontId="5"/>
  </si>
  <si>
    <t>3.3.1.（5）エ</t>
    <phoneticPr fontId="5"/>
  </si>
  <si>
    <t>3.3.1.（5）オ</t>
    <phoneticPr fontId="5"/>
  </si>
  <si>
    <t>3.3.1.（5）カ</t>
    <phoneticPr fontId="5"/>
  </si>
  <si>
    <t>3.3.1.（5）キ</t>
    <phoneticPr fontId="5"/>
  </si>
  <si>
    <t>3.3.1.（5）ク</t>
    <phoneticPr fontId="5"/>
  </si>
  <si>
    <t>3.3.1.（5）ケ</t>
    <phoneticPr fontId="5"/>
  </si>
  <si>
    <t>試運転調整</t>
    <phoneticPr fontId="5"/>
  </si>
  <si>
    <t>3.3.1.（6）ア</t>
    <phoneticPr fontId="5"/>
  </si>
  <si>
    <t>3.3.1.（6）イ</t>
    <phoneticPr fontId="5"/>
  </si>
  <si>
    <t>3.3.1.（6）ウ</t>
    <phoneticPr fontId="5"/>
  </si>
  <si>
    <t>3.3.1.（6）エ</t>
    <phoneticPr fontId="5"/>
  </si>
  <si>
    <t>3.3.1.（6）オ</t>
    <phoneticPr fontId="5"/>
  </si>
  <si>
    <t>空調設備の取扱い説明</t>
    <phoneticPr fontId="5"/>
  </si>
  <si>
    <t>3.3.1.（7）</t>
    <phoneticPr fontId="5"/>
  </si>
  <si>
    <t>その他、付随業務</t>
    <phoneticPr fontId="5"/>
  </si>
  <si>
    <t>事前調査業務</t>
    <phoneticPr fontId="5"/>
  </si>
  <si>
    <t>3.3.2.（1）</t>
    <phoneticPr fontId="5"/>
  </si>
  <si>
    <t>各種関係機関との調整業務</t>
    <phoneticPr fontId="5"/>
  </si>
  <si>
    <t>3.3.2.（2）ア</t>
    <phoneticPr fontId="5"/>
  </si>
  <si>
    <t>3.3.2.（2）イ</t>
    <phoneticPr fontId="5"/>
  </si>
  <si>
    <t>3.3.2.（2）ウ</t>
    <phoneticPr fontId="5"/>
  </si>
  <si>
    <t>3.3.2.（2）エ</t>
    <phoneticPr fontId="5"/>
  </si>
  <si>
    <t>3.3.2.（2）オ</t>
    <phoneticPr fontId="5"/>
  </si>
  <si>
    <t>3.3.2.（2）カ</t>
    <phoneticPr fontId="5"/>
  </si>
  <si>
    <t>3.3.2.（2）キ</t>
    <phoneticPr fontId="5"/>
  </si>
  <si>
    <t>3.3.2.（2）ク</t>
    <phoneticPr fontId="5"/>
  </si>
  <si>
    <t>3.3.2.（2）ケ</t>
    <phoneticPr fontId="5"/>
  </si>
  <si>
    <t xml:space="preserve">3.3.2.（2）コ </t>
    <phoneticPr fontId="5"/>
  </si>
  <si>
    <t xml:space="preserve">3.3.2.（2）サ </t>
    <phoneticPr fontId="5"/>
  </si>
  <si>
    <t>3.3.2.（3）ア</t>
    <phoneticPr fontId="5"/>
  </si>
  <si>
    <t>3.3.2.（3）イ</t>
    <phoneticPr fontId="5"/>
  </si>
  <si>
    <t>検査業務</t>
    <phoneticPr fontId="5"/>
  </si>
  <si>
    <t xml:space="preserve">3.3.2.（4）ア </t>
    <phoneticPr fontId="5"/>
  </si>
  <si>
    <t xml:space="preserve">3.3.2.（4）イ </t>
    <phoneticPr fontId="5"/>
  </si>
  <si>
    <t>3.3.2.（4）ウ</t>
    <phoneticPr fontId="5"/>
  </si>
  <si>
    <t xml:space="preserve">3.3.2.（4）エ </t>
    <phoneticPr fontId="5"/>
  </si>
  <si>
    <t>既存空調施設の撤去業務</t>
    <phoneticPr fontId="5"/>
  </si>
  <si>
    <t>3.3.2.（5）</t>
    <phoneticPr fontId="5"/>
  </si>
  <si>
    <t>工事監理業務に関する要求水準</t>
    <rPh sb="0" eb="2">
      <t>コウジ</t>
    </rPh>
    <rPh sb="2" eb="4">
      <t>カンリ</t>
    </rPh>
    <rPh sb="4" eb="6">
      <t>ギョウム</t>
    </rPh>
    <rPh sb="7" eb="8">
      <t>カン</t>
    </rPh>
    <rPh sb="10" eb="12">
      <t>ヨウキュウ</t>
    </rPh>
    <rPh sb="12" eb="14">
      <t>スイジュン</t>
    </rPh>
    <phoneticPr fontId="5"/>
  </si>
  <si>
    <t>空調設備の工事監理業務</t>
    <phoneticPr fontId="5"/>
  </si>
  <si>
    <t>一般的要件</t>
    <phoneticPr fontId="5"/>
  </si>
  <si>
    <t>4.3.1.（1）ア</t>
    <phoneticPr fontId="5"/>
  </si>
  <si>
    <t xml:space="preserve">4.3.1.（1）イ </t>
    <phoneticPr fontId="5"/>
  </si>
  <si>
    <t xml:space="preserve">4.3.1.（1）ウ </t>
    <phoneticPr fontId="5"/>
  </si>
  <si>
    <t xml:space="preserve">4.3.1.（1）エ </t>
    <phoneticPr fontId="5"/>
  </si>
  <si>
    <t>申請業務</t>
    <rPh sb="0" eb="2">
      <t>シンセイ</t>
    </rPh>
    <phoneticPr fontId="5"/>
  </si>
  <si>
    <t xml:space="preserve">4.3.2.（1） </t>
    <phoneticPr fontId="5"/>
  </si>
  <si>
    <t xml:space="preserve">4.3.2.（2） </t>
    <phoneticPr fontId="5"/>
  </si>
  <si>
    <t>維持管理に関する要求水準</t>
    <rPh sb="0" eb="2">
      <t>イジ</t>
    </rPh>
    <rPh sb="2" eb="4">
      <t>カンリ</t>
    </rPh>
    <rPh sb="5" eb="6">
      <t>カン</t>
    </rPh>
    <rPh sb="8" eb="10">
      <t>ヨウキュウ</t>
    </rPh>
    <rPh sb="10" eb="12">
      <t>スイジュン</t>
    </rPh>
    <phoneticPr fontId="5"/>
  </si>
  <si>
    <t>空調設備の維持管理業務</t>
    <phoneticPr fontId="5"/>
  </si>
  <si>
    <t>5.3.1.（1）ア</t>
    <phoneticPr fontId="5"/>
  </si>
  <si>
    <t>5.3.1.（1）イ</t>
    <phoneticPr fontId="5"/>
  </si>
  <si>
    <t>5.3.1.（1）ウ</t>
    <phoneticPr fontId="5"/>
  </si>
  <si>
    <t>5.3.1.（1）エ</t>
    <phoneticPr fontId="5"/>
  </si>
  <si>
    <t>5.3.1.（1）オ</t>
    <phoneticPr fontId="5"/>
  </si>
  <si>
    <t>5.3.1.（1）カ</t>
    <phoneticPr fontId="5"/>
  </si>
  <si>
    <t>性能基準</t>
    <phoneticPr fontId="5"/>
  </si>
  <si>
    <t>5.3.1.（3）ア</t>
    <phoneticPr fontId="5"/>
  </si>
  <si>
    <t>5.3.1.（3）イ</t>
    <phoneticPr fontId="5"/>
  </si>
  <si>
    <t>5.3.1.（3）ウ</t>
    <phoneticPr fontId="5"/>
  </si>
  <si>
    <t>保守点検</t>
    <phoneticPr fontId="5"/>
  </si>
  <si>
    <t>5.3.1.（4）ア</t>
    <phoneticPr fontId="5"/>
  </si>
  <si>
    <t>5.3.1.（4）イ</t>
    <phoneticPr fontId="5"/>
  </si>
  <si>
    <t>5.3.1.（4）ウ</t>
    <phoneticPr fontId="5"/>
  </si>
  <si>
    <t>5.3.1.（4）エ</t>
    <phoneticPr fontId="5"/>
  </si>
  <si>
    <t>苦情・故障対応</t>
    <phoneticPr fontId="5"/>
  </si>
  <si>
    <t>5.3.1.（5）ア</t>
    <phoneticPr fontId="5"/>
  </si>
  <si>
    <t>5.3.1.（5）イ</t>
    <phoneticPr fontId="5"/>
  </si>
  <si>
    <t>5.3.1.（5）ウ</t>
    <phoneticPr fontId="5"/>
  </si>
  <si>
    <t>5.3.1.（5）エ</t>
    <phoneticPr fontId="5"/>
  </si>
  <si>
    <t>5.3.1.（5）オ</t>
    <phoneticPr fontId="5"/>
  </si>
  <si>
    <t>助言</t>
    <phoneticPr fontId="5"/>
  </si>
  <si>
    <t>5.3.1.（6）ア</t>
    <phoneticPr fontId="5"/>
  </si>
  <si>
    <t>5.3.1.（6）イ</t>
    <phoneticPr fontId="5"/>
  </si>
  <si>
    <t>5.3.1.（6）ウ</t>
    <phoneticPr fontId="5"/>
  </si>
  <si>
    <t>その他、付随業務</t>
    <phoneticPr fontId="5"/>
  </si>
  <si>
    <t>5.3.2.（1）</t>
    <phoneticPr fontId="5"/>
  </si>
  <si>
    <t>各種関係機関との調整業務</t>
    <phoneticPr fontId="5"/>
  </si>
  <si>
    <t>5.3.2.（2）</t>
  </si>
  <si>
    <t>申請業務</t>
    <phoneticPr fontId="5"/>
  </si>
  <si>
    <t>5.3.2.（3）</t>
  </si>
  <si>
    <t>空調設備の移設等業務に関する要求水準</t>
    <rPh sb="5" eb="7">
      <t>イセツ</t>
    </rPh>
    <rPh sb="7" eb="8">
      <t>トウ</t>
    </rPh>
    <rPh sb="8" eb="10">
      <t>ギョウム</t>
    </rPh>
    <rPh sb="11" eb="12">
      <t>カン</t>
    </rPh>
    <rPh sb="14" eb="16">
      <t>ヨウキュウ</t>
    </rPh>
    <rPh sb="16" eb="18">
      <t>スイジュン</t>
    </rPh>
    <phoneticPr fontId="5"/>
  </si>
  <si>
    <t>6.ア</t>
    <phoneticPr fontId="5"/>
  </si>
  <si>
    <t>6.イ</t>
    <phoneticPr fontId="5"/>
  </si>
  <si>
    <t>6.ウ</t>
    <phoneticPr fontId="5"/>
  </si>
  <si>
    <t>空調設備の機能及び性能に関する要求水準</t>
    <phoneticPr fontId="5"/>
  </si>
  <si>
    <t>共通事項</t>
    <phoneticPr fontId="5"/>
  </si>
  <si>
    <t>7.1.ア</t>
    <phoneticPr fontId="5"/>
  </si>
  <si>
    <t>7.1.イ</t>
    <phoneticPr fontId="5"/>
  </si>
  <si>
    <t>7.1.ウ</t>
    <phoneticPr fontId="5"/>
  </si>
  <si>
    <t>7.1.エ</t>
    <phoneticPr fontId="5"/>
  </si>
  <si>
    <t>7.1.オ</t>
    <phoneticPr fontId="5"/>
  </si>
  <si>
    <t>7.1.カ</t>
    <phoneticPr fontId="5"/>
  </si>
  <si>
    <t>7.1.キ</t>
    <phoneticPr fontId="5"/>
  </si>
  <si>
    <t>7.1.ク</t>
    <phoneticPr fontId="5"/>
  </si>
  <si>
    <t>7.1.ケ</t>
    <phoneticPr fontId="5"/>
  </si>
  <si>
    <t>冷暖房機器設備</t>
    <phoneticPr fontId="5"/>
  </si>
  <si>
    <t>一般事項</t>
    <phoneticPr fontId="5"/>
  </si>
  <si>
    <t>7.2.1.ア</t>
    <phoneticPr fontId="5"/>
  </si>
  <si>
    <t>7.2.1.イ</t>
    <phoneticPr fontId="5"/>
  </si>
  <si>
    <t>7.2.1.ウ</t>
    <phoneticPr fontId="5"/>
  </si>
  <si>
    <t>7.2.1.エ</t>
    <phoneticPr fontId="5"/>
  </si>
  <si>
    <t>7.2.1.オ</t>
    <phoneticPr fontId="5"/>
  </si>
  <si>
    <t>7.2.1.カ</t>
    <phoneticPr fontId="5"/>
  </si>
  <si>
    <t>7.2.1.キ</t>
    <phoneticPr fontId="5"/>
  </si>
  <si>
    <t>7.2.1.ク</t>
    <phoneticPr fontId="5"/>
  </si>
  <si>
    <t>7.2.1.ケ</t>
    <phoneticPr fontId="5"/>
  </si>
  <si>
    <t>7.2.1.コ</t>
    <phoneticPr fontId="5"/>
  </si>
  <si>
    <t>7.2.1.サ</t>
    <phoneticPr fontId="5"/>
  </si>
  <si>
    <t>7.2.1.シ</t>
    <phoneticPr fontId="5"/>
  </si>
  <si>
    <t>7.2.1.ス</t>
    <phoneticPr fontId="5"/>
  </si>
  <si>
    <t>7.2.1.セ</t>
    <phoneticPr fontId="5"/>
  </si>
  <si>
    <t>7.2.1.ソ</t>
    <phoneticPr fontId="5"/>
  </si>
  <si>
    <t>7.2.1.タ</t>
    <phoneticPr fontId="5"/>
  </si>
  <si>
    <t>7.2.1.チ</t>
    <phoneticPr fontId="5"/>
  </si>
  <si>
    <t>7.2.1.ツ</t>
    <phoneticPr fontId="5"/>
  </si>
  <si>
    <t>7.2.1.テ</t>
    <phoneticPr fontId="5"/>
  </si>
  <si>
    <t xml:space="preserve"> 室外機</t>
    <phoneticPr fontId="5"/>
  </si>
  <si>
    <t>7.2.2.ア</t>
    <phoneticPr fontId="5"/>
  </si>
  <si>
    <t>7.2.2.イ</t>
    <phoneticPr fontId="5"/>
  </si>
  <si>
    <t>7.2.2.ウ</t>
    <phoneticPr fontId="5"/>
  </si>
  <si>
    <t>7.2.2.エ</t>
    <phoneticPr fontId="5"/>
  </si>
  <si>
    <t>7.2.2.オ</t>
    <phoneticPr fontId="5"/>
  </si>
  <si>
    <t>7.2.2.カ</t>
    <phoneticPr fontId="5"/>
  </si>
  <si>
    <t>7.2.2.キ</t>
    <phoneticPr fontId="5"/>
  </si>
  <si>
    <t>7.2.2.ク</t>
    <phoneticPr fontId="5"/>
  </si>
  <si>
    <t>7.2.2.ケ</t>
    <phoneticPr fontId="5"/>
  </si>
  <si>
    <t>7.2.2.コ</t>
    <phoneticPr fontId="5"/>
  </si>
  <si>
    <t>7.2.2.サ</t>
    <phoneticPr fontId="5"/>
  </si>
  <si>
    <t>7.2.2.シ</t>
    <phoneticPr fontId="5"/>
  </si>
  <si>
    <t>室内機</t>
    <phoneticPr fontId="5"/>
  </si>
  <si>
    <t>7.2.3.ア</t>
    <phoneticPr fontId="5"/>
  </si>
  <si>
    <t>7.2.3.イ</t>
    <phoneticPr fontId="5"/>
  </si>
  <si>
    <t>7.2.3.ウ</t>
    <phoneticPr fontId="5"/>
  </si>
  <si>
    <t>7.2.3.エ</t>
    <phoneticPr fontId="5"/>
  </si>
  <si>
    <t>7.2.3.オ</t>
    <phoneticPr fontId="5"/>
  </si>
  <si>
    <t>7.2.3.カ</t>
    <phoneticPr fontId="5"/>
  </si>
  <si>
    <t>7.2.3.キ</t>
    <phoneticPr fontId="5"/>
  </si>
  <si>
    <t>配管設備</t>
    <phoneticPr fontId="5"/>
  </si>
  <si>
    <t>冷媒管</t>
    <phoneticPr fontId="5"/>
  </si>
  <si>
    <t>7.3.1.ア</t>
    <phoneticPr fontId="5"/>
  </si>
  <si>
    <t>7.3.1.イ</t>
    <phoneticPr fontId="5"/>
  </si>
  <si>
    <t>7.3.1.ウ</t>
    <phoneticPr fontId="5"/>
  </si>
  <si>
    <t>7.3.1.エ</t>
    <phoneticPr fontId="5"/>
  </si>
  <si>
    <t>7.3.1.オ</t>
    <phoneticPr fontId="5"/>
  </si>
  <si>
    <t>7.3.1.カ</t>
    <phoneticPr fontId="5"/>
  </si>
  <si>
    <t>7.3.1.キ</t>
    <phoneticPr fontId="5"/>
  </si>
  <si>
    <t>7.3.1.ク</t>
    <phoneticPr fontId="5"/>
  </si>
  <si>
    <t>ドレン管</t>
    <phoneticPr fontId="5"/>
  </si>
  <si>
    <t>7.3.2.ア</t>
    <phoneticPr fontId="5"/>
  </si>
  <si>
    <t>7.3.2.イ</t>
    <phoneticPr fontId="5"/>
  </si>
  <si>
    <t>自動制御設備</t>
    <phoneticPr fontId="5"/>
  </si>
  <si>
    <t>集中コントローラー</t>
    <phoneticPr fontId="5"/>
  </si>
  <si>
    <t>7.4.1.ア</t>
    <phoneticPr fontId="5"/>
  </si>
  <si>
    <t>7.4.1.イ</t>
    <phoneticPr fontId="5"/>
  </si>
  <si>
    <t>7.4.1.ウ</t>
    <phoneticPr fontId="5"/>
  </si>
  <si>
    <t>7.4.1.エ</t>
    <phoneticPr fontId="5"/>
  </si>
  <si>
    <t>7.4.1.オ</t>
    <phoneticPr fontId="5"/>
  </si>
  <si>
    <t>個別リモコン</t>
    <phoneticPr fontId="5"/>
  </si>
  <si>
    <t>7.4.2.ア</t>
    <phoneticPr fontId="5"/>
  </si>
  <si>
    <t>7.4.2.イ</t>
    <phoneticPr fontId="5"/>
  </si>
  <si>
    <t>7.4.2.ウ</t>
    <phoneticPr fontId="5"/>
  </si>
  <si>
    <t>7.4.2.エ</t>
    <phoneticPr fontId="5"/>
  </si>
  <si>
    <t>7.4.2.オ</t>
    <phoneticPr fontId="5"/>
  </si>
  <si>
    <t xml:space="preserve"> その他</t>
    <phoneticPr fontId="5"/>
  </si>
  <si>
    <t>7.4.3.ア</t>
    <phoneticPr fontId="5"/>
  </si>
  <si>
    <t>7.4.3.イ</t>
    <phoneticPr fontId="5"/>
  </si>
  <si>
    <t>7.4.3.ウ</t>
    <phoneticPr fontId="5"/>
  </si>
  <si>
    <t>エネルギー供給設備</t>
    <phoneticPr fontId="5"/>
  </si>
  <si>
    <t>7.5.ア</t>
    <phoneticPr fontId="5"/>
  </si>
  <si>
    <t>7.5.イ</t>
    <phoneticPr fontId="5"/>
  </si>
  <si>
    <t>7.5.ウ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</si>
</sst>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_);[Red]\(#,##0\)"/>
    <numFmt numFmtId="178" formatCode="#,##0.00_);[Red]\(#,##0.00\)"/>
    <numFmt numFmtId="179" formatCode="#,##0.0_ "/>
    <numFmt numFmtId="180" formatCode="#,##0_ "/>
    <numFmt numFmtId="181" formatCode="#,##0_ &quot;kW&quot;"/>
    <numFmt numFmtId="182" formatCode="#,##0.00_ "/>
    <numFmt numFmtId="183" formatCode="0.0"/>
    <numFmt numFmtId="184" formatCode="#,##0.000_ "/>
    <numFmt numFmtId="185" formatCode="00"/>
    <numFmt numFmtId="186" formatCode="0.0_ "/>
    <numFmt numFmtId="187" formatCode="[$-411]ggge&quot;年&quot;m&quot;月&quot;d&quot;日&quot;;@"/>
  </numFmts>
  <fonts count="4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theme="1"/>
      <name val="ＭＳ 明朝"/>
      <family val="1"/>
      <charset val="128"/>
    </font>
    <font>
      <sz val="9"/>
      <name val="ＭＳ Ｐゴシック"/>
      <family val="3"/>
      <charset val="128"/>
      <scheme val="minor"/>
    </font>
    <font>
      <sz val="9"/>
      <color rgb="FFFF0000"/>
      <name val="ＭＳ Ｐゴシック"/>
      <family val="3"/>
      <charset val="128"/>
      <scheme val="minor"/>
    </font>
    <font>
      <sz val="10"/>
      <color indexed="8"/>
      <name val="ＭＳ 明朝"/>
      <family val="1"/>
      <charset val="128"/>
    </font>
    <font>
      <sz val="10"/>
      <name val="ＭＳ 明朝"/>
      <family val="1"/>
      <charset val="128"/>
    </font>
    <font>
      <sz val="11"/>
      <color theme="1"/>
      <name val="ＭＳ 明朝"/>
      <family val="1"/>
      <charset val="128"/>
    </font>
    <font>
      <sz val="9"/>
      <color theme="1"/>
      <name val="ＭＳ 明朝"/>
      <family val="1"/>
      <charset val="128"/>
    </font>
    <font>
      <sz val="12"/>
      <name val="ＭＳ 明朝"/>
      <family val="1"/>
      <charset val="128"/>
    </font>
    <font>
      <sz val="11"/>
      <name val="ＭＳ 明朝"/>
      <family val="1"/>
      <charset val="128"/>
    </font>
    <font>
      <sz val="10"/>
      <color indexed="10"/>
      <name val="ＭＳ 明朝"/>
      <family val="1"/>
      <charset val="128"/>
    </font>
    <font>
      <vertAlign val="superscript"/>
      <sz val="11"/>
      <name val="ＭＳ 明朝"/>
      <family val="1"/>
      <charset val="128"/>
    </font>
    <font>
      <sz val="10"/>
      <color rgb="FFFF0000"/>
      <name val="ＭＳ Ｐゴシック"/>
      <family val="3"/>
      <charset val="128"/>
      <scheme val="minor"/>
    </font>
    <font>
      <sz val="10"/>
      <name val="ＭＳ Ｐゴシック"/>
      <family val="3"/>
      <charset val="128"/>
    </font>
    <font>
      <sz val="12"/>
      <name val="ＭＳ Ｐゴシック"/>
      <family val="3"/>
      <charset val="128"/>
    </font>
    <font>
      <sz val="8"/>
      <name val="ＭＳ Ｐゴシック"/>
      <family val="3"/>
      <charset val="128"/>
    </font>
    <font>
      <sz val="10.5"/>
      <color theme="1"/>
      <name val="ＭＳ Ｐ明朝"/>
      <family val="2"/>
      <charset val="128"/>
    </font>
    <font>
      <sz val="8"/>
      <color theme="1"/>
      <name val="ＭＳ Ｐゴシック"/>
      <family val="3"/>
      <charset val="128"/>
      <scheme val="minor"/>
    </font>
    <font>
      <sz val="11"/>
      <name val="ＭＳ Ｐゴシック"/>
      <family val="3"/>
      <charset val="128"/>
      <scheme val="minor"/>
    </font>
    <font>
      <sz val="9"/>
      <name val="ＭＳ Ｐゴシック"/>
      <family val="3"/>
      <charset val="128"/>
    </font>
    <font>
      <vertAlign val="superscript"/>
      <sz val="10"/>
      <name val="ＭＳ 明朝"/>
      <family val="1"/>
      <charset val="128"/>
    </font>
    <font>
      <sz val="11"/>
      <name val="ＭＳ ゴシック"/>
      <family val="3"/>
      <charset val="128"/>
    </font>
    <font>
      <b/>
      <sz val="11"/>
      <name val="ＭＳ 明朝"/>
      <family val="1"/>
      <charset val="128"/>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b/>
      <sz val="12"/>
      <name val="ＭＳ Ｐ明朝"/>
      <family val="1"/>
      <charset val="128"/>
    </font>
    <font>
      <sz val="9"/>
      <color indexed="10"/>
      <name val="ＭＳ 明朝"/>
      <family val="1"/>
      <charset val="128"/>
    </font>
    <font>
      <sz val="9"/>
      <name val="ＭＳ 明朝"/>
      <family val="1"/>
      <charset val="128"/>
    </font>
    <font>
      <sz val="9"/>
      <color indexed="8"/>
      <name val="ＭＳ 明朝"/>
      <family val="1"/>
      <charset val="128"/>
    </font>
    <font>
      <sz val="8"/>
      <name val="ＭＳ 明朝"/>
      <family val="1"/>
      <charset val="128"/>
    </font>
    <font>
      <strike/>
      <sz val="9"/>
      <color indexed="10"/>
      <name val="ＭＳ ゴシック"/>
      <family val="3"/>
      <charset val="128"/>
    </font>
    <font>
      <sz val="11"/>
      <color indexed="57"/>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F2F2F2"/>
        <bgColor indexed="64"/>
      </patternFill>
    </fill>
    <fill>
      <patternFill patternType="solid">
        <fgColor indexed="9"/>
        <bgColor indexed="64"/>
      </patternFill>
    </fill>
    <fill>
      <patternFill patternType="solid">
        <fgColor theme="0" tint="-0.249977111117893"/>
        <bgColor indexed="64"/>
      </patternFill>
    </fill>
  </fills>
  <borders count="2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style="medium">
        <color indexed="64"/>
      </right>
      <top style="hair">
        <color indexed="64"/>
      </top>
      <bottom style="medium">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4" fillId="0" borderId="0"/>
    <xf numFmtId="38" fontId="2" fillId="0" borderId="0" applyFont="0" applyFill="0" applyBorder="0" applyAlignment="0" applyProtection="0">
      <alignment vertical="center"/>
    </xf>
    <xf numFmtId="38" fontId="4" fillId="0" borderId="0" applyFont="0" applyFill="0" applyBorder="0" applyAlignment="0" applyProtection="0"/>
    <xf numFmtId="0" fontId="22" fillId="0" borderId="0"/>
    <xf numFmtId="9" fontId="4" fillId="0" borderId="0" applyFont="0" applyFill="0" applyBorder="0" applyAlignment="0" applyProtection="0">
      <alignment vertical="center"/>
    </xf>
    <xf numFmtId="0" fontId="4" fillId="0" borderId="0">
      <alignment vertical="center"/>
    </xf>
    <xf numFmtId="0" fontId="21" fillId="0" borderId="0"/>
    <xf numFmtId="38" fontId="2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985">
    <xf numFmtId="0" fontId="0" fillId="0" borderId="0" xfId="0">
      <alignment vertical="center"/>
    </xf>
    <xf numFmtId="0" fontId="2" fillId="0" borderId="0" xfId="3">
      <alignment vertical="center"/>
    </xf>
    <xf numFmtId="0" fontId="4" fillId="0" borderId="0" xfId="4" applyFont="1" applyFill="1" applyAlignment="1">
      <alignment vertical="center"/>
    </xf>
    <xf numFmtId="0" fontId="6" fillId="0" borderId="0" xfId="3" applyFont="1" applyFill="1">
      <alignment vertical="center"/>
    </xf>
    <xf numFmtId="0" fontId="7" fillId="0" borderId="1" xfId="3" applyFont="1" applyFill="1" applyBorder="1" applyAlignment="1">
      <alignment vertical="center"/>
    </xf>
    <xf numFmtId="0" fontId="7" fillId="0" borderId="5" xfId="3" applyFont="1" applyFill="1" applyBorder="1" applyAlignment="1">
      <alignment vertical="center"/>
    </xf>
    <xf numFmtId="0" fontId="6" fillId="0" borderId="0" xfId="3" applyFont="1">
      <alignment vertical="center"/>
    </xf>
    <xf numFmtId="0" fontId="8" fillId="0" borderId="0" xfId="3" applyFont="1">
      <alignment vertical="center"/>
    </xf>
    <xf numFmtId="0" fontId="8" fillId="0" borderId="0" xfId="3" applyFont="1" applyFill="1">
      <alignment vertical="center"/>
    </xf>
    <xf numFmtId="0" fontId="8" fillId="0" borderId="0" xfId="3" applyFont="1" applyFill="1" applyProtection="1">
      <alignment vertical="center"/>
      <protection locked="0"/>
    </xf>
    <xf numFmtId="0" fontId="9" fillId="0" borderId="0" xfId="3" applyFont="1" applyFill="1" applyAlignment="1">
      <alignment horizontal="right" vertical="center"/>
    </xf>
    <xf numFmtId="0" fontId="6" fillId="0" borderId="0" xfId="3" applyFont="1" applyFill="1" applyAlignment="1" applyProtection="1">
      <alignment horizontal="center" vertical="center"/>
    </xf>
    <xf numFmtId="0" fontId="10" fillId="0" borderId="19" xfId="3" applyFont="1" applyFill="1" applyBorder="1" applyAlignment="1">
      <alignment horizontal="center" vertical="center" shrinkToFit="1"/>
    </xf>
    <xf numFmtId="0" fontId="10" fillId="0" borderId="29" xfId="3" applyFont="1" applyFill="1" applyBorder="1" applyAlignment="1">
      <alignment horizontal="center" vertical="center" shrinkToFit="1"/>
    </xf>
    <xf numFmtId="0" fontId="10" fillId="0" borderId="30" xfId="3" applyFont="1" applyFill="1" applyBorder="1" applyAlignment="1">
      <alignment horizontal="center" vertical="center" shrinkToFit="1"/>
    </xf>
    <xf numFmtId="0" fontId="10" fillId="0" borderId="28" xfId="3" applyFont="1" applyFill="1" applyBorder="1" applyAlignment="1">
      <alignment horizontal="center" vertical="center" shrinkToFit="1"/>
    </xf>
    <xf numFmtId="0" fontId="10" fillId="0" borderId="31" xfId="3" applyFont="1" applyFill="1" applyBorder="1" applyAlignment="1">
      <alignment horizontal="center" vertical="center" shrinkToFit="1"/>
    </xf>
    <xf numFmtId="0" fontId="10" fillId="0" borderId="35" xfId="3" applyFont="1" applyFill="1" applyBorder="1" applyAlignment="1">
      <alignment horizontal="center" vertical="center" shrinkToFit="1"/>
    </xf>
    <xf numFmtId="0" fontId="10" fillId="0" borderId="36" xfId="3" applyFont="1" applyFill="1" applyBorder="1" applyAlignment="1">
      <alignment horizontal="center" vertical="center" shrinkToFit="1"/>
    </xf>
    <xf numFmtId="0" fontId="10" fillId="0" borderId="37" xfId="3" applyFont="1" applyFill="1" applyBorder="1" applyAlignment="1">
      <alignment horizontal="center" vertical="center" shrinkToFit="1"/>
    </xf>
    <xf numFmtId="0" fontId="10" fillId="0" borderId="38" xfId="3" applyFont="1" applyFill="1" applyBorder="1" applyAlignment="1">
      <alignment horizontal="center" vertical="center" shrinkToFit="1"/>
    </xf>
    <xf numFmtId="0" fontId="7" fillId="0" borderId="40" xfId="3" applyFont="1" applyFill="1" applyBorder="1" applyAlignment="1">
      <alignment vertical="center" shrinkToFit="1"/>
    </xf>
    <xf numFmtId="0" fontId="7" fillId="0" borderId="14" xfId="3" applyFont="1" applyFill="1" applyBorder="1" applyAlignment="1">
      <alignment vertical="center" shrinkToFit="1"/>
    </xf>
    <xf numFmtId="0" fontId="7" fillId="0" borderId="41" xfId="3" applyFont="1" applyFill="1" applyBorder="1" applyAlignment="1">
      <alignment vertical="center" shrinkToFit="1"/>
    </xf>
    <xf numFmtId="0" fontId="7" fillId="0" borderId="23" xfId="3" applyFont="1" applyFill="1" applyBorder="1" applyAlignment="1">
      <alignment vertical="center" shrinkToFit="1"/>
    </xf>
    <xf numFmtId="176" fontId="7" fillId="0" borderId="24" xfId="3" applyNumberFormat="1" applyFont="1" applyFill="1" applyBorder="1" applyAlignment="1">
      <alignment vertical="center" shrinkToFit="1"/>
    </xf>
    <xf numFmtId="0" fontId="7" fillId="0" borderId="24" xfId="3" applyFont="1" applyFill="1" applyBorder="1" applyAlignment="1">
      <alignment vertical="center" shrinkToFit="1"/>
    </xf>
    <xf numFmtId="177" fontId="7" fillId="0" borderId="24" xfId="3" applyNumberFormat="1" applyFont="1" applyFill="1" applyBorder="1" applyAlignment="1">
      <alignment vertical="center" shrinkToFit="1"/>
    </xf>
    <xf numFmtId="178" fontId="7" fillId="0" borderId="24" xfId="3" applyNumberFormat="1" applyFont="1" applyFill="1" applyBorder="1" applyAlignment="1">
      <alignment vertical="center" shrinkToFit="1"/>
    </xf>
    <xf numFmtId="178" fontId="10" fillId="0" borderId="24" xfId="3" applyNumberFormat="1" applyFont="1" applyFill="1" applyBorder="1" applyAlignment="1">
      <alignment vertical="center" shrinkToFit="1"/>
    </xf>
    <xf numFmtId="178" fontId="10" fillId="0" borderId="42" xfId="3" applyNumberFormat="1" applyFont="1" applyFill="1" applyBorder="1" applyAlignment="1">
      <alignment vertical="center" shrinkToFit="1"/>
    </xf>
    <xf numFmtId="178" fontId="7" fillId="0" borderId="23" xfId="3" applyNumberFormat="1" applyFont="1" applyFill="1" applyBorder="1" applyAlignment="1">
      <alignment vertical="center" shrinkToFit="1"/>
    </xf>
    <xf numFmtId="178" fontId="10" fillId="0" borderId="25" xfId="3" applyNumberFormat="1" applyFont="1" applyFill="1" applyBorder="1" applyAlignment="1">
      <alignment vertical="center" shrinkToFit="1"/>
    </xf>
    <xf numFmtId="0" fontId="7" fillId="0" borderId="23" xfId="3" applyFont="1" applyFill="1" applyBorder="1" applyAlignment="1">
      <alignment horizontal="center" vertical="center" shrinkToFit="1"/>
    </xf>
    <xf numFmtId="178" fontId="10" fillId="0" borderId="16" xfId="3" applyNumberFormat="1" applyFont="1" applyFill="1" applyBorder="1" applyAlignment="1">
      <alignment vertical="center" shrinkToFit="1"/>
    </xf>
    <xf numFmtId="0" fontId="7" fillId="0" borderId="43" xfId="3" applyFont="1" applyFill="1" applyBorder="1" applyAlignment="1">
      <alignment vertical="center" shrinkToFit="1"/>
    </xf>
    <xf numFmtId="179" fontId="10" fillId="0" borderId="48" xfId="3" applyNumberFormat="1" applyFont="1" applyFill="1" applyBorder="1" applyAlignment="1">
      <alignment vertical="center" shrinkToFit="1"/>
    </xf>
    <xf numFmtId="176" fontId="10" fillId="0" borderId="48" xfId="3" applyNumberFormat="1" applyFont="1" applyFill="1" applyBorder="1" applyAlignment="1">
      <alignment vertical="center" shrinkToFit="1"/>
    </xf>
    <xf numFmtId="178" fontId="10" fillId="0" borderId="48" xfId="3" applyNumberFormat="1" applyFont="1" applyFill="1" applyBorder="1" applyAlignment="1">
      <alignment vertical="center" shrinkToFit="1"/>
    </xf>
    <xf numFmtId="178" fontId="10" fillId="0" borderId="49" xfId="3" applyNumberFormat="1" applyFont="1" applyFill="1" applyBorder="1" applyAlignment="1">
      <alignment vertical="center" shrinkToFit="1"/>
    </xf>
    <xf numFmtId="178" fontId="10" fillId="0" borderId="50" xfId="3" applyNumberFormat="1" applyFont="1" applyFill="1" applyBorder="1" applyAlignment="1">
      <alignment vertical="center" shrinkToFit="1"/>
    </xf>
    <xf numFmtId="0" fontId="11" fillId="0" borderId="47" xfId="3" applyFont="1" applyFill="1" applyBorder="1" applyAlignment="1">
      <alignment horizontal="center" vertical="center" shrinkToFit="1"/>
    </xf>
    <xf numFmtId="178" fontId="10" fillId="0" borderId="51" xfId="3" applyNumberFormat="1" applyFont="1" applyFill="1" applyBorder="1" applyAlignment="1">
      <alignment vertical="center" shrinkToFit="1"/>
    </xf>
    <xf numFmtId="0" fontId="7" fillId="0" borderId="53" xfId="3" applyFont="1" applyFill="1" applyBorder="1" applyAlignment="1">
      <alignment vertical="center" shrinkToFit="1"/>
    </xf>
    <xf numFmtId="0" fontId="7" fillId="0" borderId="54" xfId="3" applyFont="1" applyFill="1" applyBorder="1" applyAlignment="1">
      <alignment vertical="center" shrinkToFit="1"/>
    </xf>
    <xf numFmtId="0" fontId="7" fillId="0" borderId="55" xfId="3" applyFont="1" applyFill="1" applyBorder="1" applyAlignment="1">
      <alignment vertical="center" shrinkToFit="1"/>
    </xf>
    <xf numFmtId="177" fontId="7" fillId="0" borderId="55" xfId="5" applyNumberFormat="1" applyFont="1" applyFill="1" applyBorder="1" applyAlignment="1">
      <alignment vertical="center" shrinkToFit="1"/>
    </xf>
    <xf numFmtId="179" fontId="7" fillId="0" borderId="56" xfId="3" applyNumberFormat="1" applyFont="1" applyFill="1" applyBorder="1" applyAlignment="1">
      <alignment vertical="center" shrinkToFit="1"/>
    </xf>
    <xf numFmtId="176" fontId="7" fillId="0" borderId="57" xfId="5" applyNumberFormat="1" applyFont="1" applyFill="1" applyBorder="1" applyAlignment="1">
      <alignment vertical="center" shrinkToFit="1"/>
    </xf>
    <xf numFmtId="179" fontId="7" fillId="0" borderId="57" xfId="3" applyNumberFormat="1" applyFont="1" applyFill="1" applyBorder="1" applyAlignment="1">
      <alignment vertical="center" shrinkToFit="1"/>
    </xf>
    <xf numFmtId="180" fontId="7" fillId="0" borderId="56" xfId="3" applyNumberFormat="1" applyFont="1" applyFill="1" applyBorder="1" applyAlignment="1">
      <alignment vertical="center" shrinkToFit="1"/>
    </xf>
    <xf numFmtId="177" fontId="7" fillId="0" borderId="57" xfId="5" applyNumberFormat="1" applyFont="1" applyFill="1" applyBorder="1" applyAlignment="1">
      <alignment vertical="center" shrinkToFit="1"/>
    </xf>
    <xf numFmtId="178" fontId="7" fillId="0" borderId="57" xfId="3" applyNumberFormat="1" applyFont="1" applyFill="1" applyBorder="1" applyAlignment="1">
      <alignment vertical="center" shrinkToFit="1"/>
    </xf>
    <xf numFmtId="178" fontId="10" fillId="0" borderId="57" xfId="3" applyNumberFormat="1" applyFont="1" applyFill="1" applyBorder="1" applyAlignment="1">
      <alignment vertical="center" shrinkToFit="1"/>
    </xf>
    <xf numFmtId="178" fontId="10" fillId="0" borderId="58" xfId="3" applyNumberFormat="1" applyFont="1" applyFill="1" applyBorder="1" applyAlignment="1">
      <alignment vertical="center" shrinkToFit="1"/>
    </xf>
    <xf numFmtId="178" fontId="7" fillId="0" borderId="56" xfId="3" applyNumberFormat="1" applyFont="1" applyFill="1" applyBorder="1" applyAlignment="1">
      <alignment vertical="center" shrinkToFit="1"/>
    </xf>
    <xf numFmtId="178" fontId="10" fillId="0" borderId="59" xfId="3" applyNumberFormat="1" applyFont="1" applyFill="1" applyBorder="1" applyAlignment="1">
      <alignment vertical="center" shrinkToFit="1"/>
    </xf>
    <xf numFmtId="180" fontId="7" fillId="0" borderId="56" xfId="3" applyNumberFormat="1" applyFont="1" applyFill="1" applyBorder="1" applyAlignment="1">
      <alignment horizontal="center" vertical="center" shrinkToFit="1"/>
    </xf>
    <xf numFmtId="176" fontId="7" fillId="0" borderId="57" xfId="3" applyNumberFormat="1" applyFont="1" applyFill="1" applyBorder="1" applyAlignment="1">
      <alignment vertical="center" shrinkToFit="1"/>
    </xf>
    <xf numFmtId="178" fontId="10" fillId="0" borderId="60" xfId="3" applyNumberFormat="1" applyFont="1" applyFill="1" applyBorder="1" applyAlignment="1">
      <alignment vertical="center" shrinkToFit="1"/>
    </xf>
    <xf numFmtId="2" fontId="7" fillId="0" borderId="55" xfId="5" applyNumberFormat="1" applyFont="1" applyFill="1" applyBorder="1" applyAlignment="1">
      <alignment vertical="center" shrinkToFit="1"/>
    </xf>
    <xf numFmtId="180" fontId="7" fillId="0" borderId="54" xfId="3" applyNumberFormat="1" applyFont="1" applyFill="1" applyBorder="1" applyAlignment="1">
      <alignment vertical="center" shrinkToFit="1"/>
    </xf>
    <xf numFmtId="177" fontId="7" fillId="0" borderId="61" xfId="5" applyNumberFormat="1" applyFont="1" applyFill="1" applyBorder="1" applyAlignment="1">
      <alignment vertical="center" shrinkToFit="1"/>
    </xf>
    <xf numFmtId="179" fontId="7" fillId="0" borderId="23" xfId="3" applyNumberFormat="1" applyFont="1" applyFill="1" applyBorder="1" applyAlignment="1">
      <alignment vertical="center" shrinkToFit="1"/>
    </xf>
    <xf numFmtId="179" fontId="7" fillId="0" borderId="24" xfId="3" applyNumberFormat="1" applyFont="1" applyFill="1" applyBorder="1" applyAlignment="1">
      <alignment vertical="center" shrinkToFit="1"/>
    </xf>
    <xf numFmtId="179" fontId="10" fillId="0" borderId="48" xfId="5" applyNumberFormat="1" applyFont="1" applyFill="1" applyBorder="1" applyAlignment="1">
      <alignment vertical="center" shrinkToFit="1"/>
    </xf>
    <xf numFmtId="176" fontId="10" fillId="0" borderId="48" xfId="5" applyNumberFormat="1" applyFont="1" applyFill="1" applyBorder="1" applyAlignment="1">
      <alignment vertical="center" shrinkToFit="1"/>
    </xf>
    <xf numFmtId="178" fontId="11" fillId="0" borderId="47" xfId="3" applyNumberFormat="1" applyFont="1" applyFill="1" applyBorder="1" applyAlignment="1">
      <alignment vertical="center" shrinkToFit="1"/>
    </xf>
    <xf numFmtId="178" fontId="11" fillId="0" borderId="48" xfId="3" applyNumberFormat="1" applyFont="1" applyFill="1" applyBorder="1" applyAlignment="1">
      <alignment vertical="center" shrinkToFit="1"/>
    </xf>
    <xf numFmtId="0" fontId="7" fillId="0" borderId="47" xfId="3" applyFont="1" applyFill="1" applyBorder="1" applyAlignment="1">
      <alignment horizontal="center" vertical="center" shrinkToFit="1"/>
    </xf>
    <xf numFmtId="176" fontId="7" fillId="0" borderId="48" xfId="5" applyNumberFormat="1" applyFont="1" applyFill="1" applyBorder="1" applyAlignment="1">
      <alignment vertical="center" shrinkToFit="1"/>
    </xf>
    <xf numFmtId="176" fontId="11" fillId="0" borderId="48" xfId="3" applyNumberFormat="1" applyFont="1" applyFill="1" applyBorder="1" applyAlignment="1">
      <alignment vertical="center" shrinkToFit="1"/>
    </xf>
    <xf numFmtId="2" fontId="7" fillId="0" borderId="56" xfId="3" applyNumberFormat="1" applyFont="1" applyFill="1" applyBorder="1" applyAlignment="1">
      <alignment vertical="center" shrinkToFit="1"/>
    </xf>
    <xf numFmtId="0" fontId="7" fillId="0" borderId="61" xfId="3" applyFont="1" applyFill="1" applyBorder="1" applyAlignment="1">
      <alignment vertical="center" shrinkToFit="1"/>
    </xf>
    <xf numFmtId="0" fontId="11" fillId="0" borderId="43" xfId="3" applyFont="1" applyFill="1" applyBorder="1" applyAlignment="1" applyProtection="1">
      <alignment vertical="center" shrinkToFit="1"/>
      <protection locked="0"/>
    </xf>
    <xf numFmtId="180" fontId="10" fillId="0" borderId="48" xfId="3" applyNumberFormat="1" applyFont="1" applyFill="1" applyBorder="1" applyAlignment="1">
      <alignment vertical="center" shrinkToFit="1"/>
    </xf>
    <xf numFmtId="178" fontId="7" fillId="0" borderId="47" xfId="3" applyNumberFormat="1" applyFont="1" applyFill="1" applyBorder="1" applyAlignment="1">
      <alignment vertical="center" shrinkToFit="1"/>
    </xf>
    <xf numFmtId="178" fontId="7" fillId="0" borderId="48" xfId="3" applyNumberFormat="1" applyFont="1" applyFill="1" applyBorder="1" applyAlignment="1">
      <alignment vertical="center" shrinkToFit="1"/>
    </xf>
    <xf numFmtId="0" fontId="7" fillId="0" borderId="56" xfId="3" applyFont="1" applyFill="1" applyBorder="1" applyAlignment="1">
      <alignment vertical="center" shrinkToFit="1"/>
    </xf>
    <xf numFmtId="180" fontId="10" fillId="0" borderId="57" xfId="3" applyNumberFormat="1" applyFont="1" applyFill="1" applyBorder="1" applyAlignment="1">
      <alignment vertical="center" shrinkToFit="1"/>
    </xf>
    <xf numFmtId="176" fontId="10" fillId="0" borderId="57" xfId="5" applyNumberFormat="1" applyFont="1" applyFill="1" applyBorder="1" applyAlignment="1">
      <alignment vertical="center" shrinkToFit="1"/>
    </xf>
    <xf numFmtId="178" fontId="7" fillId="0" borderId="55" xfId="5" applyNumberFormat="1" applyFont="1" applyFill="1" applyBorder="1" applyAlignment="1">
      <alignment vertical="center" shrinkToFit="1"/>
    </xf>
    <xf numFmtId="0" fontId="7" fillId="0" borderId="64" xfId="3" applyFont="1" applyFill="1" applyBorder="1" applyAlignment="1">
      <alignment vertical="center" shrinkToFit="1"/>
    </xf>
    <xf numFmtId="0" fontId="7" fillId="0" borderId="65" xfId="3" applyFont="1" applyFill="1" applyBorder="1" applyAlignment="1">
      <alignment vertical="center" shrinkToFit="1"/>
    </xf>
    <xf numFmtId="0" fontId="7" fillId="0" borderId="66" xfId="3" applyFont="1" applyFill="1" applyBorder="1" applyAlignment="1">
      <alignment vertical="center" shrinkToFit="1"/>
    </xf>
    <xf numFmtId="177" fontId="7" fillId="0" borderId="67" xfId="5" applyNumberFormat="1" applyFont="1" applyFill="1" applyBorder="1" applyAlignment="1">
      <alignment vertical="center" shrinkToFit="1"/>
    </xf>
    <xf numFmtId="0" fontId="7" fillId="0" borderId="68" xfId="3" applyFont="1" applyFill="1" applyBorder="1" applyAlignment="1">
      <alignment vertical="center" shrinkToFit="1"/>
    </xf>
    <xf numFmtId="176" fontId="7" fillId="0" borderId="69" xfId="5" applyNumberFormat="1" applyFont="1" applyFill="1" applyBorder="1" applyAlignment="1">
      <alignment vertical="center" shrinkToFit="1"/>
    </xf>
    <xf numFmtId="0" fontId="7" fillId="0" borderId="70" xfId="3" applyFont="1" applyFill="1" applyBorder="1" applyAlignment="1">
      <alignment vertical="center" shrinkToFit="1"/>
    </xf>
    <xf numFmtId="2" fontId="7" fillId="0" borderId="68" xfId="3" applyNumberFormat="1" applyFont="1" applyFill="1" applyBorder="1" applyAlignment="1">
      <alignment vertical="center" shrinkToFit="1"/>
    </xf>
    <xf numFmtId="177" fontId="7" fillId="0" borderId="70" xfId="5" applyNumberFormat="1" applyFont="1" applyFill="1" applyBorder="1" applyAlignment="1">
      <alignment vertical="center" shrinkToFit="1"/>
    </xf>
    <xf numFmtId="178" fontId="7" fillId="0" borderId="70" xfId="3" applyNumberFormat="1" applyFont="1" applyFill="1" applyBorder="1" applyAlignment="1">
      <alignment vertical="center" shrinkToFit="1"/>
    </xf>
    <xf numFmtId="178" fontId="10" fillId="0" borderId="70" xfId="3" applyNumberFormat="1" applyFont="1" applyFill="1" applyBorder="1" applyAlignment="1">
      <alignment vertical="center" shrinkToFit="1"/>
    </xf>
    <xf numFmtId="178" fontId="10" fillId="0" borderId="71" xfId="3" applyNumberFormat="1" applyFont="1" applyFill="1" applyBorder="1" applyAlignment="1">
      <alignment vertical="center" shrinkToFit="1"/>
    </xf>
    <xf numFmtId="178" fontId="7" fillId="0" borderId="68" xfId="3" applyNumberFormat="1" applyFont="1" applyFill="1" applyBorder="1" applyAlignment="1">
      <alignment vertical="center" shrinkToFit="1"/>
    </xf>
    <xf numFmtId="178" fontId="10" fillId="0" borderId="72" xfId="3" applyNumberFormat="1" applyFont="1" applyFill="1" applyBorder="1" applyAlignment="1">
      <alignment vertical="center" shrinkToFit="1"/>
    </xf>
    <xf numFmtId="180" fontId="7" fillId="0" borderId="73" xfId="3" applyNumberFormat="1" applyFont="1" applyFill="1" applyBorder="1" applyAlignment="1">
      <alignment horizontal="center" vertical="center" shrinkToFit="1"/>
    </xf>
    <xf numFmtId="176" fontId="7" fillId="0" borderId="70" xfId="5" applyNumberFormat="1" applyFont="1" applyFill="1" applyBorder="1" applyAlignment="1">
      <alignment vertical="center" shrinkToFit="1"/>
    </xf>
    <xf numFmtId="176" fontId="7" fillId="0" borderId="70" xfId="3" applyNumberFormat="1" applyFont="1" applyFill="1" applyBorder="1" applyAlignment="1">
      <alignment vertical="center" shrinkToFit="1"/>
    </xf>
    <xf numFmtId="178" fontId="10" fillId="0" borderId="74" xfId="3" applyNumberFormat="1" applyFont="1" applyFill="1" applyBorder="1" applyAlignment="1">
      <alignment vertical="center" shrinkToFit="1"/>
    </xf>
    <xf numFmtId="178" fontId="7" fillId="0" borderId="75" xfId="5" applyNumberFormat="1" applyFont="1" applyFill="1" applyBorder="1" applyAlignment="1">
      <alignment vertical="center" shrinkToFit="1"/>
    </xf>
    <xf numFmtId="180" fontId="7" fillId="0" borderId="65" xfId="3" applyNumberFormat="1" applyFont="1" applyFill="1" applyBorder="1" applyAlignment="1">
      <alignment vertical="center" shrinkToFit="1"/>
    </xf>
    <xf numFmtId="177" fontId="7" fillId="0" borderId="76" xfId="5" applyNumberFormat="1" applyFont="1" applyFill="1" applyBorder="1" applyAlignment="1">
      <alignment vertical="center" shrinkToFit="1"/>
    </xf>
    <xf numFmtId="0" fontId="9" fillId="0" borderId="0" xfId="3" applyFont="1" applyFill="1" applyProtection="1">
      <alignment vertical="center"/>
      <protection locked="0"/>
    </xf>
    <xf numFmtId="0" fontId="6" fillId="0" borderId="0" xfId="3" applyFont="1" applyFill="1" applyProtection="1">
      <alignment vertical="center"/>
      <protection locked="0"/>
    </xf>
    <xf numFmtId="0" fontId="6" fillId="0" borderId="0" xfId="3" applyFont="1" applyFill="1" applyAlignment="1">
      <alignment horizontal="center" vertical="center"/>
    </xf>
    <xf numFmtId="0" fontId="10" fillId="0" borderId="0" xfId="3" applyFont="1" applyFill="1">
      <alignment vertical="center"/>
    </xf>
    <xf numFmtId="0" fontId="7" fillId="0" borderId="0" xfId="3" applyFont="1" applyFill="1">
      <alignment vertical="center"/>
    </xf>
    <xf numFmtId="0" fontId="7" fillId="0" borderId="0" xfId="3" applyFont="1" applyFill="1" applyAlignment="1">
      <alignment horizontal="center" vertical="center"/>
    </xf>
    <xf numFmtId="0" fontId="6" fillId="0" borderId="0" xfId="3" applyFont="1" applyProtection="1">
      <alignment vertical="center"/>
      <protection locked="0"/>
    </xf>
    <xf numFmtId="0" fontId="7" fillId="0" borderId="0" xfId="3" applyFont="1" applyFill="1" applyProtection="1">
      <alignment vertical="center"/>
      <protection locked="0"/>
    </xf>
    <xf numFmtId="0" fontId="10" fillId="0" borderId="0" xfId="3" applyFont="1" applyFill="1" applyProtection="1">
      <alignment vertical="center"/>
      <protection locked="0"/>
    </xf>
    <xf numFmtId="0" fontId="6" fillId="0" borderId="0" xfId="3" applyFont="1" applyAlignment="1" applyProtection="1">
      <alignment vertical="center" wrapText="1"/>
      <protection locked="0"/>
    </xf>
    <xf numFmtId="0" fontId="6" fillId="0" borderId="0" xfId="3" applyFont="1" applyAlignment="1">
      <alignment horizontal="center" vertical="center"/>
    </xf>
    <xf numFmtId="0" fontId="13" fillId="0" borderId="0" xfId="3" applyFont="1" applyFill="1" applyProtection="1">
      <alignment vertical="center"/>
      <protection locked="0"/>
    </xf>
    <xf numFmtId="0" fontId="8" fillId="0" borderId="0" xfId="3" applyFont="1" applyProtection="1">
      <alignment vertical="center"/>
      <protection locked="0"/>
    </xf>
    <xf numFmtId="0" fontId="4" fillId="0" borderId="0" xfId="4" applyFont="1" applyAlignment="1">
      <alignment vertical="center"/>
    </xf>
    <xf numFmtId="0" fontId="14" fillId="0" borderId="0" xfId="3" applyFont="1">
      <alignment vertical="center"/>
    </xf>
    <xf numFmtId="0" fontId="9" fillId="0" borderId="0" xfId="3" applyFont="1">
      <alignment vertical="center"/>
    </xf>
    <xf numFmtId="0" fontId="9" fillId="0" borderId="0" xfId="3" applyFont="1" applyAlignment="1">
      <alignment horizontal="right" vertical="center"/>
    </xf>
    <xf numFmtId="0" fontId="11" fillId="0" borderId="0" xfId="3" applyFont="1">
      <alignment vertical="center"/>
    </xf>
    <xf numFmtId="0" fontId="7" fillId="0" borderId="0" xfId="3" applyFont="1">
      <alignment vertical="center"/>
    </xf>
    <xf numFmtId="0" fontId="10" fillId="0" borderId="14" xfId="3" applyFont="1" applyBorder="1">
      <alignment vertical="center"/>
    </xf>
    <xf numFmtId="0" fontId="10" fillId="0" borderId="15" xfId="3" applyFont="1" applyBorder="1">
      <alignment vertical="center"/>
    </xf>
    <xf numFmtId="0" fontId="10" fillId="0" borderId="17" xfId="3" applyFont="1" applyBorder="1">
      <alignment vertical="center"/>
    </xf>
    <xf numFmtId="0" fontId="10" fillId="0" borderId="154" xfId="3" applyFont="1" applyBorder="1">
      <alignment vertical="center"/>
    </xf>
    <xf numFmtId="0" fontId="10" fillId="0" borderId="138" xfId="3" applyFont="1" applyBorder="1">
      <alignment vertical="center"/>
    </xf>
    <xf numFmtId="0" fontId="10" fillId="0" borderId="54" xfId="3" applyFont="1" applyBorder="1">
      <alignment vertical="center"/>
    </xf>
    <xf numFmtId="0" fontId="10" fillId="0" borderId="111" xfId="3" applyFont="1" applyBorder="1">
      <alignment vertical="center"/>
    </xf>
    <xf numFmtId="0" fontId="10" fillId="0" borderId="63" xfId="3" applyFont="1" applyBorder="1">
      <alignment vertical="center"/>
    </xf>
    <xf numFmtId="180" fontId="10" fillId="0" borderId="111" xfId="3" applyNumberFormat="1" applyFont="1" applyFill="1" applyBorder="1" applyAlignment="1">
      <alignment vertical="center"/>
    </xf>
    <xf numFmtId="0" fontId="10" fillId="0" borderId="111" xfId="3" applyFont="1" applyFill="1" applyBorder="1">
      <alignment vertical="center"/>
    </xf>
    <xf numFmtId="0" fontId="8" fillId="0" borderId="15" xfId="3" applyFont="1" applyBorder="1">
      <alignment vertical="center"/>
    </xf>
    <xf numFmtId="0" fontId="10" fillId="0" borderId="45" xfId="3" applyFont="1" applyBorder="1">
      <alignment vertical="center"/>
    </xf>
    <xf numFmtId="0" fontId="10" fillId="0" borderId="62" xfId="3" applyFont="1" applyBorder="1">
      <alignment vertical="center"/>
    </xf>
    <xf numFmtId="0" fontId="10" fillId="0" borderId="120" xfId="3" applyFont="1" applyBorder="1">
      <alignment vertical="center"/>
    </xf>
    <xf numFmtId="0" fontId="10" fillId="0" borderId="30" xfId="3" applyFont="1" applyBorder="1">
      <alignment vertical="center"/>
    </xf>
    <xf numFmtId="0" fontId="10" fillId="0" borderId="96" xfId="3" applyFont="1" applyBorder="1" applyAlignment="1">
      <alignment vertical="center"/>
    </xf>
    <xf numFmtId="0" fontId="10" fillId="0" borderId="0" xfId="3" applyFont="1" applyBorder="1" applyAlignment="1">
      <alignment vertical="center"/>
    </xf>
    <xf numFmtId="0" fontId="10" fillId="0" borderId="97" xfId="3" applyFont="1" applyBorder="1" applyAlignment="1">
      <alignment vertical="center"/>
    </xf>
    <xf numFmtId="0" fontId="10" fillId="0" borderId="98" xfId="3" applyFont="1" applyBorder="1" applyAlignment="1">
      <alignment vertical="center"/>
    </xf>
    <xf numFmtId="0" fontId="10" fillId="0" borderId="118" xfId="3" applyFont="1" applyBorder="1" applyAlignment="1">
      <alignment vertical="center"/>
    </xf>
    <xf numFmtId="0" fontId="10" fillId="0" borderId="99" xfId="3" applyFont="1" applyBorder="1" applyAlignment="1">
      <alignment vertical="center"/>
    </xf>
    <xf numFmtId="0" fontId="10" fillId="0" borderId="88" xfId="3" applyFont="1" applyBorder="1" applyAlignment="1">
      <alignment vertical="center"/>
    </xf>
    <xf numFmtId="0" fontId="10" fillId="0" borderId="89" xfId="3" applyFont="1" applyBorder="1" applyAlignment="1">
      <alignment vertical="center"/>
    </xf>
    <xf numFmtId="0" fontId="10" fillId="0" borderId="90" xfId="3" applyFont="1" applyBorder="1" applyAlignment="1">
      <alignment vertical="center"/>
    </xf>
    <xf numFmtId="0" fontId="10" fillId="0" borderId="143" xfId="3" applyFont="1" applyBorder="1">
      <alignment vertical="center"/>
    </xf>
    <xf numFmtId="0" fontId="10" fillId="0" borderId="145" xfId="3" applyFont="1" applyBorder="1">
      <alignment vertical="center"/>
    </xf>
    <xf numFmtId="0" fontId="10" fillId="0" borderId="144" xfId="3" applyFont="1" applyBorder="1">
      <alignment vertical="center"/>
    </xf>
    <xf numFmtId="180" fontId="10" fillId="0" borderId="145" xfId="3" applyNumberFormat="1" applyFont="1" applyFill="1" applyBorder="1" applyAlignment="1">
      <alignment vertical="center"/>
    </xf>
    <xf numFmtId="0" fontId="10" fillId="0" borderId="145" xfId="3" applyFont="1" applyFill="1" applyBorder="1">
      <alignment vertical="center"/>
    </xf>
    <xf numFmtId="0" fontId="8" fillId="0" borderId="145" xfId="3" applyFont="1" applyBorder="1">
      <alignment vertical="center"/>
    </xf>
    <xf numFmtId="0" fontId="7" fillId="0" borderId="0" xfId="3" applyFont="1" applyBorder="1" applyAlignment="1">
      <alignment vertical="center"/>
    </xf>
    <xf numFmtId="0" fontId="7" fillId="0" borderId="156" xfId="3" applyFont="1" applyBorder="1" applyAlignment="1">
      <alignment vertical="center"/>
    </xf>
    <xf numFmtId="0" fontId="9" fillId="0" borderId="0" xfId="3" applyFont="1" applyProtection="1">
      <alignment vertical="center"/>
      <protection locked="0"/>
    </xf>
    <xf numFmtId="0" fontId="15" fillId="0" borderId="0" xfId="3" applyFont="1" applyProtection="1">
      <alignment vertical="center"/>
      <protection locked="0"/>
    </xf>
    <xf numFmtId="0" fontId="7" fillId="0" borderId="0" xfId="3" applyFont="1" applyProtection="1">
      <alignment vertical="center"/>
      <protection locked="0"/>
    </xf>
    <xf numFmtId="0" fontId="11" fillId="2" borderId="44" xfId="3" applyFont="1" applyFill="1" applyBorder="1" applyAlignment="1" applyProtection="1">
      <alignment vertical="center" shrinkToFit="1"/>
      <protection locked="0"/>
    </xf>
    <xf numFmtId="0" fontId="11" fillId="2" borderId="45" xfId="3" applyFont="1" applyFill="1" applyBorder="1" applyAlignment="1" applyProtection="1">
      <alignment vertical="center" shrinkToFit="1"/>
      <protection locked="0"/>
    </xf>
    <xf numFmtId="2" fontId="11" fillId="2" borderId="46" xfId="5" applyNumberFormat="1" applyFont="1" applyFill="1" applyBorder="1" applyAlignment="1" applyProtection="1">
      <alignment vertical="center" shrinkToFit="1"/>
      <protection locked="0"/>
    </xf>
    <xf numFmtId="0" fontId="11" fillId="2" borderId="46" xfId="3" applyFont="1" applyFill="1" applyBorder="1" applyAlignment="1" applyProtection="1">
      <alignment vertical="center" shrinkToFit="1"/>
      <protection locked="0"/>
    </xf>
    <xf numFmtId="177" fontId="11" fillId="2" borderId="46" xfId="5" applyNumberFormat="1" applyFont="1" applyFill="1" applyBorder="1" applyAlignment="1" applyProtection="1">
      <alignment vertical="center" shrinkToFit="1"/>
      <protection locked="0"/>
    </xf>
    <xf numFmtId="179" fontId="11" fillId="2" borderId="47" xfId="3" applyNumberFormat="1" applyFont="1" applyFill="1" applyBorder="1" applyAlignment="1" applyProtection="1">
      <alignment vertical="center" shrinkToFit="1"/>
      <protection locked="0"/>
    </xf>
    <xf numFmtId="176" fontId="11" fillId="2" borderId="48" xfId="3" applyNumberFormat="1" applyFont="1" applyFill="1" applyBorder="1" applyAlignment="1" applyProtection="1">
      <alignment vertical="center" shrinkToFit="1"/>
      <protection locked="0"/>
    </xf>
    <xf numFmtId="0" fontId="13" fillId="0" borderId="0" xfId="4" applyFont="1" applyAlignment="1">
      <alignment horizontal="center" vertical="center"/>
    </xf>
    <xf numFmtId="0" fontId="13" fillId="0" borderId="0" xfId="4" applyFont="1" applyAlignment="1">
      <alignment vertical="center"/>
    </xf>
    <xf numFmtId="0" fontId="13" fillId="0" borderId="0" xfId="4" applyFont="1" applyAlignment="1">
      <alignment horizontal="right" vertical="center"/>
    </xf>
    <xf numFmtId="0" fontId="16" fillId="0" borderId="0" xfId="4" applyFont="1" applyAlignment="1">
      <alignment vertical="center"/>
    </xf>
    <xf numFmtId="0" fontId="17" fillId="0" borderId="0" xfId="4" applyFont="1" applyAlignment="1">
      <alignment horizontal="center" vertical="center"/>
    </xf>
    <xf numFmtId="0" fontId="17" fillId="0" borderId="0" xfId="4" applyFont="1" applyAlignment="1">
      <alignment vertical="center"/>
    </xf>
    <xf numFmtId="0" fontId="18" fillId="0" borderId="0" xfId="4" applyFont="1" applyAlignment="1">
      <alignment vertical="center"/>
    </xf>
    <xf numFmtId="0" fontId="17" fillId="0" borderId="4" xfId="4" applyFont="1" applyBorder="1" applyAlignment="1">
      <alignment horizontal="center" vertical="center" wrapText="1"/>
    </xf>
    <xf numFmtId="0" fontId="17" fillId="0" borderId="1" xfId="4" applyFont="1" applyBorder="1" applyAlignment="1">
      <alignment horizontal="center" vertical="center" shrinkToFit="1"/>
    </xf>
    <xf numFmtId="0" fontId="17" fillId="0" borderId="191" xfId="4" applyFont="1" applyBorder="1" applyAlignment="1">
      <alignment horizontal="center" vertical="center" wrapText="1"/>
    </xf>
    <xf numFmtId="0" fontId="17" fillId="0" borderId="173" xfId="4" applyFont="1" applyBorder="1" applyAlignment="1">
      <alignment horizontal="center" vertical="center" wrapText="1"/>
    </xf>
    <xf numFmtId="185" fontId="17" fillId="0" borderId="196" xfId="4" applyNumberFormat="1" applyFont="1" applyBorder="1" applyAlignment="1">
      <alignment horizontal="center" vertical="center"/>
    </xf>
    <xf numFmtId="185" fontId="17" fillId="0" borderId="132" xfId="4" applyNumberFormat="1" applyFont="1" applyBorder="1" applyAlignment="1">
      <alignment horizontal="center" vertical="center"/>
    </xf>
    <xf numFmtId="38" fontId="17" fillId="2" borderId="197" xfId="1" applyFont="1" applyFill="1" applyBorder="1" applyAlignment="1">
      <alignment vertical="center"/>
    </xf>
    <xf numFmtId="0" fontId="17" fillId="0" borderId="131" xfId="4" applyFont="1" applyFill="1" applyBorder="1" applyAlignment="1">
      <alignment vertical="center"/>
    </xf>
    <xf numFmtId="185" fontId="17" fillId="0" borderId="200" xfId="4" applyNumberFormat="1" applyFont="1" applyBorder="1" applyAlignment="1">
      <alignment horizontal="center" vertical="center"/>
    </xf>
    <xf numFmtId="185" fontId="17" fillId="0" borderId="201" xfId="4" applyNumberFormat="1" applyFont="1" applyBorder="1" applyAlignment="1">
      <alignment horizontal="center" vertical="center"/>
    </xf>
    <xf numFmtId="38" fontId="17" fillId="2" borderId="202" xfId="1" applyFont="1" applyFill="1" applyBorder="1" applyAlignment="1">
      <alignment vertical="center"/>
    </xf>
    <xf numFmtId="0" fontId="17" fillId="0" borderId="125" xfId="4" applyFont="1" applyFill="1" applyBorder="1" applyAlignment="1">
      <alignment vertical="center"/>
    </xf>
    <xf numFmtId="185" fontId="17" fillId="0" borderId="203" xfId="4" applyNumberFormat="1" applyFont="1" applyBorder="1" applyAlignment="1">
      <alignment horizontal="center" vertical="center"/>
    </xf>
    <xf numFmtId="185" fontId="17" fillId="0" borderId="62" xfId="4" applyNumberFormat="1" applyFont="1" applyBorder="1" applyAlignment="1">
      <alignment horizontal="center" vertical="center"/>
    </xf>
    <xf numFmtId="38" fontId="17" fillId="2" borderId="46" xfId="1" applyFont="1" applyFill="1" applyBorder="1" applyAlignment="1">
      <alignment vertical="center"/>
    </xf>
    <xf numFmtId="185" fontId="17" fillId="0" borderId="204" xfId="4" applyNumberFormat="1" applyFont="1" applyBorder="1" applyAlignment="1">
      <alignment horizontal="center" vertical="center"/>
    </xf>
    <xf numFmtId="38" fontId="17" fillId="0" borderId="132" xfId="1" applyFont="1" applyBorder="1" applyAlignment="1">
      <alignment vertical="center"/>
    </xf>
    <xf numFmtId="38" fontId="17" fillId="0" borderId="131" xfId="1" applyFont="1" applyFill="1" applyBorder="1" applyAlignment="1">
      <alignment vertical="center"/>
    </xf>
    <xf numFmtId="38" fontId="17" fillId="0" borderId="131" xfId="1" applyFont="1" applyBorder="1" applyAlignment="1">
      <alignment vertical="center"/>
    </xf>
    <xf numFmtId="185" fontId="17" fillId="0" borderId="205" xfId="4" applyNumberFormat="1" applyFont="1" applyBorder="1" applyAlignment="1">
      <alignment horizontal="center" vertical="center"/>
    </xf>
    <xf numFmtId="38" fontId="17" fillId="0" borderId="201" xfId="1" applyFont="1" applyBorder="1" applyAlignment="1">
      <alignment vertical="center"/>
    </xf>
    <xf numFmtId="38" fontId="17" fillId="0" borderId="200" xfId="1" applyFont="1" applyFill="1" applyBorder="1" applyAlignment="1">
      <alignment vertical="center"/>
    </xf>
    <xf numFmtId="38" fontId="17" fillId="0" borderId="125" xfId="1" applyFont="1" applyBorder="1" applyAlignment="1">
      <alignment vertical="center"/>
    </xf>
    <xf numFmtId="0" fontId="17" fillId="0" borderId="0" xfId="4" applyFont="1" applyAlignment="1">
      <alignment horizontal="left" vertical="center"/>
    </xf>
    <xf numFmtId="0" fontId="13" fillId="0" borderId="0" xfId="4" applyFont="1" applyFill="1" applyAlignment="1">
      <alignment horizontal="center" vertical="center"/>
    </xf>
    <xf numFmtId="0" fontId="13" fillId="0" borderId="0" xfId="4" applyFont="1" applyFill="1" applyAlignment="1">
      <alignment vertical="center"/>
    </xf>
    <xf numFmtId="38" fontId="9" fillId="0" borderId="159" xfId="6" applyFont="1" applyBorder="1" applyAlignment="1">
      <alignment horizontal="center" vertical="center"/>
    </xf>
    <xf numFmtId="0" fontId="13" fillId="2" borderId="33" xfId="4" applyFont="1" applyFill="1" applyBorder="1" applyAlignment="1">
      <alignment horizontal="center" vertical="center"/>
    </xf>
    <xf numFmtId="186" fontId="13" fillId="0" borderId="159" xfId="4" applyNumberFormat="1" applyFont="1" applyBorder="1" applyAlignment="1">
      <alignment horizontal="center" vertical="center"/>
    </xf>
    <xf numFmtId="186" fontId="13" fillId="0" borderId="33" xfId="4" applyNumberFormat="1" applyFont="1" applyBorder="1" applyAlignment="1">
      <alignment horizontal="center" vertical="center"/>
    </xf>
    <xf numFmtId="38" fontId="9" fillId="0" borderId="2" xfId="6" applyFont="1" applyBorder="1" applyAlignment="1">
      <alignment horizontal="center" vertical="center"/>
    </xf>
    <xf numFmtId="0" fontId="13" fillId="2" borderId="1" xfId="4" applyFont="1" applyFill="1" applyBorder="1" applyAlignment="1">
      <alignment horizontal="center" vertical="center"/>
    </xf>
    <xf numFmtId="186" fontId="13" fillId="0" borderId="2" xfId="4" applyNumberFormat="1" applyFont="1" applyBorder="1" applyAlignment="1">
      <alignment horizontal="center" vertical="center"/>
    </xf>
    <xf numFmtId="186" fontId="13" fillId="0" borderId="1" xfId="4" applyNumberFormat="1" applyFont="1" applyBorder="1" applyAlignment="1">
      <alignment horizontal="center" vertical="center"/>
    </xf>
    <xf numFmtId="0" fontId="11" fillId="2" borderId="47" xfId="3" applyFont="1" applyFill="1" applyBorder="1" applyAlignment="1" applyProtection="1">
      <alignment vertical="center" shrinkToFit="1"/>
      <protection locked="0"/>
    </xf>
    <xf numFmtId="177" fontId="11" fillId="2" borderId="48" xfId="5" applyNumberFormat="1" applyFont="1" applyFill="1" applyBorder="1" applyAlignment="1" applyProtection="1">
      <alignment vertical="center" shrinkToFit="1"/>
      <protection locked="0"/>
    </xf>
    <xf numFmtId="178" fontId="11" fillId="2" borderId="48" xfId="3" applyNumberFormat="1" applyFont="1" applyFill="1" applyBorder="1" applyAlignment="1" applyProtection="1">
      <alignment vertical="center" shrinkToFit="1"/>
      <protection locked="0"/>
    </xf>
    <xf numFmtId="178" fontId="11" fillId="2" borderId="47" xfId="3" applyNumberFormat="1" applyFont="1" applyFill="1" applyBorder="1" applyAlignment="1" applyProtection="1">
      <alignment vertical="center" shrinkToFit="1"/>
      <protection locked="0"/>
    </xf>
    <xf numFmtId="176" fontId="11" fillId="2" borderId="48" xfId="5" applyNumberFormat="1" applyFont="1" applyFill="1" applyBorder="1" applyAlignment="1" applyProtection="1">
      <alignment vertical="center" shrinkToFit="1"/>
      <protection locked="0"/>
    </xf>
    <xf numFmtId="177" fontId="11" fillId="2" borderId="52" xfId="5" applyNumberFormat="1" applyFont="1" applyFill="1" applyBorder="1" applyAlignment="1" applyProtection="1">
      <alignment vertical="center" shrinkToFit="1"/>
      <protection locked="0"/>
    </xf>
    <xf numFmtId="0" fontId="11" fillId="2" borderId="52" xfId="3" applyFont="1" applyFill="1" applyBorder="1" applyAlignment="1" applyProtection="1">
      <alignment vertical="center" shrinkToFit="1"/>
      <protection locked="0"/>
    </xf>
    <xf numFmtId="177" fontId="7" fillId="2" borderId="52" xfId="5" applyNumberFormat="1" applyFont="1" applyFill="1" applyBorder="1" applyAlignment="1" applyProtection="1">
      <alignment vertical="center" shrinkToFit="1"/>
      <protection locked="0"/>
    </xf>
    <xf numFmtId="178" fontId="7" fillId="2" borderId="47" xfId="3" applyNumberFormat="1" applyFont="1" applyFill="1" applyBorder="1" applyAlignment="1" applyProtection="1">
      <alignment vertical="center" shrinkToFit="1"/>
      <protection locked="0"/>
    </xf>
    <xf numFmtId="180" fontId="11" fillId="2" borderId="47" xfId="3" applyNumberFormat="1" applyFont="1" applyFill="1" applyBorder="1" applyAlignment="1" applyProtection="1">
      <alignment vertical="center" shrinkToFit="1"/>
      <protection locked="0"/>
    </xf>
    <xf numFmtId="177" fontId="7" fillId="2" borderId="48" xfId="5" applyNumberFormat="1" applyFont="1" applyFill="1" applyBorder="1" applyAlignment="1" applyProtection="1">
      <alignment vertical="center" shrinkToFit="1"/>
      <protection locked="0"/>
    </xf>
    <xf numFmtId="178" fontId="7" fillId="2" borderId="48" xfId="3" applyNumberFormat="1" applyFont="1" applyFill="1" applyBorder="1" applyAlignment="1" applyProtection="1">
      <alignment vertical="center" shrinkToFit="1"/>
      <protection locked="0"/>
    </xf>
    <xf numFmtId="178" fontId="7" fillId="2" borderId="46" xfId="5" applyNumberFormat="1" applyFont="1" applyFill="1" applyBorder="1" applyAlignment="1" applyProtection="1">
      <alignment vertical="center" shrinkToFit="1"/>
      <protection locked="0"/>
    </xf>
    <xf numFmtId="0" fontId="7" fillId="2" borderId="45" xfId="3" applyFont="1" applyFill="1" applyBorder="1" applyAlignment="1" applyProtection="1">
      <alignment vertical="center" shrinkToFit="1"/>
      <protection locked="0"/>
    </xf>
    <xf numFmtId="180" fontId="7" fillId="2" borderId="47" xfId="3" applyNumberFormat="1" applyFont="1" applyFill="1" applyBorder="1" applyAlignment="1" applyProtection="1">
      <alignment vertical="center" shrinkToFit="1"/>
      <protection locked="0"/>
    </xf>
    <xf numFmtId="0" fontId="7" fillId="2" borderId="44" xfId="3" applyFont="1" applyFill="1" applyBorder="1" applyAlignment="1" applyProtection="1">
      <alignment vertical="center" shrinkToFit="1"/>
      <protection locked="0"/>
    </xf>
    <xf numFmtId="0" fontId="7" fillId="2" borderId="46" xfId="3" applyFont="1" applyFill="1" applyBorder="1" applyAlignment="1" applyProtection="1">
      <alignment vertical="center" shrinkToFit="1"/>
      <protection locked="0"/>
    </xf>
    <xf numFmtId="177" fontId="7" fillId="2" borderId="46" xfId="5" applyNumberFormat="1" applyFont="1" applyFill="1" applyBorder="1" applyAlignment="1" applyProtection="1">
      <alignment vertical="center" shrinkToFit="1"/>
      <protection locked="0"/>
    </xf>
    <xf numFmtId="179" fontId="11" fillId="2" borderId="47" xfId="5" applyNumberFormat="1" applyFont="1" applyFill="1" applyBorder="1" applyAlignment="1" applyProtection="1">
      <alignment vertical="center" shrinkToFit="1"/>
      <protection locked="0"/>
    </xf>
    <xf numFmtId="177" fontId="11" fillId="2" borderId="47" xfId="3" applyNumberFormat="1" applyFont="1" applyFill="1" applyBorder="1" applyAlignment="1" applyProtection="1">
      <alignment vertical="center" shrinkToFit="1"/>
      <protection locked="0"/>
    </xf>
    <xf numFmtId="0" fontId="8" fillId="0" borderId="0" xfId="3" applyFont="1" applyFill="1" applyAlignment="1" applyProtection="1">
      <alignment horizontal="right" vertical="center"/>
      <protection locked="0"/>
    </xf>
    <xf numFmtId="0" fontId="7" fillId="0" borderId="83" xfId="3" applyFont="1" applyBorder="1" applyAlignment="1">
      <alignment vertical="center"/>
    </xf>
    <xf numFmtId="0" fontId="10" fillId="0" borderId="111" xfId="3" applyFont="1" applyBorder="1" applyAlignment="1">
      <alignment horizontal="right" vertical="center"/>
    </xf>
    <xf numFmtId="0" fontId="10" fillId="0" borderId="138" xfId="3" applyFont="1" applyBorder="1" applyAlignment="1">
      <alignment horizontal="right" vertical="center"/>
    </xf>
    <xf numFmtId="0" fontId="10" fillId="0" borderId="111" xfId="3" applyFont="1" applyBorder="1" applyAlignment="1">
      <alignment vertical="center" shrinkToFit="1"/>
    </xf>
    <xf numFmtId="2" fontId="10" fillId="0" borderId="15" xfId="3" applyNumberFormat="1" applyFont="1" applyFill="1" applyBorder="1">
      <alignment vertical="center"/>
    </xf>
    <xf numFmtId="0" fontId="10" fillId="0" borderId="0" xfId="3" applyFont="1" applyBorder="1" applyAlignment="1">
      <alignment vertical="center" shrinkToFit="1"/>
    </xf>
    <xf numFmtId="0" fontId="10" fillId="0" borderId="138" xfId="3" applyFont="1" applyBorder="1" applyAlignment="1">
      <alignment vertical="center"/>
    </xf>
    <xf numFmtId="0" fontId="10" fillId="0" borderId="5" xfId="3" applyFont="1" applyBorder="1" applyAlignment="1">
      <alignment vertical="center"/>
    </xf>
    <xf numFmtId="0" fontId="10" fillId="0" borderId="0" xfId="3" applyFont="1" applyBorder="1" applyAlignment="1">
      <alignment vertical="center"/>
    </xf>
    <xf numFmtId="0" fontId="10" fillId="0" borderId="30" xfId="3" applyFont="1" applyBorder="1" applyAlignment="1">
      <alignment vertical="center"/>
    </xf>
    <xf numFmtId="0" fontId="10" fillId="0" borderId="28" xfId="3" applyFont="1" applyFill="1" applyBorder="1" applyAlignment="1">
      <alignment horizontal="center" vertical="center" wrapText="1" shrinkToFit="1"/>
    </xf>
    <xf numFmtId="182" fontId="10" fillId="0" borderId="154" xfId="3" applyNumberFormat="1" applyFont="1" applyFill="1" applyBorder="1" applyAlignment="1">
      <alignment vertical="center" shrinkToFit="1"/>
    </xf>
    <xf numFmtId="0" fontId="25" fillId="0" borderId="0" xfId="3" applyFont="1" applyAlignment="1">
      <alignment horizontal="center" vertical="center"/>
    </xf>
    <xf numFmtId="182" fontId="10" fillId="0" borderId="45" xfId="3" applyNumberFormat="1" applyFont="1" applyFill="1" applyBorder="1" applyAlignment="1">
      <alignment horizontal="right" vertical="center"/>
    </xf>
    <xf numFmtId="0" fontId="25" fillId="0" borderId="154" xfId="3" applyFont="1" applyBorder="1" applyAlignment="1">
      <alignment horizontal="center" vertical="center"/>
    </xf>
    <xf numFmtId="0" fontId="6" fillId="0" borderId="154" xfId="3" applyFont="1" applyBorder="1">
      <alignment vertical="center"/>
    </xf>
    <xf numFmtId="0" fontId="7" fillId="0" borderId="154" xfId="3" applyFont="1" applyBorder="1">
      <alignment vertical="center"/>
    </xf>
    <xf numFmtId="0" fontId="10" fillId="0" borderId="62" xfId="3" applyFont="1" applyBorder="1" applyAlignment="1">
      <alignment vertical="center" shrinkToFit="1"/>
    </xf>
    <xf numFmtId="182" fontId="10" fillId="0" borderId="0" xfId="3" applyNumberFormat="1" applyFont="1" applyFill="1" applyBorder="1" applyAlignment="1">
      <alignment horizontal="right" vertical="center"/>
    </xf>
    <xf numFmtId="182" fontId="10" fillId="0" borderId="0" xfId="3" applyNumberFormat="1" applyFont="1" applyFill="1" applyBorder="1" applyAlignment="1">
      <alignment vertical="center" shrinkToFit="1"/>
    </xf>
    <xf numFmtId="0" fontId="10" fillId="0" borderId="0" xfId="3" applyFont="1" applyBorder="1">
      <alignment vertical="center"/>
    </xf>
    <xf numFmtId="40" fontId="23" fillId="0" borderId="0" xfId="4" applyNumberFormat="1" applyFont="1" applyBorder="1" applyAlignment="1">
      <alignment horizontal="right" vertical="center"/>
    </xf>
    <xf numFmtId="0" fontId="0" fillId="0" borderId="0" xfId="0">
      <alignment vertical="center"/>
    </xf>
    <xf numFmtId="0" fontId="23" fillId="0" borderId="0" xfId="4" applyFont="1" applyAlignment="1">
      <alignment horizontal="center" vertical="center"/>
    </xf>
    <xf numFmtId="0" fontId="23" fillId="0" borderId="0" xfId="4" applyFont="1" applyBorder="1" applyAlignment="1">
      <alignment horizontal="left" vertical="center"/>
    </xf>
    <xf numFmtId="0" fontId="21" fillId="0" borderId="176" xfId="4" applyFont="1" applyFill="1" applyBorder="1" applyAlignment="1">
      <alignment horizontal="center" vertical="center" wrapText="1"/>
    </xf>
    <xf numFmtId="0" fontId="21" fillId="0" borderId="177" xfId="4" applyFont="1" applyFill="1" applyBorder="1" applyAlignment="1">
      <alignment horizontal="center" vertical="center" wrapText="1"/>
    </xf>
    <xf numFmtId="0" fontId="21" fillId="0" borderId="173" xfId="4" applyFont="1" applyFill="1" applyBorder="1" applyAlignment="1">
      <alignment horizontal="center" vertical="center" wrapText="1"/>
    </xf>
    <xf numFmtId="0" fontId="21" fillId="0" borderId="178" xfId="4" applyFont="1" applyFill="1" applyBorder="1" applyAlignment="1">
      <alignment horizontal="center" vertical="center" wrapText="1"/>
    </xf>
    <xf numFmtId="0" fontId="21" fillId="0" borderId="180" xfId="4" applyFont="1" applyBorder="1" applyAlignment="1">
      <alignment horizontal="center" vertical="center" wrapText="1"/>
    </xf>
    <xf numFmtId="0" fontId="21" fillId="0" borderId="177" xfId="4" applyFont="1" applyBorder="1" applyAlignment="1">
      <alignment horizontal="center" vertical="center" wrapText="1"/>
    </xf>
    <xf numFmtId="0" fontId="21" fillId="0" borderId="178" xfId="4" applyFont="1" applyBorder="1" applyAlignment="1">
      <alignment horizontal="center" vertical="center" wrapText="1"/>
    </xf>
    <xf numFmtId="38" fontId="9" fillId="2" borderId="159" xfId="6" applyFont="1" applyFill="1" applyBorder="1" applyAlignment="1">
      <alignment horizontal="center" vertical="center"/>
    </xf>
    <xf numFmtId="38" fontId="9" fillId="2" borderId="2" xfId="6" applyFont="1" applyFill="1" applyBorder="1" applyAlignment="1">
      <alignment horizontal="center" vertical="center"/>
    </xf>
    <xf numFmtId="38" fontId="13" fillId="0" borderId="159" xfId="4" applyNumberFormat="1" applyFont="1" applyFill="1" applyBorder="1" applyAlignment="1">
      <alignment horizontal="center" vertical="center"/>
    </xf>
    <xf numFmtId="0" fontId="21" fillId="0" borderId="173" xfId="4" applyFont="1" applyBorder="1" applyAlignment="1">
      <alignment horizontal="center" vertical="center" wrapText="1"/>
    </xf>
    <xf numFmtId="38" fontId="13" fillId="0" borderId="2" xfId="4" applyNumberFormat="1" applyFont="1" applyFill="1" applyBorder="1" applyAlignment="1">
      <alignment horizontal="center" vertical="center"/>
    </xf>
    <xf numFmtId="183" fontId="10" fillId="0" borderId="15" xfId="3" applyNumberFormat="1" applyFont="1" applyBorder="1" applyAlignment="1">
      <alignment vertical="center"/>
    </xf>
    <xf numFmtId="177" fontId="10" fillId="0" borderId="111" xfId="3" applyNumberFormat="1" applyFont="1" applyBorder="1" applyAlignment="1">
      <alignment vertical="center"/>
    </xf>
    <xf numFmtId="0" fontId="10" fillId="0" borderId="154" xfId="3" applyFont="1" applyFill="1" applyBorder="1">
      <alignment vertical="center"/>
    </xf>
    <xf numFmtId="183" fontId="10" fillId="0" borderId="154" xfId="3" applyNumberFormat="1" applyFont="1" applyFill="1" applyBorder="1" applyAlignment="1">
      <alignment vertical="center"/>
    </xf>
    <xf numFmtId="0" fontId="10" fillId="0" borderId="138" xfId="3" applyFont="1" applyFill="1" applyBorder="1">
      <alignment vertical="center"/>
    </xf>
    <xf numFmtId="0" fontId="8" fillId="0" borderId="111" xfId="3" applyFont="1" applyFill="1" applyBorder="1">
      <alignment vertical="center"/>
    </xf>
    <xf numFmtId="0" fontId="8" fillId="0" borderId="15" xfId="3" applyFont="1" applyFill="1" applyBorder="1">
      <alignment vertical="center"/>
    </xf>
    <xf numFmtId="0" fontId="10" fillId="0" borderId="15" xfId="3" applyFont="1" applyFill="1" applyBorder="1">
      <alignment vertical="center"/>
    </xf>
    <xf numFmtId="183" fontId="10" fillId="0" borderId="15" xfId="3" applyNumberFormat="1" applyFont="1" applyFill="1" applyBorder="1" applyAlignment="1">
      <alignment vertical="center"/>
    </xf>
    <xf numFmtId="0" fontId="10" fillId="0" borderId="0" xfId="3" applyFont="1" applyFill="1" applyBorder="1">
      <alignment vertical="center"/>
    </xf>
    <xf numFmtId="177" fontId="10" fillId="0" borderId="0" xfId="3" applyNumberFormat="1" applyFont="1" applyFill="1" applyBorder="1" applyAlignment="1">
      <alignment horizontal="center" vertical="center"/>
    </xf>
    <xf numFmtId="0" fontId="26" fillId="0" borderId="0" xfId="3" applyFont="1">
      <alignment vertical="center"/>
    </xf>
    <xf numFmtId="0" fontId="8" fillId="0" borderId="154" xfId="3" applyFont="1" applyFill="1" applyBorder="1">
      <alignment vertical="center"/>
    </xf>
    <xf numFmtId="0" fontId="10" fillId="0" borderId="18" xfId="3" applyFont="1" applyFill="1" applyBorder="1" applyAlignment="1">
      <alignment horizontal="center" vertical="center" shrinkToFit="1"/>
    </xf>
    <xf numFmtId="0" fontId="10" fillId="0" borderId="27" xfId="3" applyFont="1" applyFill="1" applyBorder="1" applyAlignment="1">
      <alignment horizontal="center" vertical="center" shrinkToFit="1"/>
    </xf>
    <xf numFmtId="0" fontId="10" fillId="0" borderId="34" xfId="3" applyFont="1" applyFill="1" applyBorder="1" applyAlignment="1">
      <alignment horizontal="center" vertical="center" shrinkToFit="1"/>
    </xf>
    <xf numFmtId="0" fontId="10" fillId="0" borderId="35" xfId="3" applyFont="1" applyFill="1" applyBorder="1" applyAlignment="1">
      <alignment vertical="center" shrinkToFit="1"/>
    </xf>
    <xf numFmtId="0" fontId="10" fillId="0" borderId="111" xfId="3" applyFont="1" applyBorder="1" applyAlignment="1">
      <alignment vertical="center"/>
    </xf>
    <xf numFmtId="38" fontId="10" fillId="0" borderId="111" xfId="1" applyFont="1" applyFill="1" applyBorder="1" applyAlignment="1">
      <alignment vertical="center"/>
    </xf>
    <xf numFmtId="38" fontId="10" fillId="0" borderId="111" xfId="1" applyFont="1" applyBorder="1" applyAlignment="1">
      <alignment vertical="center"/>
    </xf>
    <xf numFmtId="0" fontId="21" fillId="0" borderId="0" xfId="4" applyFont="1" applyAlignment="1">
      <alignment vertical="center"/>
    </xf>
    <xf numFmtId="0" fontId="27" fillId="0" borderId="178" xfId="4" applyFont="1" applyBorder="1" applyAlignment="1">
      <alignment horizontal="center" vertical="center" wrapText="1"/>
    </xf>
    <xf numFmtId="0" fontId="13" fillId="0" borderId="0" xfId="4" applyFont="1" applyAlignment="1">
      <alignment horizontal="left" vertical="center"/>
    </xf>
    <xf numFmtId="0" fontId="13" fillId="0" borderId="33" xfId="4" applyFont="1" applyFill="1" applyBorder="1" applyAlignment="1">
      <alignment horizontal="center" vertical="center"/>
    </xf>
    <xf numFmtId="38" fontId="9" fillId="0" borderId="159" xfId="6" applyFont="1" applyFill="1" applyBorder="1" applyAlignment="1">
      <alignment horizontal="center" vertical="center"/>
    </xf>
    <xf numFmtId="0" fontId="13" fillId="0" borderId="208" xfId="4" applyFont="1" applyFill="1" applyBorder="1" applyAlignment="1">
      <alignment horizontal="center" vertical="center"/>
    </xf>
    <xf numFmtId="0" fontId="13" fillId="0" borderId="209" xfId="4" applyFont="1" applyFill="1" applyBorder="1" applyAlignment="1">
      <alignment horizontal="center" vertical="center"/>
    </xf>
    <xf numFmtId="0" fontId="13" fillId="0" borderId="1" xfId="4" applyFont="1" applyFill="1" applyBorder="1" applyAlignment="1">
      <alignment horizontal="center" vertical="center"/>
    </xf>
    <xf numFmtId="38" fontId="9" fillId="0" borderId="2" xfId="6" applyFont="1" applyFill="1" applyBorder="1" applyAlignment="1">
      <alignment horizontal="center" vertical="center"/>
    </xf>
    <xf numFmtId="0" fontId="13" fillId="0" borderId="210" xfId="4" applyFont="1" applyFill="1" applyBorder="1" applyAlignment="1">
      <alignment horizontal="center" vertical="center"/>
    </xf>
    <xf numFmtId="0" fontId="13" fillId="0" borderId="211" xfId="4" applyFont="1" applyFill="1" applyBorder="1" applyAlignment="1">
      <alignment horizontal="center" vertical="center"/>
    </xf>
    <xf numFmtId="0" fontId="29" fillId="0" borderId="0" xfId="0" applyFont="1">
      <alignment vertical="center"/>
    </xf>
    <xf numFmtId="0" fontId="17" fillId="0" borderId="0" xfId="0" applyFont="1">
      <alignment vertical="center"/>
    </xf>
    <xf numFmtId="0" fontId="17" fillId="3" borderId="207"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3" borderId="1" xfId="0" applyFont="1" applyFill="1" applyBorder="1" applyAlignment="1">
      <alignment horizontal="justify" vertical="center" wrapText="1"/>
    </xf>
    <xf numFmtId="0" fontId="31" fillId="4" borderId="0" xfId="12" applyFont="1" applyFill="1" applyAlignment="1">
      <alignment horizontal="center" vertical="center"/>
    </xf>
    <xf numFmtId="49" fontId="31" fillId="4" borderId="0" xfId="12" applyNumberFormat="1" applyFont="1" applyFill="1" applyAlignment="1">
      <alignment horizontal="center" vertical="center"/>
    </xf>
    <xf numFmtId="0" fontId="31" fillId="4" borderId="0" xfId="12" applyFont="1" applyFill="1" applyAlignment="1">
      <alignment vertical="center"/>
    </xf>
    <xf numFmtId="0" fontId="32" fillId="4" borderId="0" xfId="12" applyFont="1" applyFill="1" applyAlignment="1">
      <alignment horizontal="right" vertical="center"/>
    </xf>
    <xf numFmtId="0" fontId="31" fillId="4" borderId="0" xfId="12" applyFont="1" applyFill="1" applyAlignment="1">
      <alignment horizontal="right" vertical="center"/>
    </xf>
    <xf numFmtId="0" fontId="34" fillId="4" borderId="0" xfId="12" applyFont="1" applyFill="1" applyAlignment="1">
      <alignment horizontal="center" vertical="center"/>
    </xf>
    <xf numFmtId="0" fontId="32" fillId="4" borderId="0" xfId="12" applyFont="1" applyFill="1" applyAlignment="1">
      <alignment horizontal="center" vertical="center"/>
    </xf>
    <xf numFmtId="49" fontId="32" fillId="4" borderId="0" xfId="12" applyNumberFormat="1" applyFont="1" applyFill="1" applyAlignment="1">
      <alignment horizontal="center" vertical="center"/>
    </xf>
    <xf numFmtId="0" fontId="32" fillId="4" borderId="0" xfId="12" applyFont="1" applyFill="1" applyAlignment="1">
      <alignment vertical="center"/>
    </xf>
    <xf numFmtId="0" fontId="31" fillId="4" borderId="0" xfId="12" applyFont="1" applyFill="1" applyBorder="1" applyAlignment="1">
      <alignment vertical="center"/>
    </xf>
    <xf numFmtId="0" fontId="31" fillId="4" borderId="1" xfId="12" applyFont="1" applyFill="1" applyBorder="1" applyAlignment="1">
      <alignment horizontal="center" vertical="center"/>
    </xf>
    <xf numFmtId="0" fontId="31" fillId="4" borderId="1" xfId="12" applyFont="1" applyFill="1" applyBorder="1" applyAlignment="1">
      <alignment horizontal="center" vertical="center" wrapText="1"/>
    </xf>
    <xf numFmtId="0" fontId="31" fillId="4" borderId="1" xfId="12" quotePrefix="1" applyFont="1" applyFill="1" applyBorder="1" applyAlignment="1">
      <alignment horizontal="center" vertical="center"/>
    </xf>
    <xf numFmtId="49" fontId="31" fillId="4" borderId="1" xfId="12" applyNumberFormat="1" applyFont="1" applyFill="1" applyBorder="1" applyAlignment="1">
      <alignment horizontal="center" vertical="center"/>
    </xf>
    <xf numFmtId="0" fontId="31" fillId="4" borderId="1" xfId="12" applyFont="1" applyFill="1" applyBorder="1" applyAlignment="1">
      <alignment vertical="top"/>
    </xf>
    <xf numFmtId="0" fontId="31" fillId="4" borderId="1" xfId="12" applyFont="1" applyFill="1" applyBorder="1" applyAlignment="1">
      <alignment horizontal="center" vertical="top"/>
    </xf>
    <xf numFmtId="0" fontId="31" fillId="4" borderId="1" xfId="12" applyFont="1" applyFill="1" applyBorder="1" applyAlignment="1">
      <alignment horizontal="center" vertical="top" wrapText="1"/>
    </xf>
    <xf numFmtId="49" fontId="31" fillId="4" borderId="1" xfId="12" applyNumberFormat="1" applyFont="1" applyFill="1" applyBorder="1" applyAlignment="1">
      <alignment horizontal="center" vertical="top"/>
    </xf>
    <xf numFmtId="0" fontId="13" fillId="0" borderId="0" xfId="13" applyFont="1" applyFill="1" applyBorder="1" applyAlignment="1">
      <alignment horizontal="left" vertical="center"/>
    </xf>
    <xf numFmtId="0" fontId="38" fillId="0" borderId="0" xfId="13" applyFont="1" applyFill="1" applyBorder="1" applyAlignment="1">
      <alignment horizontal="left" vertical="center" wrapText="1"/>
    </xf>
    <xf numFmtId="0" fontId="39" fillId="0" borderId="0" xfId="13" applyFont="1" applyFill="1" applyBorder="1" applyAlignment="1">
      <alignment horizontal="left" vertical="center" wrapText="1"/>
    </xf>
    <xf numFmtId="0" fontId="39" fillId="0" borderId="0" xfId="13" applyFont="1" applyFill="1" applyBorder="1" applyAlignment="1">
      <alignment horizontal="left" vertical="top" wrapText="1"/>
    </xf>
    <xf numFmtId="0" fontId="40" fillId="0" borderId="0" xfId="13" applyFont="1" applyFill="1" applyBorder="1" applyAlignment="1">
      <alignment vertical="center" wrapText="1"/>
    </xf>
    <xf numFmtId="0" fontId="40" fillId="0" borderId="0" xfId="13" applyFont="1" applyFill="1" applyBorder="1" applyAlignment="1">
      <alignment horizontal="left" vertical="center" wrapText="1"/>
    </xf>
    <xf numFmtId="0" fontId="39" fillId="4" borderId="0" xfId="4" applyFont="1" applyFill="1" applyBorder="1" applyAlignment="1">
      <alignment horizontal="left" vertical="center"/>
    </xf>
    <xf numFmtId="0" fontId="39" fillId="4" borderId="0" xfId="4" applyFont="1" applyFill="1" applyBorder="1" applyAlignment="1">
      <alignment horizontal="left" vertical="center" wrapText="1"/>
    </xf>
    <xf numFmtId="0" fontId="39" fillId="4" borderId="0" xfId="4" applyFont="1" applyFill="1" applyBorder="1" applyAlignment="1">
      <alignment horizontal="left" vertical="top" wrapText="1"/>
    </xf>
    <xf numFmtId="0" fontId="39" fillId="4" borderId="0" xfId="4" applyFont="1" applyFill="1" applyBorder="1" applyAlignment="1">
      <alignment vertical="center" wrapText="1"/>
    </xf>
    <xf numFmtId="49" fontId="17" fillId="4" borderId="214" xfId="4" applyNumberFormat="1" applyFont="1" applyFill="1" applyBorder="1" applyAlignment="1">
      <alignment horizontal="center" vertical="center" wrapText="1"/>
    </xf>
    <xf numFmtId="49" fontId="17" fillId="4" borderId="215" xfId="4" applyNumberFormat="1" applyFont="1" applyFill="1" applyBorder="1" applyAlignment="1">
      <alignment horizontal="center" vertical="center" wrapText="1"/>
    </xf>
    <xf numFmtId="0" fontId="40" fillId="0" borderId="0" xfId="13" applyFont="1" applyFill="1" applyBorder="1" applyAlignment="1">
      <alignment horizontal="center" vertical="center" wrapText="1"/>
    </xf>
    <xf numFmtId="0" fontId="17" fillId="0" borderId="216" xfId="4" applyFont="1" applyBorder="1" applyAlignment="1"/>
    <xf numFmtId="0" fontId="17" fillId="0" borderId="138" xfId="4" applyFont="1" applyBorder="1" applyAlignment="1"/>
    <xf numFmtId="0" fontId="17" fillId="0" borderId="139" xfId="4" applyFont="1" applyBorder="1" applyAlignment="1"/>
    <xf numFmtId="0" fontId="17" fillId="0" borderId="217" xfId="13" applyFont="1" applyFill="1" applyBorder="1" applyAlignment="1">
      <alignment vertical="center" wrapText="1"/>
    </xf>
    <xf numFmtId="0" fontId="31" fillId="0" borderId="48" xfId="14" applyFont="1" applyBorder="1" applyAlignment="1">
      <alignment horizontal="left" vertical="center" wrapText="1"/>
    </xf>
    <xf numFmtId="0" fontId="17" fillId="0" borderId="49" xfId="13" applyFont="1" applyFill="1" applyBorder="1" applyAlignment="1">
      <alignment vertical="center" wrapText="1"/>
    </xf>
    <xf numFmtId="0" fontId="17" fillId="0" borderId="218" xfId="13" applyFont="1" applyFill="1" applyBorder="1" applyAlignment="1">
      <alignment vertical="center" wrapText="1"/>
    </xf>
    <xf numFmtId="0" fontId="17" fillId="0" borderId="217" xfId="13" applyFont="1" applyFill="1" applyBorder="1" applyAlignment="1">
      <alignment vertical="top" wrapText="1"/>
    </xf>
    <xf numFmtId="0" fontId="17" fillId="0" borderId="96" xfId="13" applyFont="1" applyFill="1" applyBorder="1" applyAlignment="1">
      <alignment horizontal="left" wrapText="1"/>
    </xf>
    <xf numFmtId="0" fontId="17" fillId="0" borderId="217" xfId="13" applyFont="1" applyFill="1" applyBorder="1" applyAlignment="1">
      <alignment horizontal="left" vertical="top" wrapText="1"/>
    </xf>
    <xf numFmtId="0" fontId="31" fillId="0" borderId="101" xfId="14" applyFont="1" applyBorder="1" applyAlignment="1">
      <alignment horizontal="left" vertical="center" wrapText="1"/>
    </xf>
    <xf numFmtId="0" fontId="17" fillId="0" borderId="221" xfId="13" applyFont="1" applyFill="1" applyBorder="1" applyAlignment="1">
      <alignment vertical="top" wrapText="1"/>
    </xf>
    <xf numFmtId="0" fontId="31" fillId="0" borderId="48" xfId="14" applyFont="1" applyFill="1" applyBorder="1" applyAlignment="1">
      <alignment horizontal="left" vertical="center" wrapText="1"/>
    </xf>
    <xf numFmtId="0" fontId="17" fillId="0" borderId="220" xfId="13" applyFont="1" applyFill="1" applyBorder="1" applyAlignment="1">
      <alignment vertical="center" wrapText="1"/>
    </xf>
    <xf numFmtId="0" fontId="17" fillId="0" borderId="222" xfId="13" applyFont="1" applyFill="1" applyBorder="1" applyAlignment="1">
      <alignment vertical="center" wrapText="1"/>
    </xf>
    <xf numFmtId="0" fontId="17" fillId="0" borderId="48" xfId="13" applyFont="1" applyFill="1" applyBorder="1" applyAlignment="1">
      <alignment vertical="center" wrapText="1"/>
    </xf>
    <xf numFmtId="0" fontId="31" fillId="0" borderId="49" xfId="14" applyFont="1" applyBorder="1" applyAlignment="1">
      <alignment horizontal="left" vertical="center" wrapText="1"/>
    </xf>
    <xf numFmtId="0" fontId="17" fillId="0" borderId="155" xfId="13" applyFont="1" applyFill="1" applyBorder="1" applyAlignment="1">
      <alignment vertical="center" wrapText="1"/>
    </xf>
    <xf numFmtId="0" fontId="4" fillId="0" borderId="0" xfId="4"/>
    <xf numFmtId="0" fontId="17" fillId="0" borderId="96" xfId="13" applyFont="1" applyFill="1" applyBorder="1" applyAlignment="1">
      <alignment vertical="top" wrapText="1"/>
    </xf>
    <xf numFmtId="0" fontId="17" fillId="0" borderId="223" xfId="13" applyFont="1" applyFill="1" applyBorder="1" applyAlignment="1">
      <alignment vertical="top" wrapText="1"/>
    </xf>
    <xf numFmtId="0" fontId="17" fillId="0" borderId="48" xfId="4" applyFont="1" applyBorder="1" applyAlignment="1">
      <alignment vertical="top" wrapText="1"/>
    </xf>
    <xf numFmtId="0" fontId="17" fillId="0" borderId="154" xfId="13" applyFont="1" applyFill="1" applyBorder="1" applyAlignment="1">
      <alignment vertical="center" wrapText="1"/>
    </xf>
    <xf numFmtId="0" fontId="17" fillId="0" borderId="48" xfId="4" applyFont="1" applyFill="1" applyBorder="1" applyAlignment="1">
      <alignment vertical="top" wrapText="1"/>
    </xf>
    <xf numFmtId="0" fontId="17" fillId="0" borderId="101" xfId="4" applyFont="1" applyBorder="1" applyAlignment="1">
      <alignment vertical="top" wrapText="1"/>
    </xf>
    <xf numFmtId="0" fontId="17" fillId="0" borderId="49" xfId="4" applyFont="1" applyBorder="1" applyAlignment="1">
      <alignment vertical="top" wrapText="1"/>
    </xf>
    <xf numFmtId="0" fontId="43" fillId="0" borderId="49" xfId="13" applyFont="1" applyFill="1" applyBorder="1" applyAlignment="1">
      <alignment vertical="center" wrapText="1"/>
    </xf>
    <xf numFmtId="0" fontId="43" fillId="0" borderId="218" xfId="13" applyFont="1" applyFill="1" applyBorder="1" applyAlignment="1">
      <alignment vertical="center" wrapText="1"/>
    </xf>
    <xf numFmtId="0" fontId="43" fillId="0" borderId="48" xfId="13" applyFont="1" applyFill="1" applyBorder="1" applyAlignment="1">
      <alignment vertical="center" wrapText="1"/>
    </xf>
    <xf numFmtId="0" fontId="17" fillId="0" borderId="154" xfId="4" applyFont="1" applyBorder="1" applyAlignment="1">
      <alignment vertical="top" wrapText="1"/>
    </xf>
    <xf numFmtId="0" fontId="17" fillId="0" borderId="70" xfId="4" applyFont="1" applyBorder="1" applyAlignment="1">
      <alignment vertical="top" wrapText="1"/>
    </xf>
    <xf numFmtId="0" fontId="43" fillId="0" borderId="71" xfId="13" applyFont="1" applyFill="1" applyBorder="1" applyAlignment="1">
      <alignment vertical="center" wrapText="1"/>
    </xf>
    <xf numFmtId="0" fontId="43" fillId="0" borderId="224" xfId="13" applyFont="1" applyFill="1" applyBorder="1" applyAlignment="1">
      <alignment vertical="center" wrapText="1"/>
    </xf>
    <xf numFmtId="0" fontId="40" fillId="0" borderId="158" xfId="13" applyFont="1" applyFill="1" applyBorder="1" applyAlignment="1">
      <alignment horizontal="left" vertical="center" wrapText="1"/>
    </xf>
    <xf numFmtId="0" fontId="17" fillId="3" borderId="1" xfId="0" applyFont="1" applyFill="1" applyBorder="1" applyAlignment="1">
      <alignment horizontal="center" vertical="center" wrapText="1"/>
    </xf>
    <xf numFmtId="0" fontId="36" fillId="4" borderId="0" xfId="12" applyFont="1" applyFill="1" applyAlignment="1">
      <alignment horizontal="left" vertical="center" wrapText="1"/>
    </xf>
    <xf numFmtId="0" fontId="31" fillId="4" borderId="2" xfId="12" applyFont="1" applyFill="1" applyBorder="1" applyAlignment="1">
      <alignment vertical="top" wrapText="1"/>
    </xf>
    <xf numFmtId="0" fontId="31" fillId="4" borderId="3" xfId="12" applyFont="1" applyFill="1" applyBorder="1" applyAlignment="1">
      <alignment vertical="top" wrapText="1"/>
    </xf>
    <xf numFmtId="0" fontId="31" fillId="4" borderId="4" xfId="12" applyFont="1" applyFill="1" applyBorder="1" applyAlignment="1">
      <alignment vertical="top" wrapText="1"/>
    </xf>
    <xf numFmtId="0" fontId="31" fillId="4" borderId="2" xfId="12" applyFont="1" applyFill="1" applyBorder="1" applyAlignment="1">
      <alignment horizontal="center" vertical="center" wrapText="1"/>
    </xf>
    <xf numFmtId="0" fontId="31" fillId="4" borderId="3" xfId="12" applyFont="1" applyFill="1" applyBorder="1" applyAlignment="1">
      <alignment horizontal="center" vertical="center" wrapText="1"/>
    </xf>
    <xf numFmtId="0" fontId="31" fillId="4" borderId="4" xfId="12" applyFont="1" applyFill="1" applyBorder="1" applyAlignment="1">
      <alignment horizontal="center" vertical="center" wrapText="1"/>
    </xf>
    <xf numFmtId="0" fontId="4" fillId="0" borderId="2" xfId="4" applyBorder="1" applyAlignment="1">
      <alignment horizontal="left" vertical="center" wrapText="1"/>
    </xf>
    <xf numFmtId="0" fontId="4" fillId="0" borderId="3" xfId="4" applyBorder="1" applyAlignment="1">
      <alignment horizontal="left" vertical="center" wrapText="1"/>
    </xf>
    <xf numFmtId="0" fontId="4" fillId="0" borderId="4" xfId="4" applyBorder="1" applyAlignment="1">
      <alignment horizontal="left" vertical="center" wrapText="1"/>
    </xf>
    <xf numFmtId="0" fontId="36" fillId="4" borderId="110" xfId="12" applyFont="1" applyFill="1" applyBorder="1" applyAlignment="1">
      <alignment horizontal="center" vertical="center"/>
    </xf>
    <xf numFmtId="0" fontId="31" fillId="4" borderId="2" xfId="12" applyFont="1" applyFill="1" applyBorder="1" applyAlignment="1">
      <alignment horizontal="center" vertical="center"/>
    </xf>
    <xf numFmtId="0" fontId="31" fillId="4" borderId="3" xfId="12" applyFont="1" applyFill="1" applyBorder="1" applyAlignment="1">
      <alignment horizontal="center" vertical="center"/>
    </xf>
    <xf numFmtId="0" fontId="31" fillId="4" borderId="4" xfId="12" applyFont="1" applyFill="1" applyBorder="1" applyAlignment="1">
      <alignment horizontal="center" vertical="center"/>
    </xf>
    <xf numFmtId="0" fontId="4" fillId="0" borderId="2" xfId="4" applyBorder="1" applyAlignment="1">
      <alignment horizontal="center" vertical="center"/>
    </xf>
    <xf numFmtId="0" fontId="4" fillId="0" borderId="3" xfId="4" applyBorder="1" applyAlignment="1">
      <alignment horizontal="center" vertical="center"/>
    </xf>
    <xf numFmtId="0" fontId="4" fillId="0" borderId="4" xfId="4" applyBorder="1" applyAlignment="1">
      <alignment horizontal="center" vertical="center"/>
    </xf>
    <xf numFmtId="0" fontId="32" fillId="4" borderId="2" xfId="12" applyFont="1" applyFill="1" applyBorder="1" applyAlignment="1">
      <alignment horizontal="center" vertical="center"/>
    </xf>
    <xf numFmtId="0" fontId="32" fillId="4" borderId="3" xfId="12" applyFont="1" applyFill="1" applyBorder="1" applyAlignment="1">
      <alignment horizontal="center" vertical="center"/>
    </xf>
    <xf numFmtId="0" fontId="32" fillId="4" borderId="4" xfId="12" applyFont="1" applyFill="1" applyBorder="1" applyAlignment="1">
      <alignment horizontal="center" vertical="center"/>
    </xf>
    <xf numFmtId="0" fontId="35" fillId="0" borderId="2" xfId="12" applyFont="1" applyBorder="1" applyAlignment="1">
      <alignment horizontal="center" vertical="center"/>
    </xf>
    <xf numFmtId="0" fontId="35" fillId="0" borderId="3" xfId="12" applyFont="1" applyBorder="1" applyAlignment="1">
      <alignment horizontal="center" vertical="center"/>
    </xf>
    <xf numFmtId="0" fontId="35" fillId="0" borderId="4" xfId="12" applyFont="1" applyBorder="1" applyAlignment="1">
      <alignment horizontal="center" vertical="center"/>
    </xf>
    <xf numFmtId="0" fontId="35" fillId="0" borderId="114" xfId="12" applyFont="1" applyBorder="1" applyAlignment="1">
      <alignment horizontal="center" vertical="center"/>
    </xf>
    <xf numFmtId="187" fontId="32" fillId="4" borderId="0" xfId="12" applyNumberFormat="1" applyFont="1" applyFill="1" applyAlignment="1">
      <alignment horizontal="right" vertical="center"/>
    </xf>
    <xf numFmtId="0" fontId="33" fillId="4" borderId="0" xfId="12" applyFont="1" applyFill="1" applyAlignment="1">
      <alignment horizontal="center" vertical="center"/>
    </xf>
    <xf numFmtId="0" fontId="32" fillId="4" borderId="0" xfId="12" applyFont="1" applyFill="1" applyAlignment="1">
      <alignment horizontal="left" vertical="center" wrapText="1"/>
    </xf>
    <xf numFmtId="0" fontId="32" fillId="0" borderId="2" xfId="12" applyFont="1" applyBorder="1" applyAlignment="1">
      <alignment horizontal="center" vertical="center"/>
    </xf>
    <xf numFmtId="0" fontId="32" fillId="0" borderId="3" xfId="12" applyFont="1" applyBorder="1" applyAlignment="1">
      <alignment horizontal="center" vertical="center"/>
    </xf>
    <xf numFmtId="0" fontId="32" fillId="0" borderId="4" xfId="12" applyFont="1" applyBorder="1" applyAlignment="1">
      <alignment horizontal="center" vertical="center"/>
    </xf>
    <xf numFmtId="0" fontId="17" fillId="0" borderId="48" xfId="13" applyFont="1" applyFill="1" applyBorder="1" applyAlignment="1">
      <alignment horizontal="left" vertical="top" wrapText="1"/>
    </xf>
    <xf numFmtId="0" fontId="17" fillId="0" borderId="29" xfId="13" applyFont="1" applyFill="1" applyBorder="1" applyAlignment="1">
      <alignment horizontal="left" vertical="top" wrapText="1"/>
    </xf>
    <xf numFmtId="0" fontId="17" fillId="0" borderId="216" xfId="13" applyFont="1" applyFill="1" applyBorder="1" applyAlignment="1">
      <alignment horizontal="left" vertical="top" wrapText="1"/>
    </xf>
    <xf numFmtId="0" fontId="17" fillId="0" borderId="138" xfId="13" applyFont="1" applyFill="1" applyBorder="1" applyAlignment="1">
      <alignment horizontal="left" vertical="top" wrapText="1"/>
    </xf>
    <xf numFmtId="0" fontId="17" fillId="0" borderId="96" xfId="13" applyFont="1" applyFill="1" applyBorder="1" applyAlignment="1">
      <alignment horizontal="left" vertical="top" wrapText="1"/>
    </xf>
    <xf numFmtId="0" fontId="17" fillId="0" borderId="0" xfId="13" applyFont="1" applyFill="1" applyBorder="1" applyAlignment="1">
      <alignment horizontal="left" vertical="top" wrapText="1"/>
    </xf>
    <xf numFmtId="0" fontId="17" fillId="0" borderId="157" xfId="13" applyFont="1" applyFill="1" applyBorder="1" applyAlignment="1">
      <alignment horizontal="left" vertical="top" wrapText="1"/>
    </xf>
    <xf numFmtId="0" fontId="17" fillId="0" borderId="88" xfId="13" applyFont="1" applyFill="1" applyBorder="1" applyAlignment="1">
      <alignment horizontal="left" vertical="top" wrapText="1"/>
    </xf>
    <xf numFmtId="0" fontId="17" fillId="0" borderId="89" xfId="13" applyFont="1" applyFill="1" applyBorder="1" applyAlignment="1">
      <alignment horizontal="left" vertical="top" wrapText="1"/>
    </xf>
    <xf numFmtId="0" fontId="17" fillId="0" borderId="151" xfId="13" applyFont="1" applyFill="1" applyBorder="1" applyAlignment="1">
      <alignment horizontal="left" vertical="top" wrapText="1"/>
    </xf>
    <xf numFmtId="0" fontId="17" fillId="0" borderId="101" xfId="13" applyFont="1" applyFill="1" applyBorder="1" applyAlignment="1">
      <alignment horizontal="left" vertical="top" wrapText="1"/>
    </xf>
    <xf numFmtId="0" fontId="17" fillId="0" borderId="139" xfId="13" applyFont="1" applyFill="1" applyBorder="1" applyAlignment="1">
      <alignment horizontal="left" vertical="top" wrapText="1"/>
    </xf>
    <xf numFmtId="0" fontId="17" fillId="5" borderId="44" xfId="13" applyFont="1" applyFill="1" applyBorder="1" applyAlignment="1">
      <alignment vertical="center"/>
    </xf>
    <xf numFmtId="0" fontId="17" fillId="5" borderId="154" xfId="13" applyFont="1" applyFill="1" applyBorder="1" applyAlignment="1">
      <alignment vertical="center"/>
    </xf>
    <xf numFmtId="0" fontId="17" fillId="5" borderId="155" xfId="13" applyFont="1" applyFill="1" applyBorder="1" applyAlignment="1">
      <alignment vertical="center"/>
    </xf>
    <xf numFmtId="0" fontId="17" fillId="0" borderId="216" xfId="13" applyFont="1" applyFill="1" applyBorder="1" applyAlignment="1">
      <alignment horizontal="center" vertical="top" wrapText="1"/>
    </xf>
    <xf numFmtId="0" fontId="17" fillId="0" borderId="138" xfId="13" applyFont="1" applyFill="1" applyBorder="1" applyAlignment="1">
      <alignment horizontal="center" vertical="top" wrapText="1"/>
    </xf>
    <xf numFmtId="0" fontId="17" fillId="0" borderId="124" xfId="13" applyFont="1" applyFill="1" applyBorder="1" applyAlignment="1">
      <alignment horizontal="center" vertical="top" wrapText="1"/>
    </xf>
    <xf numFmtId="0" fontId="17" fillId="0" borderId="96" xfId="13" applyFont="1" applyFill="1" applyBorder="1" applyAlignment="1">
      <alignment horizontal="center" vertical="top" wrapText="1"/>
    </xf>
    <xf numFmtId="0" fontId="17" fillId="0" borderId="0" xfId="13" applyFont="1" applyFill="1" applyBorder="1" applyAlignment="1">
      <alignment horizontal="center" vertical="top" wrapText="1"/>
    </xf>
    <xf numFmtId="0" fontId="17" fillId="0" borderId="157" xfId="13" applyFont="1" applyFill="1" applyBorder="1" applyAlignment="1">
      <alignment horizontal="center" vertical="top" wrapText="1"/>
    </xf>
    <xf numFmtId="0" fontId="17" fillId="0" borderId="223" xfId="13" applyFont="1" applyFill="1" applyBorder="1" applyAlignment="1">
      <alignment horizontal="center" vertical="top" wrapText="1"/>
    </xf>
    <xf numFmtId="0" fontId="17" fillId="0" borderId="118" xfId="13" applyFont="1" applyFill="1" applyBorder="1" applyAlignment="1">
      <alignment horizontal="center" vertical="top" wrapText="1"/>
    </xf>
    <xf numFmtId="0" fontId="17" fillId="0" borderId="220" xfId="13" applyFont="1" applyFill="1" applyBorder="1" applyAlignment="1">
      <alignment horizontal="center" vertical="top" wrapText="1"/>
    </xf>
    <xf numFmtId="0" fontId="17" fillId="0" borderId="154" xfId="13" applyFont="1" applyFill="1" applyBorder="1" applyAlignment="1">
      <alignment horizontal="left" vertical="top" wrapText="1"/>
    </xf>
    <xf numFmtId="0" fontId="17" fillId="0" borderId="48" xfId="4" applyFont="1" applyBorder="1" applyAlignment="1">
      <alignment horizontal="left" vertical="top" wrapText="1"/>
    </xf>
    <xf numFmtId="0" fontId="17" fillId="0" borderId="29" xfId="4" applyFont="1" applyBorder="1" applyAlignment="1">
      <alignment horizontal="left" vertical="top" wrapText="1"/>
    </xf>
    <xf numFmtId="0" fontId="17" fillId="0" borderId="216" xfId="4" applyFont="1" applyBorder="1" applyAlignment="1">
      <alignment horizontal="left" vertical="top" wrapText="1"/>
    </xf>
    <xf numFmtId="0" fontId="17" fillId="0" borderId="138" xfId="4" applyFont="1" applyBorder="1" applyAlignment="1">
      <alignment horizontal="left" vertical="top" wrapText="1"/>
    </xf>
    <xf numFmtId="0" fontId="17" fillId="0" borderId="139" xfId="4" applyFont="1" applyBorder="1" applyAlignment="1">
      <alignment horizontal="left" vertical="top" wrapText="1"/>
    </xf>
    <xf numFmtId="0" fontId="17" fillId="0" borderId="123" xfId="13" applyFont="1" applyFill="1" applyBorder="1" applyAlignment="1">
      <alignment horizontal="left" vertical="top" wrapText="1"/>
    </xf>
    <xf numFmtId="0" fontId="17" fillId="0" borderId="124" xfId="13" applyFont="1" applyFill="1" applyBorder="1" applyAlignment="1">
      <alignment horizontal="left" vertical="top" wrapText="1"/>
    </xf>
    <xf numFmtId="0" fontId="17" fillId="0" borderId="158" xfId="13" applyFont="1" applyFill="1" applyBorder="1" applyAlignment="1">
      <alignment horizontal="left" vertical="top" wrapText="1"/>
    </xf>
    <xf numFmtId="0" fontId="17" fillId="0" borderId="217" xfId="13" applyFont="1" applyFill="1" applyBorder="1" applyAlignment="1">
      <alignment horizontal="center" vertical="top" wrapText="1"/>
    </xf>
    <xf numFmtId="0" fontId="17" fillId="0" borderId="221" xfId="13" applyFont="1" applyFill="1" applyBorder="1" applyAlignment="1">
      <alignment horizontal="center" vertical="top" wrapText="1"/>
    </xf>
    <xf numFmtId="0" fontId="17" fillId="0" borderId="216" xfId="4" applyFont="1" applyBorder="1" applyAlignment="1">
      <alignment horizontal="left"/>
    </xf>
    <xf numFmtId="0" fontId="17" fillId="0" borderId="138" xfId="4" applyFont="1" applyBorder="1" applyAlignment="1">
      <alignment horizontal="left"/>
    </xf>
    <xf numFmtId="0" fontId="17" fillId="0" borderId="139" xfId="4" applyFont="1" applyBorder="1" applyAlignment="1">
      <alignment horizontal="left"/>
    </xf>
    <xf numFmtId="0" fontId="17" fillId="0" borderId="123" xfId="4" applyFont="1" applyBorder="1" applyAlignment="1">
      <alignment horizontal="left" vertical="top" wrapText="1"/>
    </xf>
    <xf numFmtId="0" fontId="17" fillId="0" borderId="124" xfId="4" applyFont="1" applyBorder="1" applyAlignment="1">
      <alignment horizontal="left" vertical="top" wrapText="1"/>
    </xf>
    <xf numFmtId="0" fontId="17" fillId="0" borderId="158" xfId="4" applyFont="1" applyBorder="1" applyAlignment="1">
      <alignment horizontal="left" vertical="top" wrapText="1"/>
    </xf>
    <xf numFmtId="0" fontId="17" fillId="0" borderId="0" xfId="4" applyFont="1" applyBorder="1" applyAlignment="1">
      <alignment horizontal="left" vertical="top" wrapText="1"/>
    </xf>
    <xf numFmtId="0" fontId="17" fillId="0" borderId="157" xfId="4" applyFont="1" applyBorder="1" applyAlignment="1">
      <alignment horizontal="left" vertical="top" wrapText="1"/>
    </xf>
    <xf numFmtId="0" fontId="17" fillId="0" borderId="219" xfId="4" applyFont="1" applyBorder="1" applyAlignment="1">
      <alignment horizontal="left" vertical="top" wrapText="1"/>
    </xf>
    <xf numFmtId="0" fontId="17" fillId="0" borderId="118" xfId="4" applyFont="1" applyBorder="1" applyAlignment="1">
      <alignment horizontal="left" vertical="top" wrapText="1"/>
    </xf>
    <xf numFmtId="0" fontId="17" fillId="0" borderId="220" xfId="4" applyFont="1" applyBorder="1" applyAlignment="1">
      <alignment horizontal="left" vertical="top" wrapText="1"/>
    </xf>
    <xf numFmtId="0" fontId="17" fillId="0" borderId="51" xfId="4" applyFont="1" applyBorder="1" applyAlignment="1">
      <alignment horizontal="left" vertical="top" wrapText="1"/>
    </xf>
    <xf numFmtId="0" fontId="17" fillId="0" borderId="154" xfId="4" applyFont="1" applyBorder="1" applyAlignment="1">
      <alignment horizontal="left" vertical="top" wrapText="1"/>
    </xf>
    <xf numFmtId="0" fontId="17" fillId="0" borderId="49" xfId="4" applyFont="1" applyBorder="1" applyAlignment="1">
      <alignment horizontal="left" vertical="top" wrapText="1"/>
    </xf>
    <xf numFmtId="0" fontId="17" fillId="0" borderId="44" xfId="13" applyFont="1" applyFill="1" applyBorder="1" applyAlignment="1">
      <alignment horizontal="left" vertical="top" wrapText="1"/>
    </xf>
    <xf numFmtId="0" fontId="17" fillId="0" borderId="155" xfId="13" applyFont="1" applyFill="1" applyBorder="1" applyAlignment="1">
      <alignment horizontal="left" vertical="top" wrapText="1"/>
    </xf>
    <xf numFmtId="0" fontId="17" fillId="0" borderId="219" xfId="13" applyFont="1" applyFill="1" applyBorder="1" applyAlignment="1">
      <alignment horizontal="left" vertical="top" wrapText="1"/>
    </xf>
    <xf numFmtId="0" fontId="17" fillId="0" borderId="118" xfId="13" applyFont="1" applyFill="1" applyBorder="1" applyAlignment="1">
      <alignment horizontal="left" vertical="top" wrapText="1"/>
    </xf>
    <xf numFmtId="0" fontId="17" fillId="0" borderId="220" xfId="13" applyFont="1" applyFill="1" applyBorder="1" applyAlignment="1">
      <alignment horizontal="left" vertical="top" wrapText="1"/>
    </xf>
    <xf numFmtId="0" fontId="17" fillId="5" borderId="138" xfId="13" applyFont="1" applyFill="1" applyBorder="1" applyAlignment="1">
      <alignment vertical="center"/>
    </xf>
    <xf numFmtId="0" fontId="17" fillId="0" borderId="216" xfId="13" applyFont="1" applyFill="1" applyBorder="1" applyAlignment="1">
      <alignment horizontal="left" wrapText="1"/>
    </xf>
    <xf numFmtId="0" fontId="17" fillId="0" borderId="138" xfId="13" applyFont="1" applyFill="1" applyBorder="1" applyAlignment="1">
      <alignment horizontal="left" wrapText="1"/>
    </xf>
    <xf numFmtId="0" fontId="17" fillId="0" borderId="139" xfId="13" applyFont="1" applyFill="1" applyBorder="1" applyAlignment="1">
      <alignment horizontal="left" wrapText="1"/>
    </xf>
    <xf numFmtId="0" fontId="17" fillId="0" borderId="51" xfId="13" applyFont="1" applyFill="1" applyBorder="1" applyAlignment="1">
      <alignment horizontal="left" vertical="top" wrapText="1"/>
    </xf>
    <xf numFmtId="0" fontId="17" fillId="0" borderId="49" xfId="13" applyFont="1" applyFill="1" applyBorder="1" applyAlignment="1">
      <alignment horizontal="left" vertical="top" wrapText="1"/>
    </xf>
    <xf numFmtId="49" fontId="17" fillId="0" borderId="77" xfId="13" applyNumberFormat="1" applyFont="1" applyFill="1" applyBorder="1" applyAlignment="1">
      <alignment horizontal="center" vertical="center" wrapText="1"/>
    </xf>
    <xf numFmtId="49" fontId="17" fillId="0" borderId="162" xfId="13" applyNumberFormat="1" applyFont="1" applyFill="1" applyBorder="1" applyAlignment="1">
      <alignment horizontal="center" vertical="center" wrapText="1"/>
    </xf>
    <xf numFmtId="49" fontId="17" fillId="0" borderId="213" xfId="13" applyNumberFormat="1" applyFont="1" applyFill="1" applyBorder="1" applyAlignment="1">
      <alignment horizontal="center" vertical="center" wrapText="1"/>
    </xf>
    <xf numFmtId="0" fontId="30" fillId="0" borderId="0" xfId="13" applyFont="1" applyFill="1" applyBorder="1" applyAlignment="1">
      <alignment horizontal="center" vertical="center"/>
    </xf>
    <xf numFmtId="0" fontId="17" fillId="0" borderId="0" xfId="4" applyFont="1" applyAlignment="1">
      <alignment horizontal="center"/>
    </xf>
    <xf numFmtId="0" fontId="41" fillId="4" borderId="77" xfId="4" applyFont="1" applyFill="1" applyBorder="1" applyAlignment="1">
      <alignment horizontal="center" vertical="center" wrapText="1"/>
    </xf>
    <xf numFmtId="0" fontId="41" fillId="0" borderId="78" xfId="4" applyFont="1" applyBorder="1" applyAlignment="1">
      <alignment horizontal="center" vertical="center" wrapText="1"/>
    </xf>
    <xf numFmtId="0" fontId="39" fillId="4" borderId="0" xfId="4" applyFont="1" applyFill="1" applyBorder="1" applyAlignment="1">
      <alignment horizontal="left" vertical="center" wrapText="1"/>
    </xf>
    <xf numFmtId="38" fontId="9" fillId="2" borderId="4" xfId="6" applyFont="1" applyFill="1" applyBorder="1" applyAlignment="1">
      <alignment horizontal="center" vertical="center"/>
    </xf>
    <xf numFmtId="38" fontId="9" fillId="2" borderId="170" xfId="6" applyFont="1" applyFill="1" applyBorder="1" applyAlignment="1">
      <alignment horizontal="center" vertical="center"/>
    </xf>
    <xf numFmtId="38" fontId="9" fillId="2" borderId="33" xfId="6" applyFont="1" applyFill="1" applyBorder="1" applyAlignment="1">
      <alignment horizontal="center" vertical="center"/>
    </xf>
    <xf numFmtId="0" fontId="21" fillId="0" borderId="2"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4" xfId="4" applyFont="1" applyBorder="1" applyAlignment="1">
      <alignment horizontal="center" vertical="center" wrapText="1"/>
    </xf>
    <xf numFmtId="38" fontId="9" fillId="0" borderId="33" xfId="6" applyFont="1" applyBorder="1" applyAlignment="1">
      <alignment horizontal="center" vertical="center"/>
    </xf>
    <xf numFmtId="38" fontId="9" fillId="0" borderId="1" xfId="6" applyFont="1" applyBorder="1" applyAlignment="1">
      <alignment horizontal="center" vertical="center"/>
    </xf>
    <xf numFmtId="185" fontId="13" fillId="0" borderId="206" xfId="4" applyNumberFormat="1" applyFont="1" applyFill="1" applyBorder="1" applyAlignment="1">
      <alignment horizontal="center" vertical="center"/>
    </xf>
    <xf numFmtId="185" fontId="13" fillId="0" borderId="2" xfId="4" applyNumberFormat="1" applyFont="1" applyFill="1" applyBorder="1" applyAlignment="1">
      <alignment horizontal="center" vertical="center"/>
    </xf>
    <xf numFmtId="185" fontId="13" fillId="0" borderId="182" xfId="4" applyNumberFormat="1" applyFont="1" applyFill="1" applyBorder="1" applyAlignment="1">
      <alignment horizontal="center" vertical="center"/>
    </xf>
    <xf numFmtId="185" fontId="13" fillId="0" borderId="184" xfId="4" applyNumberFormat="1" applyFont="1" applyFill="1" applyBorder="1" applyAlignment="1">
      <alignment horizontal="center" vertical="center"/>
    </xf>
    <xf numFmtId="38" fontId="9" fillId="0" borderId="183" xfId="6" applyFont="1" applyFill="1" applyBorder="1" applyAlignment="1">
      <alignment horizontal="center" vertical="center"/>
    </xf>
    <xf numFmtId="38" fontId="9" fillId="0" borderId="171" xfId="6" applyFont="1" applyFill="1" applyBorder="1" applyAlignment="1">
      <alignment horizontal="center" vertical="center"/>
    </xf>
    <xf numFmtId="38" fontId="13" fillId="0" borderId="33" xfId="6" applyFont="1" applyFill="1" applyBorder="1" applyAlignment="1">
      <alignment horizontal="center" vertical="center"/>
    </xf>
    <xf numFmtId="38" fontId="13" fillId="0" borderId="1" xfId="6" applyFont="1" applyFill="1" applyBorder="1" applyAlignment="1">
      <alignment horizontal="center" vertical="center"/>
    </xf>
    <xf numFmtId="38" fontId="9" fillId="2" borderId="183" xfId="6" applyFont="1" applyFill="1" applyBorder="1" applyAlignment="1">
      <alignment horizontal="center" vertical="center"/>
    </xf>
    <xf numFmtId="38" fontId="9" fillId="2" borderId="171" xfId="6" applyFont="1" applyFill="1" applyBorder="1" applyAlignment="1">
      <alignment horizontal="center" vertical="center"/>
    </xf>
    <xf numFmtId="0" fontId="21" fillId="0" borderId="1" xfId="4" applyFont="1" applyBorder="1" applyAlignment="1">
      <alignment horizontal="center" vertical="center" wrapText="1"/>
    </xf>
    <xf numFmtId="0" fontId="21" fillId="0" borderId="1" xfId="4" applyFont="1" applyBorder="1" applyAlignment="1">
      <alignment horizontal="center" vertical="center"/>
    </xf>
    <xf numFmtId="0" fontId="21" fillId="0" borderId="170" xfId="4" applyFont="1" applyBorder="1" applyAlignment="1">
      <alignment horizontal="center" vertical="center"/>
    </xf>
    <xf numFmtId="0" fontId="21" fillId="0" borderId="173" xfId="4" applyFont="1" applyBorder="1" applyAlignment="1">
      <alignment horizontal="center" vertical="center"/>
    </xf>
    <xf numFmtId="0" fontId="21" fillId="0" borderId="114" xfId="4" applyFont="1" applyBorder="1" applyAlignment="1">
      <alignment horizontal="center" vertical="center"/>
    </xf>
    <xf numFmtId="0" fontId="21" fillId="0" borderId="164" xfId="4" applyFont="1" applyBorder="1" applyAlignment="1">
      <alignment horizontal="center" vertical="center"/>
    </xf>
    <xf numFmtId="0" fontId="21" fillId="0" borderId="0" xfId="4" applyFont="1" applyBorder="1" applyAlignment="1">
      <alignment horizontal="center" vertical="center"/>
    </xf>
    <xf numFmtId="0" fontId="21" fillId="0" borderId="168" xfId="4" applyFont="1" applyBorder="1" applyAlignment="1">
      <alignment horizontal="center" vertical="center"/>
    </xf>
    <xf numFmtId="0" fontId="21" fillId="0" borderId="175" xfId="4" applyFont="1" applyBorder="1" applyAlignment="1">
      <alignment horizontal="center" vertical="center"/>
    </xf>
    <xf numFmtId="0" fontId="21" fillId="0" borderId="165" xfId="4" applyFont="1" applyFill="1" applyBorder="1" applyAlignment="1">
      <alignment horizontal="center" vertical="center"/>
    </xf>
    <xf numFmtId="0" fontId="21" fillId="0" borderId="3" xfId="4" applyFont="1" applyFill="1" applyBorder="1" applyAlignment="1">
      <alignment horizontal="center" vertical="center"/>
    </xf>
    <xf numFmtId="0" fontId="21" fillId="0" borderId="166" xfId="4" applyFont="1" applyFill="1" applyBorder="1" applyAlignment="1">
      <alignment horizontal="center" vertical="center"/>
    </xf>
    <xf numFmtId="0" fontId="21" fillId="0" borderId="167" xfId="4" applyFont="1" applyBorder="1" applyAlignment="1">
      <alignment horizontal="center" vertical="center"/>
    </xf>
    <xf numFmtId="0" fontId="21" fillId="0" borderId="22" xfId="4" applyFont="1" applyBorder="1" applyAlignment="1">
      <alignment horizontal="center" vertical="center"/>
    </xf>
    <xf numFmtId="0" fontId="21" fillId="0" borderId="169" xfId="4" applyFont="1" applyBorder="1" applyAlignment="1">
      <alignment horizontal="center" vertical="center" wrapText="1"/>
    </xf>
    <xf numFmtId="0" fontId="21" fillId="0" borderId="172" xfId="4" applyFont="1" applyBorder="1" applyAlignment="1">
      <alignment horizontal="center" vertical="center" wrapText="1"/>
    </xf>
    <xf numFmtId="0" fontId="21" fillId="0" borderId="170"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166" xfId="4" applyFont="1" applyBorder="1" applyAlignment="1">
      <alignment horizontal="center" vertical="center" wrapText="1"/>
    </xf>
    <xf numFmtId="0" fontId="21" fillId="0" borderId="171" xfId="4" applyFont="1" applyBorder="1" applyAlignment="1">
      <alignment horizontal="center" vertical="center" wrapText="1"/>
    </xf>
    <xf numFmtId="0" fontId="21" fillId="0" borderId="179" xfId="4" applyFont="1" applyBorder="1" applyAlignment="1">
      <alignment horizontal="center" vertical="center" wrapText="1"/>
    </xf>
    <xf numFmtId="0" fontId="21" fillId="0" borderId="22" xfId="4" applyFont="1" applyBorder="1" applyAlignment="1">
      <alignment horizontal="center" vertical="center" wrapText="1"/>
    </xf>
    <xf numFmtId="0" fontId="21" fillId="0" borderId="97" xfId="4" applyFont="1" applyBorder="1" applyAlignment="1">
      <alignment horizontal="center" vertical="center" wrapText="1"/>
    </xf>
    <xf numFmtId="38" fontId="9" fillId="0" borderId="36" xfId="6" applyFont="1" applyBorder="1" applyAlignment="1">
      <alignment horizontal="center" vertical="center"/>
    </xf>
    <xf numFmtId="38" fontId="9" fillId="0" borderId="4" xfId="6" applyFont="1" applyBorder="1" applyAlignment="1">
      <alignment horizontal="center" vertical="center"/>
    </xf>
    <xf numFmtId="38" fontId="9" fillId="2" borderId="36" xfId="6" applyFont="1" applyFill="1" applyBorder="1" applyAlignment="1">
      <alignment horizontal="center" vertical="center"/>
    </xf>
    <xf numFmtId="38" fontId="9" fillId="0" borderId="170" xfId="6" applyFont="1" applyBorder="1" applyAlignment="1">
      <alignment horizontal="center" vertical="center"/>
    </xf>
    <xf numFmtId="185" fontId="13" fillId="0" borderId="164" xfId="4" applyNumberFormat="1" applyFont="1" applyBorder="1" applyAlignment="1">
      <alignment horizontal="center" vertical="center"/>
    </xf>
    <xf numFmtId="185" fontId="13" fillId="0" borderId="184" xfId="4" applyNumberFormat="1" applyFont="1" applyBorder="1" applyAlignment="1">
      <alignment horizontal="center" vertical="center"/>
    </xf>
    <xf numFmtId="38" fontId="9" fillId="0" borderId="169" xfId="6" applyFont="1" applyFill="1" applyBorder="1" applyAlignment="1">
      <alignment horizontal="center" vertical="center"/>
    </xf>
    <xf numFmtId="38" fontId="9" fillId="0" borderId="170" xfId="6" applyFont="1" applyFill="1" applyBorder="1" applyAlignment="1">
      <alignment horizontal="center" vertical="center"/>
    </xf>
    <xf numFmtId="38" fontId="9" fillId="0" borderId="33" xfId="6" applyFont="1" applyFill="1" applyBorder="1" applyAlignment="1">
      <alignment horizontal="center" vertical="center"/>
    </xf>
    <xf numFmtId="38" fontId="9" fillId="2" borderId="169" xfId="6" applyFont="1" applyFill="1" applyBorder="1" applyAlignment="1">
      <alignment horizontal="center" vertical="center"/>
    </xf>
    <xf numFmtId="0" fontId="9" fillId="0" borderId="170" xfId="6" applyNumberFormat="1" applyFont="1" applyFill="1" applyBorder="1" applyAlignment="1">
      <alignment horizontal="center" vertical="center" wrapText="1" shrinkToFit="1"/>
    </xf>
    <xf numFmtId="0" fontId="9" fillId="0" borderId="33" xfId="6" applyNumberFormat="1" applyFont="1" applyFill="1" applyBorder="1" applyAlignment="1">
      <alignment horizontal="center" vertical="center" wrapText="1" shrinkToFit="1"/>
    </xf>
    <xf numFmtId="38" fontId="9" fillId="0" borderId="1" xfId="6" applyFont="1" applyFill="1" applyBorder="1" applyAlignment="1">
      <alignment horizontal="center" vertical="center"/>
    </xf>
    <xf numFmtId="38" fontId="9" fillId="0" borderId="212" xfId="6" applyFont="1" applyFill="1" applyBorder="1" applyAlignment="1">
      <alignment horizontal="center" vertical="center"/>
    </xf>
    <xf numFmtId="38" fontId="9" fillId="0" borderId="210" xfId="6" applyFont="1" applyFill="1" applyBorder="1" applyAlignment="1">
      <alignment horizontal="center" vertical="center"/>
    </xf>
    <xf numFmtId="185" fontId="13" fillId="0" borderId="113" xfId="4" applyNumberFormat="1" applyFont="1" applyFill="1" applyBorder="1" applyAlignment="1">
      <alignment horizontal="center" vertical="center"/>
    </xf>
    <xf numFmtId="0" fontId="13" fillId="0" borderId="113" xfId="4" applyFont="1" applyFill="1" applyBorder="1" applyAlignment="1">
      <alignment horizontal="center" vertical="center"/>
    </xf>
    <xf numFmtId="0" fontId="13" fillId="0" borderId="114"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159" xfId="4" applyFont="1" applyFill="1" applyBorder="1" applyAlignment="1">
      <alignment horizontal="center" vertical="center"/>
    </xf>
    <xf numFmtId="0" fontId="13" fillId="0" borderId="110" xfId="4" applyFont="1" applyFill="1" applyBorder="1" applyAlignment="1">
      <alignment horizontal="center" vertical="center"/>
    </xf>
    <xf numFmtId="0" fontId="13" fillId="0" borderId="36" xfId="4" applyFont="1" applyFill="1" applyBorder="1" applyAlignment="1">
      <alignment horizontal="center" vertical="center"/>
    </xf>
    <xf numFmtId="0" fontId="13" fillId="0" borderId="164" xfId="4" applyFont="1" applyFill="1" applyBorder="1" applyAlignment="1">
      <alignment horizontal="center" vertical="center"/>
    </xf>
    <xf numFmtId="0" fontId="13" fillId="0" borderId="184" xfId="4" applyFont="1" applyFill="1" applyBorder="1" applyAlignment="1">
      <alignment horizontal="center" vertical="center"/>
    </xf>
    <xf numFmtId="185" fontId="13" fillId="0" borderId="166" xfId="4" applyNumberFormat="1" applyFont="1" applyBorder="1" applyAlignment="1">
      <alignment horizontal="center" vertical="center"/>
    </xf>
    <xf numFmtId="0" fontId="17" fillId="0" borderId="1" xfId="4" applyFont="1" applyBorder="1" applyAlignment="1">
      <alignment horizontal="center" vertical="center" wrapText="1"/>
    </xf>
    <xf numFmtId="0" fontId="17" fillId="0" borderId="1" xfId="4" applyFont="1" applyBorder="1" applyAlignment="1">
      <alignment horizontal="center" vertical="center"/>
    </xf>
    <xf numFmtId="0" fontId="17" fillId="0" borderId="173" xfId="4" applyFont="1" applyBorder="1" applyAlignment="1">
      <alignment horizontal="center" vertical="center"/>
    </xf>
    <xf numFmtId="0" fontId="17" fillId="0" borderId="113" xfId="4" applyFont="1" applyBorder="1" applyAlignment="1">
      <alignment horizontal="center" vertical="center"/>
    </xf>
    <xf numFmtId="0" fontId="17" fillId="0" borderId="22" xfId="4" applyFont="1" applyBorder="1" applyAlignment="1">
      <alignment horizontal="center" vertical="center"/>
    </xf>
    <xf numFmtId="0" fontId="17" fillId="0" borderId="5" xfId="4" applyFont="1" applyBorder="1" applyAlignment="1">
      <alignment horizontal="center" vertical="center"/>
    </xf>
    <xf numFmtId="0" fontId="17" fillId="0" borderId="97" xfId="4" applyFont="1" applyBorder="1" applyAlignment="1">
      <alignment horizontal="center" vertical="center"/>
    </xf>
    <xf numFmtId="0" fontId="17" fillId="0" borderId="189" xfId="4" applyFont="1" applyBorder="1" applyAlignment="1">
      <alignment horizontal="center" vertical="center"/>
    </xf>
    <xf numFmtId="0" fontId="17" fillId="0" borderId="180" xfId="4" applyFont="1" applyBorder="1" applyAlignment="1">
      <alignment horizontal="center" vertical="center"/>
    </xf>
    <xf numFmtId="0" fontId="17" fillId="0" borderId="185" xfId="4" applyFont="1" applyBorder="1" applyAlignment="1">
      <alignment horizontal="center" vertical="center"/>
    </xf>
    <xf numFmtId="0" fontId="17" fillId="0" borderId="187" xfId="4" applyFont="1" applyBorder="1" applyAlignment="1">
      <alignment horizontal="center" vertical="center"/>
    </xf>
    <xf numFmtId="0" fontId="17" fillId="0" borderId="190" xfId="4" applyFont="1" applyBorder="1" applyAlignment="1">
      <alignment horizontal="center" vertical="center"/>
    </xf>
    <xf numFmtId="0" fontId="17" fillId="0" borderId="186" xfId="4" applyFont="1" applyBorder="1" applyAlignment="1">
      <alignment horizontal="center" vertical="center"/>
    </xf>
    <xf numFmtId="0" fontId="17" fillId="0" borderId="171" xfId="4" applyFont="1" applyBorder="1" applyAlignment="1">
      <alignment horizontal="center" vertical="center"/>
    </xf>
    <xf numFmtId="0" fontId="17" fillId="0" borderId="169" xfId="4" applyFont="1" applyBorder="1" applyAlignment="1">
      <alignment horizontal="center" vertical="center"/>
    </xf>
    <xf numFmtId="0" fontId="17" fillId="0" borderId="176" xfId="4" applyFont="1" applyBorder="1" applyAlignment="1">
      <alignment horizontal="center" vertical="center"/>
    </xf>
    <xf numFmtId="0" fontId="17" fillId="0" borderId="188" xfId="4" applyFont="1" applyBorder="1" applyAlignment="1">
      <alignment horizontal="center" vertical="center" wrapText="1"/>
    </xf>
    <xf numFmtId="0" fontId="17" fillId="0" borderId="192" xfId="4" applyFont="1" applyBorder="1" applyAlignment="1">
      <alignment horizontal="center" vertical="center" wrapText="1"/>
    </xf>
    <xf numFmtId="0" fontId="17" fillId="0" borderId="170" xfId="4" applyFont="1" applyBorder="1" applyAlignment="1">
      <alignment horizontal="center" vertical="center" wrapText="1"/>
    </xf>
    <xf numFmtId="0" fontId="17" fillId="0" borderId="177" xfId="4" applyFont="1" applyBorder="1" applyAlignment="1">
      <alignment horizontal="center" vertical="center" wrapText="1"/>
    </xf>
    <xf numFmtId="38" fontId="17" fillId="0" borderId="193" xfId="6" applyFont="1" applyBorder="1" applyAlignment="1">
      <alignment horizontal="center" vertical="center"/>
    </xf>
    <xf numFmtId="185" fontId="17" fillId="0" borderId="194" xfId="4" applyNumberFormat="1" applyFont="1" applyFill="1" applyBorder="1" applyAlignment="1">
      <alignment horizontal="center" vertical="center"/>
    </xf>
    <xf numFmtId="185" fontId="17" fillId="0" borderId="195" xfId="4" applyNumberFormat="1" applyFont="1" applyFill="1" applyBorder="1" applyAlignment="1">
      <alignment horizontal="center" vertical="center"/>
    </xf>
    <xf numFmtId="0" fontId="17" fillId="0" borderId="198" xfId="4" applyFont="1" applyFill="1" applyBorder="1" applyAlignment="1">
      <alignment horizontal="center" vertical="center"/>
    </xf>
    <xf numFmtId="0" fontId="17" fillId="0" borderId="176" xfId="4" applyFont="1" applyFill="1" applyBorder="1" applyAlignment="1">
      <alignment horizontal="center" vertical="center"/>
    </xf>
    <xf numFmtId="38" fontId="17" fillId="0" borderId="199" xfId="1" applyFont="1" applyBorder="1" applyAlignment="1">
      <alignment vertical="center"/>
    </xf>
    <xf numFmtId="38" fontId="17" fillId="0" borderId="177" xfId="1" applyFont="1" applyBorder="1" applyAlignment="1">
      <alignment vertical="center"/>
    </xf>
    <xf numFmtId="38" fontId="17" fillId="0" borderId="199" xfId="6" applyFont="1" applyBorder="1" applyAlignment="1">
      <alignment horizontal="center" vertical="center"/>
    </xf>
    <xf numFmtId="38" fontId="17" fillId="0" borderId="13" xfId="6" applyFont="1" applyBorder="1" applyAlignment="1">
      <alignment horizontal="center" vertical="center"/>
    </xf>
    <xf numFmtId="185" fontId="17" fillId="0" borderId="195" xfId="4" applyNumberFormat="1" applyFont="1" applyBorder="1" applyAlignment="1">
      <alignment horizontal="center" vertical="center"/>
    </xf>
    <xf numFmtId="0" fontId="17" fillId="0" borderId="172" xfId="4" applyFont="1" applyFill="1" applyBorder="1" applyAlignment="1">
      <alignment horizontal="center" vertical="center"/>
    </xf>
    <xf numFmtId="38" fontId="17" fillId="0" borderId="13" xfId="1" applyFont="1" applyBorder="1" applyAlignment="1">
      <alignment vertical="center"/>
    </xf>
    <xf numFmtId="185" fontId="17" fillId="0" borderId="181" xfId="4" applyNumberFormat="1" applyFont="1" applyBorder="1" applyAlignment="1">
      <alignment horizontal="center" vertical="center"/>
    </xf>
    <xf numFmtId="185" fontId="17" fillId="0" borderId="129" xfId="4" applyNumberFormat="1" applyFont="1" applyBorder="1" applyAlignment="1">
      <alignment horizontal="center" vertical="center"/>
    </xf>
    <xf numFmtId="185" fontId="17" fillId="0" borderId="130" xfId="4" applyNumberFormat="1" applyFont="1" applyBorder="1" applyAlignment="1">
      <alignment horizontal="center" vertical="center"/>
    </xf>
    <xf numFmtId="185" fontId="17" fillId="0" borderId="189" xfId="4" applyNumberFormat="1" applyFont="1" applyBorder="1" applyAlignment="1">
      <alignment horizontal="center" vertical="center"/>
    </xf>
    <xf numFmtId="185" fontId="17" fillId="0" borderId="174" xfId="4" applyNumberFormat="1" applyFont="1" applyBorder="1" applyAlignment="1">
      <alignment horizontal="center" vertical="center"/>
    </xf>
    <xf numFmtId="185" fontId="17" fillId="0" borderId="180" xfId="4" applyNumberFormat="1" applyFont="1" applyBorder="1" applyAlignment="1">
      <alignment horizontal="center" vertical="center"/>
    </xf>
    <xf numFmtId="0" fontId="17" fillId="0" borderId="198" xfId="4" applyFont="1" applyBorder="1" applyAlignment="1">
      <alignment horizontal="center" vertical="center"/>
    </xf>
    <xf numFmtId="38" fontId="30" fillId="0" borderId="199" xfId="1" applyFont="1" applyBorder="1" applyAlignment="1">
      <alignment vertical="center"/>
    </xf>
    <xf numFmtId="38" fontId="30" fillId="0" borderId="177" xfId="1" applyFont="1" applyBorder="1" applyAlignment="1">
      <alignment vertical="center"/>
    </xf>
    <xf numFmtId="0" fontId="7" fillId="2" borderId="2" xfId="3" applyFont="1" applyFill="1" applyBorder="1" applyAlignment="1">
      <alignment horizontal="left" vertical="center" indent="1"/>
    </xf>
    <xf numFmtId="0" fontId="7" fillId="2" borderId="3" xfId="3" applyFont="1" applyFill="1" applyBorder="1" applyAlignment="1">
      <alignment horizontal="left" vertical="center" indent="1"/>
    </xf>
    <xf numFmtId="0" fontId="7" fillId="2" borderId="4" xfId="3" applyFont="1" applyFill="1" applyBorder="1" applyAlignment="1">
      <alignment horizontal="left" vertical="center" indent="1"/>
    </xf>
    <xf numFmtId="0" fontId="7" fillId="0" borderId="6" xfId="3" applyFont="1" applyFill="1" applyBorder="1" applyAlignment="1">
      <alignment horizontal="center" vertical="center" shrinkToFit="1"/>
    </xf>
    <xf numFmtId="0" fontId="7" fillId="0" borderId="12"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7" xfId="3" applyFont="1" applyFill="1" applyBorder="1" applyAlignment="1">
      <alignment horizontal="center" vertical="center" shrinkToFit="1"/>
    </xf>
    <xf numFmtId="0" fontId="7" fillId="0" borderId="13"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7" xfId="3" applyFont="1" applyFill="1" applyBorder="1" applyAlignment="1">
      <alignment horizontal="center" vertical="center" wrapText="1" shrinkToFit="1"/>
    </xf>
    <xf numFmtId="0" fontId="10" fillId="0" borderId="8" xfId="3" applyFont="1" applyFill="1" applyBorder="1" applyAlignment="1">
      <alignment horizontal="center" vertical="center" shrinkToFit="1"/>
    </xf>
    <xf numFmtId="0" fontId="10" fillId="0" borderId="9" xfId="3" applyFont="1" applyFill="1" applyBorder="1" applyAlignment="1">
      <alignment horizontal="center" vertical="center" shrinkToFit="1"/>
    </xf>
    <xf numFmtId="0" fontId="10" fillId="0" borderId="10" xfId="3" applyFont="1" applyFill="1" applyBorder="1" applyAlignment="1">
      <alignment horizontal="center" vertical="center" shrinkToFit="1"/>
    </xf>
    <xf numFmtId="0" fontId="10" fillId="0" borderId="11" xfId="3" applyFont="1" applyFill="1" applyBorder="1" applyAlignment="1">
      <alignment horizontal="center" vertical="center" shrinkToFit="1"/>
    </xf>
    <xf numFmtId="0" fontId="10" fillId="0" borderId="26" xfId="3" applyFont="1" applyFill="1" applyBorder="1" applyAlignment="1">
      <alignment horizontal="center" vertical="center" shrinkToFit="1"/>
    </xf>
    <xf numFmtId="0" fontId="10" fillId="0" borderId="39" xfId="3" applyFont="1" applyFill="1" applyBorder="1" applyAlignment="1">
      <alignment horizontal="center" vertical="center" shrinkToFit="1"/>
    </xf>
    <xf numFmtId="0" fontId="10" fillId="0" borderId="14" xfId="3" applyFont="1" applyFill="1" applyBorder="1" applyAlignment="1">
      <alignment horizontal="center" vertical="center" shrinkToFit="1"/>
    </xf>
    <xf numFmtId="0" fontId="10" fillId="0" borderId="15" xfId="3" applyFont="1" applyFill="1" applyBorder="1" applyAlignment="1">
      <alignment horizontal="center" vertical="center" shrinkToFit="1"/>
    </xf>
    <xf numFmtId="0" fontId="10" fillId="0" borderId="16" xfId="3" applyFont="1" applyFill="1" applyBorder="1" applyAlignment="1">
      <alignment horizontal="center" vertical="center" shrinkToFit="1"/>
    </xf>
    <xf numFmtId="0" fontId="10" fillId="0" borderId="17" xfId="3" applyFont="1" applyFill="1" applyBorder="1" applyAlignment="1">
      <alignment horizontal="center" vertical="center" shrinkToFit="1"/>
    </xf>
    <xf numFmtId="0" fontId="10" fillId="0" borderId="20" xfId="3" applyFont="1" applyFill="1" applyBorder="1" applyAlignment="1">
      <alignment horizontal="center" vertical="center" shrinkToFit="1"/>
    </xf>
    <xf numFmtId="0" fontId="10" fillId="0" borderId="21" xfId="3" applyFont="1" applyFill="1" applyBorder="1" applyAlignment="1">
      <alignment horizontal="center" vertical="center" shrinkToFit="1"/>
    </xf>
    <xf numFmtId="0" fontId="10" fillId="0" borderId="22" xfId="3" applyFont="1" applyFill="1" applyBorder="1" applyAlignment="1">
      <alignment horizontal="center" vertical="center" shrinkToFit="1"/>
    </xf>
    <xf numFmtId="0" fontId="10" fillId="0" borderId="23" xfId="3" applyFont="1" applyFill="1" applyBorder="1" applyAlignment="1">
      <alignment horizontal="center" vertical="center" shrinkToFit="1"/>
    </xf>
    <xf numFmtId="0" fontId="10" fillId="0" borderId="24" xfId="3" applyFont="1" applyFill="1" applyBorder="1" applyAlignment="1">
      <alignment horizontal="center" vertical="center" shrinkToFit="1"/>
    </xf>
    <xf numFmtId="178" fontId="11" fillId="2" borderId="51" xfId="3" applyNumberFormat="1" applyFont="1" applyFill="1" applyBorder="1" applyAlignment="1" applyProtection="1">
      <alignment vertical="center" shrinkToFit="1"/>
      <protection locked="0"/>
    </xf>
    <xf numFmtId="178" fontId="11" fillId="2" borderId="49" xfId="3" applyNumberFormat="1" applyFont="1" applyFill="1" applyBorder="1" applyAlignment="1" applyProtection="1">
      <alignment vertical="center" shrinkToFit="1"/>
      <protection locked="0"/>
    </xf>
    <xf numFmtId="178" fontId="10" fillId="0" borderId="51" xfId="3" applyNumberFormat="1" applyFont="1" applyFill="1" applyBorder="1" applyAlignment="1">
      <alignment vertical="center" shrinkToFit="1"/>
    </xf>
    <xf numFmtId="178" fontId="10" fillId="0" borderId="62" xfId="3" applyNumberFormat="1" applyFont="1" applyFill="1" applyBorder="1" applyAlignment="1">
      <alignment vertical="center" shrinkToFit="1"/>
    </xf>
    <xf numFmtId="0" fontId="10" fillId="0" borderId="25" xfId="3" applyFont="1" applyFill="1" applyBorder="1" applyAlignment="1">
      <alignment horizontal="center" vertical="center" shrinkToFit="1"/>
    </xf>
    <xf numFmtId="178" fontId="7" fillId="0" borderId="16" xfId="3" applyNumberFormat="1" applyFont="1" applyFill="1" applyBorder="1" applyAlignment="1">
      <alignment vertical="center" shrinkToFit="1"/>
    </xf>
    <xf numFmtId="178" fontId="7" fillId="0" borderId="42" xfId="3" applyNumberFormat="1" applyFont="1" applyFill="1" applyBorder="1" applyAlignment="1">
      <alignment vertical="center" shrinkToFit="1"/>
    </xf>
    <xf numFmtId="178" fontId="10" fillId="0" borderId="16" xfId="3" applyNumberFormat="1" applyFont="1" applyFill="1" applyBorder="1" applyAlignment="1">
      <alignment vertical="center" shrinkToFit="1"/>
    </xf>
    <xf numFmtId="178" fontId="10" fillId="0" borderId="17" xfId="3" applyNumberFormat="1" applyFont="1" applyFill="1" applyBorder="1" applyAlignment="1">
      <alignment vertical="center" shrinkToFit="1"/>
    </xf>
    <xf numFmtId="178" fontId="7" fillId="0" borderId="60" xfId="3" applyNumberFormat="1" applyFont="1" applyFill="1" applyBorder="1" applyAlignment="1">
      <alignment vertical="center" shrinkToFit="1"/>
    </xf>
    <xf numFmtId="178" fontId="7" fillId="0" borderId="58" xfId="3" applyNumberFormat="1" applyFont="1" applyFill="1" applyBorder="1" applyAlignment="1">
      <alignment vertical="center" shrinkToFit="1"/>
    </xf>
    <xf numFmtId="178" fontId="10" fillId="0" borderId="60" xfId="3" applyNumberFormat="1" applyFont="1" applyFill="1" applyBorder="1" applyAlignment="1">
      <alignment vertical="center" shrinkToFit="1"/>
    </xf>
    <xf numFmtId="178" fontId="10" fillId="0" borderId="63" xfId="3" applyNumberFormat="1" applyFont="1" applyFill="1" applyBorder="1" applyAlignment="1">
      <alignment vertical="center" shrinkToFit="1"/>
    </xf>
    <xf numFmtId="0" fontId="6" fillId="0" borderId="77" xfId="3" applyFont="1" applyFill="1" applyBorder="1" applyAlignment="1" applyProtection="1">
      <alignment horizontal="center" vertical="center"/>
      <protection locked="0"/>
    </xf>
    <xf numFmtId="0" fontId="6" fillId="0" borderId="78" xfId="3" applyFont="1" applyFill="1" applyBorder="1" applyAlignment="1" applyProtection="1">
      <alignment horizontal="center" vertical="center"/>
      <protection locked="0"/>
    </xf>
    <xf numFmtId="0" fontId="7" fillId="0" borderId="1" xfId="3" applyFont="1" applyBorder="1" applyAlignment="1">
      <alignment horizontal="center" vertical="center"/>
    </xf>
    <xf numFmtId="0" fontId="6" fillId="2" borderId="2" xfId="3" applyFont="1" applyFill="1" applyBorder="1" applyAlignment="1">
      <alignment horizontal="left" vertical="center" indent="1"/>
    </xf>
    <xf numFmtId="0" fontId="6" fillId="2" borderId="3" xfId="3" applyFont="1" applyFill="1" applyBorder="1" applyAlignment="1">
      <alignment horizontal="left" vertical="center" indent="1"/>
    </xf>
    <xf numFmtId="0" fontId="6" fillId="2" borderId="4" xfId="3" applyFont="1" applyFill="1" applyBorder="1" applyAlignment="1">
      <alignment horizontal="left" vertical="center" indent="1"/>
    </xf>
    <xf numFmtId="0" fontId="6" fillId="0" borderId="79" xfId="3" applyFont="1" applyBorder="1" applyAlignment="1">
      <alignment horizontal="center" vertical="center"/>
    </xf>
    <xf numFmtId="0" fontId="6" fillId="0" borderId="80" xfId="3" applyFont="1" applyBorder="1" applyAlignment="1">
      <alignment horizontal="center" vertical="center"/>
    </xf>
    <xf numFmtId="181" fontId="20" fillId="2" borderId="80" xfId="3" applyNumberFormat="1" applyFont="1" applyFill="1" applyBorder="1" applyAlignment="1">
      <alignment vertical="center"/>
    </xf>
    <xf numFmtId="181" fontId="20" fillId="2" borderId="81" xfId="3" applyNumberFormat="1" applyFont="1" applyFill="1" applyBorder="1" applyAlignment="1">
      <alignment vertical="center"/>
    </xf>
    <xf numFmtId="0" fontId="7" fillId="0" borderId="96" xfId="3" applyFont="1" applyBorder="1" applyAlignment="1">
      <alignment vertical="center"/>
    </xf>
    <xf numFmtId="0" fontId="7" fillId="0" borderId="0" xfId="3" applyFont="1" applyBorder="1" applyAlignment="1">
      <alignment vertical="center"/>
    </xf>
    <xf numFmtId="0" fontId="7" fillId="0" borderId="97" xfId="3" applyFont="1" applyBorder="1" applyAlignment="1">
      <alignment vertical="center"/>
    </xf>
    <xf numFmtId="0" fontId="7" fillId="0" borderId="109" xfId="3" applyFont="1" applyBorder="1" applyAlignment="1">
      <alignment vertical="center"/>
    </xf>
    <xf numFmtId="0" fontId="7" fillId="0" borderId="110" xfId="3" applyFont="1" applyBorder="1" applyAlignment="1">
      <alignment vertical="center"/>
    </xf>
    <xf numFmtId="0" fontId="7" fillId="0" borderId="36" xfId="3" applyFont="1" applyBorder="1" applyAlignment="1">
      <alignment vertical="center"/>
    </xf>
    <xf numFmtId="0" fontId="7" fillId="0" borderId="98" xfId="3" applyFont="1" applyBorder="1" applyAlignment="1">
      <alignment vertical="center"/>
    </xf>
    <xf numFmtId="0" fontId="7" fillId="0" borderId="99" xfId="3" applyFont="1" applyBorder="1" applyAlignment="1">
      <alignment vertical="center"/>
    </xf>
    <xf numFmtId="177" fontId="7" fillId="0" borderId="100" xfId="3" applyNumberFormat="1" applyFont="1" applyFill="1" applyBorder="1" applyAlignment="1">
      <alignment horizontal="right" vertical="center"/>
    </xf>
    <xf numFmtId="177" fontId="7" fillId="0" borderId="101" xfId="3" applyNumberFormat="1" applyFont="1" applyFill="1" applyBorder="1" applyAlignment="1">
      <alignment horizontal="right" vertical="center"/>
    </xf>
    <xf numFmtId="177" fontId="7" fillId="0" borderId="101" xfId="3" applyNumberFormat="1" applyFont="1" applyFill="1" applyBorder="1">
      <alignment vertical="center"/>
    </xf>
    <xf numFmtId="0" fontId="7" fillId="0" borderId="82" xfId="3" applyFont="1" applyBorder="1" applyAlignment="1">
      <alignment horizontal="center" vertical="center"/>
    </xf>
    <xf numFmtId="0" fontId="7" fillId="0" borderId="83" xfId="3" applyFont="1" applyBorder="1" applyAlignment="1">
      <alignment horizontal="center" vertical="center"/>
    </xf>
    <xf numFmtId="0" fontId="7" fillId="0" borderId="84" xfId="3" applyFont="1" applyBorder="1" applyAlignment="1">
      <alignment horizontal="center" vertical="center"/>
    </xf>
    <xf numFmtId="0" fontId="7" fillId="0" borderId="88" xfId="3" applyFont="1" applyBorder="1" applyAlignment="1">
      <alignment horizontal="center" vertical="center"/>
    </xf>
    <xf numFmtId="0" fontId="7" fillId="0" borderId="89" xfId="3" applyFont="1" applyBorder="1" applyAlignment="1">
      <alignment horizontal="center" vertical="center"/>
    </xf>
    <xf numFmtId="0" fontId="7" fillId="0" borderId="90" xfId="3" applyFont="1" applyBorder="1" applyAlignment="1">
      <alignment horizontal="center" vertical="center"/>
    </xf>
    <xf numFmtId="177" fontId="7" fillId="0" borderId="120" xfId="3" applyNumberFormat="1" applyFont="1" applyFill="1" applyBorder="1" applyAlignment="1">
      <alignment horizontal="right" vertical="center"/>
    </xf>
    <xf numFmtId="177" fontId="7" fillId="0" borderId="124" xfId="3" applyNumberFormat="1" applyFont="1" applyFill="1" applyBorder="1" applyAlignment="1">
      <alignment horizontal="right" vertical="center"/>
    </xf>
    <xf numFmtId="177" fontId="7" fillId="0" borderId="120" xfId="3" applyNumberFormat="1" applyFont="1" applyFill="1" applyBorder="1" applyAlignment="1">
      <alignment horizontal="center" vertical="center"/>
    </xf>
    <xf numFmtId="177" fontId="7" fillId="0" borderId="124" xfId="3" applyNumberFormat="1" applyFont="1" applyFill="1" applyBorder="1" applyAlignment="1">
      <alignment horizontal="center" vertical="center"/>
    </xf>
    <xf numFmtId="0" fontId="7" fillId="0" borderId="73" xfId="3" applyFont="1" applyBorder="1" applyAlignment="1">
      <alignment horizontal="center" vertical="center"/>
    </xf>
    <xf numFmtId="0" fontId="7" fillId="0" borderId="69" xfId="3" applyFont="1" applyBorder="1" applyAlignment="1">
      <alignment horizontal="center" vertical="center"/>
    </xf>
    <xf numFmtId="0" fontId="7" fillId="0" borderId="54" xfId="3" applyFont="1" applyBorder="1" applyAlignment="1">
      <alignment vertical="center"/>
    </xf>
    <xf numFmtId="0" fontId="7" fillId="0" borderId="63" xfId="3" applyFont="1" applyBorder="1" applyAlignment="1">
      <alignment vertical="center"/>
    </xf>
    <xf numFmtId="177" fontId="7" fillId="0" borderId="56" xfId="3" applyNumberFormat="1" applyFont="1" applyFill="1" applyBorder="1">
      <alignment vertical="center"/>
    </xf>
    <xf numFmtId="177" fontId="7" fillId="0" borderId="57" xfId="3" applyNumberFormat="1" applyFont="1" applyFill="1" applyBorder="1">
      <alignment vertical="center"/>
    </xf>
    <xf numFmtId="177" fontId="7" fillId="0" borderId="57" xfId="3" applyNumberFormat="1" applyFont="1" applyFill="1" applyBorder="1" applyAlignment="1">
      <alignment horizontal="right" vertical="center"/>
    </xf>
    <xf numFmtId="177" fontId="7" fillId="0" borderId="123" xfId="3" applyNumberFormat="1" applyFont="1" applyFill="1" applyBorder="1" applyAlignment="1">
      <alignment horizontal="center" vertical="center"/>
    </xf>
    <xf numFmtId="0" fontId="7" fillId="0" borderId="85" xfId="3" applyFont="1" applyBorder="1" applyAlignment="1">
      <alignment horizontal="center" vertical="center"/>
    </xf>
    <xf numFmtId="177" fontId="10" fillId="0" borderId="154" xfId="3" applyNumberFormat="1" applyFont="1" applyFill="1" applyBorder="1" applyAlignment="1">
      <alignment horizontal="center" vertical="center"/>
    </xf>
    <xf numFmtId="177" fontId="10" fillId="0" borderId="0" xfId="3" applyNumberFormat="1" applyFont="1" applyFill="1" applyBorder="1" applyAlignment="1">
      <alignment horizontal="center" vertical="center"/>
    </xf>
    <xf numFmtId="0" fontId="10" fillId="0" borderId="113" xfId="3" applyFont="1" applyFill="1" applyBorder="1" applyAlignment="1">
      <alignment horizontal="center" vertical="center"/>
    </xf>
    <xf numFmtId="0" fontId="10" fillId="0" borderId="114" xfId="3" applyFont="1" applyFill="1" applyBorder="1" applyAlignment="1">
      <alignment horizontal="center" vertical="center"/>
    </xf>
    <xf numFmtId="0" fontId="10" fillId="0" borderId="22"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97" xfId="3" applyFont="1" applyFill="1" applyBorder="1" applyAlignment="1">
      <alignment horizontal="center" vertical="center"/>
    </xf>
    <xf numFmtId="180" fontId="10" fillId="0" borderId="45" xfId="3" applyNumberFormat="1" applyFont="1" applyBorder="1" applyAlignment="1">
      <alignment horizontal="center" vertical="center"/>
    </xf>
    <xf numFmtId="180" fontId="10" fillId="0" borderId="154" xfId="3" applyNumberFormat="1" applyFont="1" applyBorder="1" applyAlignment="1">
      <alignment horizontal="center" vertical="center"/>
    </xf>
    <xf numFmtId="180" fontId="10" fillId="0" borderId="155" xfId="3" applyNumberFormat="1" applyFont="1" applyBorder="1" applyAlignment="1">
      <alignment horizontal="center" vertical="center"/>
    </xf>
    <xf numFmtId="0" fontId="10" fillId="0" borderId="54" xfId="3" applyFont="1" applyBorder="1" applyAlignment="1">
      <alignment horizontal="center" vertical="center"/>
    </xf>
    <xf numFmtId="0" fontId="10" fillId="0" borderId="111" xfId="3" applyFont="1" applyBorder="1" applyAlignment="1">
      <alignment horizontal="center" vertical="center"/>
    </xf>
    <xf numFmtId="0" fontId="10" fillId="0" borderId="63" xfId="3" applyFont="1" applyBorder="1" applyAlignment="1">
      <alignment horizontal="center" vertical="center"/>
    </xf>
    <xf numFmtId="180" fontId="10" fillId="0" borderId="54" xfId="3" applyNumberFormat="1" applyFont="1" applyBorder="1" applyAlignment="1">
      <alignment vertical="center"/>
    </xf>
    <xf numFmtId="180" fontId="10" fillId="0" borderId="111" xfId="3" applyNumberFormat="1" applyFont="1" applyBorder="1" applyAlignment="1">
      <alignment vertical="center"/>
    </xf>
    <xf numFmtId="180" fontId="10" fillId="0" borderId="112" xfId="3" applyNumberFormat="1" applyFont="1" applyBorder="1" applyAlignment="1">
      <alignment vertical="center"/>
    </xf>
    <xf numFmtId="0" fontId="10" fillId="0" borderId="120" xfId="3" applyFont="1" applyBorder="1" applyAlignment="1">
      <alignment vertical="center"/>
    </xf>
    <xf numFmtId="0" fontId="10" fillId="0" borderId="138" xfId="3" applyFont="1" applyBorder="1" applyAlignment="1">
      <alignment vertical="center"/>
    </xf>
    <xf numFmtId="0" fontId="10" fillId="0" borderId="124" xfId="3" applyFont="1" applyBorder="1" applyAlignment="1">
      <alignment vertical="center"/>
    </xf>
    <xf numFmtId="0" fontId="10" fillId="0" borderId="5" xfId="3" applyFont="1" applyBorder="1" applyAlignment="1">
      <alignment vertical="center"/>
    </xf>
    <xf numFmtId="0" fontId="10" fillId="0" borderId="0" xfId="3" applyFont="1" applyBorder="1" applyAlignment="1">
      <alignment vertical="center"/>
    </xf>
    <xf numFmtId="0" fontId="10" fillId="0" borderId="157" xfId="3" applyFont="1" applyBorder="1" applyAlignment="1">
      <alignment vertical="center"/>
    </xf>
    <xf numFmtId="0" fontId="10" fillId="0" borderId="123" xfId="3" applyFont="1" applyBorder="1" applyAlignment="1">
      <alignment vertical="center"/>
    </xf>
    <xf numFmtId="0" fontId="10" fillId="0" borderId="158" xfId="3" applyFont="1" applyBorder="1" applyAlignment="1">
      <alignment vertical="center"/>
    </xf>
    <xf numFmtId="0" fontId="10" fillId="0" borderId="30" xfId="3" applyFont="1" applyBorder="1" applyAlignment="1">
      <alignment vertical="center"/>
    </xf>
    <xf numFmtId="38" fontId="10" fillId="0" borderId="111" xfId="1" applyFont="1" applyFill="1" applyBorder="1" applyAlignment="1">
      <alignment horizontal="center" vertical="center"/>
    </xf>
    <xf numFmtId="177" fontId="7" fillId="0" borderId="30" xfId="3" applyNumberFormat="1" applyFont="1" applyFill="1" applyBorder="1" applyAlignment="1">
      <alignment horizontal="center" vertical="center"/>
    </xf>
    <xf numFmtId="177" fontId="7" fillId="0" borderId="123" xfId="3" applyNumberFormat="1" applyFont="1" applyFill="1" applyBorder="1" applyAlignment="1">
      <alignment horizontal="right" vertical="center"/>
    </xf>
    <xf numFmtId="177" fontId="7" fillId="0" borderId="138" xfId="3" applyNumberFormat="1" applyFont="1" applyFill="1" applyBorder="1" applyAlignment="1">
      <alignment horizontal="right" vertical="center"/>
    </xf>
    <xf numFmtId="0" fontId="10" fillId="0" borderId="86" xfId="3" applyFont="1" applyBorder="1" applyAlignment="1">
      <alignment horizontal="center" vertical="center"/>
    </xf>
    <xf numFmtId="0" fontId="10" fillId="0" borderId="83" xfId="3" applyFont="1" applyBorder="1" applyAlignment="1">
      <alignment horizontal="center" vertical="center"/>
    </xf>
    <xf numFmtId="0" fontId="10" fillId="0" borderId="87" xfId="3" applyFont="1" applyBorder="1" applyAlignment="1">
      <alignment horizontal="center" vertical="center"/>
    </xf>
    <xf numFmtId="0" fontId="10" fillId="0" borderId="94" xfId="3" applyFont="1" applyBorder="1" applyAlignment="1">
      <alignment horizontal="center" vertical="center"/>
    </xf>
    <xf numFmtId="0" fontId="10" fillId="0" borderId="89" xfId="3" applyFont="1" applyBorder="1" applyAlignment="1">
      <alignment horizontal="center" vertical="center"/>
    </xf>
    <xf numFmtId="0" fontId="10" fillId="0" borderId="95" xfId="3" applyFont="1" applyBorder="1" applyAlignment="1">
      <alignment horizontal="center" vertical="center"/>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86" xfId="3" applyFont="1" applyBorder="1" applyAlignment="1">
      <alignment horizontal="center" vertical="center"/>
    </xf>
    <xf numFmtId="0" fontId="7" fillId="0" borderId="94" xfId="3" applyFont="1" applyBorder="1" applyAlignment="1">
      <alignment horizontal="center" vertical="center"/>
    </xf>
    <xf numFmtId="0" fontId="7" fillId="0" borderId="91" xfId="3" applyFont="1" applyBorder="1" applyAlignment="1">
      <alignment horizontal="center" vertical="center"/>
    </xf>
    <xf numFmtId="0" fontId="7" fillId="0" borderId="93" xfId="3" applyFont="1" applyBorder="1" applyAlignment="1">
      <alignment horizontal="center" vertical="center"/>
    </xf>
    <xf numFmtId="0" fontId="7" fillId="0" borderId="92" xfId="3" applyFont="1" applyBorder="1" applyAlignment="1">
      <alignment horizontal="center" vertical="center"/>
    </xf>
    <xf numFmtId="0" fontId="11" fillId="0" borderId="113" xfId="3" applyFont="1" applyBorder="1" applyAlignment="1">
      <alignment vertical="center" shrinkToFit="1"/>
    </xf>
    <xf numFmtId="0" fontId="11" fillId="0" borderId="114" xfId="3" applyFont="1" applyBorder="1" applyAlignment="1">
      <alignment vertical="center" shrinkToFit="1"/>
    </xf>
    <xf numFmtId="0" fontId="11" fillId="0" borderId="115" xfId="3" applyFont="1" applyBorder="1" applyAlignment="1">
      <alignment vertical="center" shrinkToFit="1"/>
    </xf>
    <xf numFmtId="9" fontId="7" fillId="0" borderId="80" xfId="2" applyFont="1" applyFill="1" applyBorder="1">
      <alignment vertical="center"/>
    </xf>
    <xf numFmtId="9" fontId="7" fillId="0" borderId="81" xfId="2" applyFont="1" applyFill="1" applyBorder="1">
      <alignment vertical="center"/>
    </xf>
    <xf numFmtId="177" fontId="7" fillId="0" borderId="100" xfId="3" applyNumberFormat="1" applyFont="1" applyBorder="1" applyAlignment="1">
      <alignment vertical="center"/>
    </xf>
    <xf numFmtId="177" fontId="7" fillId="0" borderId="101" xfId="3" applyNumberFormat="1" applyFont="1" applyBorder="1" applyAlignment="1">
      <alignment vertical="center"/>
    </xf>
    <xf numFmtId="177" fontId="7" fillId="0" borderId="28" xfId="3" applyNumberFormat="1" applyFont="1" applyBorder="1" applyAlignment="1">
      <alignment vertical="center"/>
    </xf>
    <xf numFmtId="177" fontId="7" fillId="0" borderId="158" xfId="3" applyNumberFormat="1" applyFont="1" applyBorder="1" applyAlignment="1">
      <alignment vertical="center"/>
    </xf>
    <xf numFmtId="177" fontId="7" fillId="0" borderId="57" xfId="3" applyNumberFormat="1" applyFont="1" applyBorder="1" applyAlignment="1">
      <alignment vertical="center"/>
    </xf>
    <xf numFmtId="177" fontId="7" fillId="0" borderId="60" xfId="3" applyNumberFormat="1" applyFont="1" applyBorder="1" applyAlignment="1">
      <alignment vertical="center"/>
    </xf>
    <xf numFmtId="0" fontId="7" fillId="0" borderId="101" xfId="3" applyFont="1" applyFill="1" applyBorder="1" applyAlignment="1">
      <alignment horizontal="right" vertical="center"/>
    </xf>
    <xf numFmtId="0" fontId="7" fillId="0" borderId="102" xfId="3" applyFont="1" applyFill="1" applyBorder="1" applyAlignment="1">
      <alignment horizontal="right" vertical="center"/>
    </xf>
    <xf numFmtId="0" fontId="7" fillId="0" borderId="56" xfId="3" applyFont="1" applyFill="1" applyBorder="1" applyAlignment="1">
      <alignment horizontal="right" vertical="center"/>
    </xf>
    <xf numFmtId="0" fontId="7" fillId="0" borderId="57" xfId="3" applyFont="1" applyFill="1" applyBorder="1" applyAlignment="1">
      <alignment horizontal="right" vertical="center"/>
    </xf>
    <xf numFmtId="0" fontId="7" fillId="0" borderId="59" xfId="3" applyFont="1" applyFill="1" applyBorder="1" applyAlignment="1">
      <alignment horizontal="right" vertical="center"/>
    </xf>
    <xf numFmtId="177" fontId="7" fillId="0" borderId="56" xfId="3" applyNumberFormat="1" applyFont="1" applyBorder="1" applyAlignment="1">
      <alignment vertical="center"/>
    </xf>
    <xf numFmtId="0" fontId="7" fillId="0" borderId="100" xfId="3" applyFont="1" applyFill="1" applyBorder="1" applyAlignment="1">
      <alignment horizontal="right" vertical="center"/>
    </xf>
    <xf numFmtId="0" fontId="11" fillId="0" borderId="45" xfId="3" applyFont="1" applyBorder="1" applyAlignment="1">
      <alignment vertical="center" shrinkToFit="1"/>
    </xf>
    <xf numFmtId="0" fontId="11" fillId="0" borderId="154" xfId="3" applyFont="1" applyBorder="1" applyAlignment="1">
      <alignment vertical="center" shrinkToFit="1"/>
    </xf>
    <xf numFmtId="0" fontId="11" fillId="0" borderId="155" xfId="3" applyFont="1" applyBorder="1" applyAlignment="1">
      <alignment vertical="center" shrinkToFit="1"/>
    </xf>
    <xf numFmtId="0" fontId="7" fillId="0" borderId="60" xfId="3" applyFont="1" applyFill="1" applyBorder="1">
      <alignment vertical="center"/>
    </xf>
    <xf numFmtId="0" fontId="7" fillId="0" borderId="63" xfId="3" applyFont="1" applyFill="1" applyBorder="1">
      <alignment vertical="center"/>
    </xf>
    <xf numFmtId="0" fontId="11" fillId="0" borderId="54" xfId="3" applyFont="1" applyBorder="1" applyAlignment="1">
      <alignment vertical="center" shrinkToFit="1"/>
    </xf>
    <xf numFmtId="0" fontId="11" fillId="0" borderId="111" xfId="3" applyFont="1" applyBorder="1" applyAlignment="1">
      <alignment vertical="center" shrinkToFit="1"/>
    </xf>
    <xf numFmtId="0" fontId="11" fillId="0" borderId="112" xfId="3" applyFont="1" applyBorder="1" applyAlignment="1">
      <alignment vertical="center" shrinkToFit="1"/>
    </xf>
    <xf numFmtId="0" fontId="7" fillId="0" borderId="23" xfId="3" applyFont="1" applyFill="1" applyBorder="1" applyAlignment="1">
      <alignment horizontal="right" vertical="center"/>
    </xf>
    <xf numFmtId="0" fontId="7" fillId="0" borderId="24" xfId="3" applyFont="1" applyFill="1" applyBorder="1" applyAlignment="1">
      <alignment horizontal="right" vertical="center"/>
    </xf>
    <xf numFmtId="0" fontId="7" fillId="0" borderId="25" xfId="3" applyFont="1" applyFill="1" applyBorder="1" applyAlignment="1">
      <alignment horizontal="right" vertical="center"/>
    </xf>
    <xf numFmtId="177" fontId="7" fillId="0" borderId="23" xfId="3" applyNumberFormat="1" applyFont="1" applyFill="1" applyBorder="1" applyAlignment="1">
      <alignment vertical="center"/>
    </xf>
    <xf numFmtId="177" fontId="7" fillId="0" borderId="24" xfId="3" applyNumberFormat="1" applyFont="1" applyFill="1" applyBorder="1" applyAlignment="1">
      <alignment vertical="center"/>
    </xf>
    <xf numFmtId="177" fontId="7" fillId="0" borderId="24" xfId="3" applyNumberFormat="1" applyFont="1" applyFill="1" applyBorder="1" applyAlignment="1">
      <alignment horizontal="center" vertical="center"/>
    </xf>
    <xf numFmtId="177" fontId="7" fillId="0" borderId="25" xfId="3" applyNumberFormat="1" applyFont="1" applyFill="1" applyBorder="1" applyAlignment="1">
      <alignment horizontal="center" vertical="center"/>
    </xf>
    <xf numFmtId="177" fontId="7" fillId="0" borderId="45" xfId="3" applyNumberFormat="1" applyFont="1" applyFill="1" applyBorder="1" applyAlignment="1">
      <alignment horizontal="center" vertical="center"/>
    </xf>
    <xf numFmtId="177" fontId="7" fillId="0" borderId="154" xfId="3" applyNumberFormat="1" applyFont="1" applyFill="1" applyBorder="1" applyAlignment="1">
      <alignment horizontal="center" vertical="center"/>
    </xf>
    <xf numFmtId="177" fontId="7" fillId="0" borderId="62" xfId="3" applyNumberFormat="1" applyFont="1" applyFill="1" applyBorder="1" applyAlignment="1">
      <alignment horizontal="center" vertical="center"/>
    </xf>
    <xf numFmtId="0" fontId="7" fillId="0" borderId="58" xfId="3" applyFont="1" applyFill="1" applyBorder="1">
      <alignment vertical="center"/>
    </xf>
    <xf numFmtId="177" fontId="7" fillId="0" borderId="45" xfId="3" applyNumberFormat="1" applyFont="1" applyFill="1" applyBorder="1" applyAlignment="1">
      <alignment horizontal="right" vertical="center"/>
    </xf>
    <xf numFmtId="177" fontId="7" fillId="0" borderId="49" xfId="3" applyNumberFormat="1" applyFont="1" applyFill="1" applyBorder="1" applyAlignment="1">
      <alignment horizontal="right" vertical="center"/>
    </xf>
    <xf numFmtId="0" fontId="11" fillId="0" borderId="14" xfId="3" applyFont="1" applyBorder="1" applyAlignment="1">
      <alignment vertical="center" shrinkToFit="1"/>
    </xf>
    <xf numFmtId="0" fontId="11" fillId="0" borderId="15" xfId="3" applyFont="1" applyBorder="1" applyAlignment="1">
      <alignment vertical="center" shrinkToFit="1"/>
    </xf>
    <xf numFmtId="0" fontId="11" fillId="0" borderId="117" xfId="3" applyFont="1" applyBorder="1" applyAlignment="1">
      <alignment vertical="center" shrinkToFit="1"/>
    </xf>
    <xf numFmtId="177" fontId="7" fillId="0" borderId="60" xfId="3" applyNumberFormat="1" applyFont="1" applyFill="1" applyBorder="1">
      <alignment vertical="center"/>
    </xf>
    <xf numFmtId="177" fontId="7" fillId="0" borderId="58" xfId="3" applyNumberFormat="1" applyFont="1" applyFill="1" applyBorder="1">
      <alignment vertical="center"/>
    </xf>
    <xf numFmtId="177" fontId="7" fillId="0" borderId="63" xfId="3" applyNumberFormat="1" applyFont="1" applyFill="1" applyBorder="1">
      <alignment vertical="center"/>
    </xf>
    <xf numFmtId="177" fontId="7" fillId="0" borderId="23" xfId="3" applyNumberFormat="1" applyFont="1" applyBorder="1" applyAlignment="1">
      <alignment vertical="center"/>
    </xf>
    <xf numFmtId="177" fontId="7" fillId="0" borderId="24" xfId="3" applyNumberFormat="1" applyFont="1" applyBorder="1" applyAlignment="1">
      <alignment vertical="center"/>
    </xf>
    <xf numFmtId="177" fontId="7" fillId="0" borderId="16" xfId="3" applyNumberFormat="1" applyFont="1" applyBorder="1" applyAlignment="1">
      <alignment vertical="center"/>
    </xf>
    <xf numFmtId="177" fontId="7" fillId="0" borderId="51" xfId="3" applyNumberFormat="1" applyFont="1" applyFill="1" applyBorder="1" applyAlignment="1">
      <alignment horizontal="right" vertical="center"/>
    </xf>
    <xf numFmtId="177" fontId="7" fillId="0" borderId="62" xfId="3" applyNumberFormat="1" applyFont="1" applyFill="1" applyBorder="1" applyAlignment="1">
      <alignment horizontal="right" vertical="center"/>
    </xf>
    <xf numFmtId="9" fontId="7" fillId="0" borderId="23" xfId="2" applyNumberFormat="1" applyFont="1" applyFill="1" applyBorder="1" applyAlignment="1">
      <alignment vertical="center"/>
    </xf>
    <xf numFmtId="9" fontId="7" fillId="0" borderId="24" xfId="2" applyNumberFormat="1" applyFont="1" applyFill="1" applyBorder="1" applyAlignment="1">
      <alignment vertical="center"/>
    </xf>
    <xf numFmtId="9" fontId="7" fillId="0" borderId="25" xfId="2" applyNumberFormat="1" applyFont="1" applyFill="1" applyBorder="1" applyAlignment="1">
      <alignment vertical="center"/>
    </xf>
    <xf numFmtId="0" fontId="7" fillId="0" borderId="16" xfId="3" applyFont="1" applyFill="1" applyBorder="1" applyAlignment="1">
      <alignment horizontal="right" vertical="center"/>
    </xf>
    <xf numFmtId="9" fontId="7" fillId="0" borderId="79" xfId="2" applyFont="1" applyFill="1" applyBorder="1">
      <alignment vertical="center"/>
    </xf>
    <xf numFmtId="0" fontId="7" fillId="0" borderId="60" xfId="3" applyFont="1" applyFill="1" applyBorder="1" applyAlignment="1">
      <alignment horizontal="right" vertical="center"/>
    </xf>
    <xf numFmtId="177" fontId="7" fillId="0" borderId="54" xfId="3" applyNumberFormat="1" applyFont="1" applyFill="1" applyBorder="1">
      <alignment vertical="center"/>
    </xf>
    <xf numFmtId="0" fontId="7" fillId="0" borderId="116" xfId="3" applyFont="1" applyBorder="1" applyAlignment="1">
      <alignment vertical="center"/>
    </xf>
    <xf numFmtId="0" fontId="7" fillId="0" borderId="114" xfId="3" applyFont="1" applyBorder="1" applyAlignment="1">
      <alignment vertical="center"/>
    </xf>
    <xf numFmtId="0" fontId="7" fillId="0" borderId="22" xfId="3" applyFont="1" applyBorder="1" applyAlignment="1">
      <alignment vertical="center"/>
    </xf>
    <xf numFmtId="177" fontId="7" fillId="0" borderId="59" xfId="3" applyNumberFormat="1" applyFont="1" applyFill="1" applyBorder="1" applyAlignment="1">
      <alignment horizontal="right" vertical="center"/>
    </xf>
    <xf numFmtId="177" fontId="7" fillId="0" borderId="23" xfId="3" applyNumberFormat="1" applyFont="1" applyFill="1" applyBorder="1" applyAlignment="1">
      <alignment horizontal="right" vertical="center"/>
    </xf>
    <xf numFmtId="177" fontId="7" fillId="0" borderId="24" xfId="3" applyNumberFormat="1" applyFont="1" applyFill="1" applyBorder="1" applyAlignment="1">
      <alignment horizontal="right" vertical="center"/>
    </xf>
    <xf numFmtId="177" fontId="7" fillId="0" borderId="24" xfId="3" applyNumberFormat="1" applyFont="1" applyFill="1" applyBorder="1">
      <alignment vertical="center"/>
    </xf>
    <xf numFmtId="0" fontId="7" fillId="0" borderId="14" xfId="3" applyFont="1" applyBorder="1" applyAlignment="1">
      <alignment vertical="center"/>
    </xf>
    <xf numFmtId="0" fontId="7" fillId="0" borderId="17" xfId="3" applyFont="1" applyBorder="1" applyAlignment="1">
      <alignment vertical="center"/>
    </xf>
    <xf numFmtId="177" fontId="7" fillId="0" borderId="29" xfId="3" applyNumberFormat="1" applyFont="1" applyBorder="1" applyAlignment="1">
      <alignment vertical="center"/>
    </xf>
    <xf numFmtId="177" fontId="7" fillId="0" borderId="123" xfId="3" applyNumberFormat="1" applyFont="1" applyBorder="1" applyAlignment="1">
      <alignment vertical="center"/>
    </xf>
    <xf numFmtId="0" fontId="7" fillId="0" borderId="120" xfId="3" applyFont="1" applyBorder="1" applyAlignment="1">
      <alignment vertical="center"/>
    </xf>
    <xf numFmtId="0" fontId="7" fillId="0" borderId="30" xfId="3" applyFont="1" applyBorder="1" applyAlignment="1">
      <alignment vertical="center"/>
    </xf>
    <xf numFmtId="177" fontId="7" fillId="0" borderId="121" xfId="3" applyNumberFormat="1" applyFont="1" applyFill="1" applyBorder="1">
      <alignment vertical="center"/>
    </xf>
    <xf numFmtId="177" fontId="7" fillId="0" borderId="29" xfId="3" applyNumberFormat="1" applyFont="1" applyFill="1" applyBorder="1">
      <alignment vertical="center"/>
    </xf>
    <xf numFmtId="177" fontId="7" fillId="0" borderId="29" xfId="3" applyNumberFormat="1" applyFont="1" applyFill="1" applyBorder="1" applyAlignment="1">
      <alignment horizontal="right" vertical="center"/>
    </xf>
    <xf numFmtId="177" fontId="7" fillId="0" borderId="122" xfId="3" applyNumberFormat="1" applyFont="1" applyFill="1" applyBorder="1" applyAlignment="1">
      <alignment horizontal="right" vertical="center"/>
    </xf>
    <xf numFmtId="0" fontId="7" fillId="0" borderId="124" xfId="3" applyFont="1" applyFill="1" applyBorder="1">
      <alignment vertical="center"/>
    </xf>
    <xf numFmtId="0" fontId="7" fillId="0" borderId="29" xfId="3" applyFont="1" applyFill="1" applyBorder="1">
      <alignment vertical="center"/>
    </xf>
    <xf numFmtId="0" fontId="7" fillId="0" borderId="122" xfId="3" applyFont="1" applyFill="1" applyBorder="1">
      <alignment vertical="center"/>
    </xf>
    <xf numFmtId="177" fontId="7" fillId="0" borderId="121" xfId="3" applyNumberFormat="1" applyFont="1" applyBorder="1" applyAlignment="1">
      <alignment vertical="center"/>
    </xf>
    <xf numFmtId="0" fontId="11" fillId="0" borderId="125" xfId="3" applyFont="1" applyBorder="1" applyAlignment="1">
      <alignment vertical="center" shrinkToFit="1"/>
    </xf>
    <xf numFmtId="0" fontId="11" fillId="0" borderId="126" xfId="3" applyFont="1" applyBorder="1" applyAlignment="1">
      <alignment vertical="center" shrinkToFit="1"/>
    </xf>
    <xf numFmtId="0" fontId="11" fillId="0" borderId="127" xfId="3" applyFont="1" applyBorder="1" applyAlignment="1">
      <alignment vertical="center" shrinkToFit="1"/>
    </xf>
    <xf numFmtId="0" fontId="7" fillId="0" borderId="128" xfId="3" applyFont="1" applyBorder="1" applyAlignment="1">
      <alignment vertical="center"/>
    </xf>
    <xf numFmtId="0" fontId="7" fillId="0" borderId="129" xfId="3" applyFont="1" applyBorder="1" applyAlignment="1">
      <alignment vertical="center"/>
    </xf>
    <xf numFmtId="0" fontId="7" fillId="0" borderId="130" xfId="3" applyFont="1" applyBorder="1" applyAlignment="1">
      <alignment vertical="center"/>
    </xf>
    <xf numFmtId="0" fontId="7" fillId="0" borderId="131" xfId="3" applyFont="1" applyBorder="1" applyAlignment="1">
      <alignment vertical="center"/>
    </xf>
    <xf numFmtId="0" fontId="7" fillId="0" borderId="132" xfId="3" applyFont="1" applyBorder="1" applyAlignment="1">
      <alignment vertical="center"/>
    </xf>
    <xf numFmtId="177" fontId="7" fillId="0" borderId="133" xfId="3" applyNumberFormat="1" applyFont="1" applyFill="1" applyBorder="1" applyAlignment="1">
      <alignment horizontal="right" vertical="center"/>
    </xf>
    <xf numFmtId="177" fontId="7" fillId="0" borderId="134" xfId="3" applyNumberFormat="1" applyFont="1" applyFill="1" applyBorder="1" applyAlignment="1">
      <alignment horizontal="right" vertical="center"/>
    </xf>
    <xf numFmtId="177" fontId="7" fillId="0" borderId="134" xfId="3" applyNumberFormat="1" applyFont="1" applyFill="1" applyBorder="1">
      <alignment vertical="center"/>
    </xf>
    <xf numFmtId="0" fontId="7" fillId="0" borderId="121" xfId="3" applyFont="1" applyFill="1" applyBorder="1">
      <alignment vertical="center"/>
    </xf>
    <xf numFmtId="0" fontId="7" fillId="0" borderId="123" xfId="3" applyFont="1" applyFill="1" applyBorder="1">
      <alignment vertical="center"/>
    </xf>
    <xf numFmtId="180" fontId="7" fillId="0" borderId="56" xfId="3" applyNumberFormat="1" applyFont="1" applyFill="1" applyBorder="1">
      <alignment vertical="center"/>
    </xf>
    <xf numFmtId="180" fontId="7" fillId="0" borderId="60" xfId="3" applyNumberFormat="1" applyFont="1" applyFill="1" applyBorder="1">
      <alignment vertical="center"/>
    </xf>
    <xf numFmtId="180" fontId="7" fillId="0" borderId="57" xfId="3" applyNumberFormat="1" applyFont="1" applyFill="1" applyBorder="1">
      <alignment vertical="center"/>
    </xf>
    <xf numFmtId="180" fontId="7" fillId="0" borderId="59" xfId="3" applyNumberFormat="1" applyFont="1" applyFill="1" applyBorder="1">
      <alignment vertical="center"/>
    </xf>
    <xf numFmtId="177" fontId="7" fillId="0" borderId="25" xfId="3" applyNumberFormat="1" applyFont="1" applyFill="1" applyBorder="1">
      <alignment vertical="center"/>
    </xf>
    <xf numFmtId="180" fontId="7" fillId="0" borderId="137" xfId="3" applyNumberFormat="1" applyFont="1" applyFill="1" applyBorder="1" applyAlignment="1">
      <alignment horizontal="right" vertical="center"/>
    </xf>
    <xf numFmtId="180" fontId="7" fillId="0" borderId="134" xfId="3" applyNumberFormat="1" applyFont="1" applyFill="1" applyBorder="1" applyAlignment="1">
      <alignment horizontal="right" vertical="center"/>
    </xf>
    <xf numFmtId="180" fontId="7" fillId="0" borderId="135" xfId="3" applyNumberFormat="1" applyFont="1" applyFill="1" applyBorder="1" applyAlignment="1">
      <alignment horizontal="right" vertical="center"/>
    </xf>
    <xf numFmtId="177" fontId="7" fillId="0" borderId="133" xfId="3" applyNumberFormat="1" applyFont="1" applyBorder="1" applyAlignment="1">
      <alignment vertical="center"/>
    </xf>
    <xf numFmtId="177" fontId="7" fillId="0" borderId="134" xfId="3" applyNumberFormat="1" applyFont="1" applyBorder="1" applyAlignment="1">
      <alignment vertical="center"/>
    </xf>
    <xf numFmtId="177" fontId="7" fillId="0" borderId="136" xfId="3" applyNumberFormat="1" applyFont="1" applyBorder="1" applyAlignment="1">
      <alignment vertical="center"/>
    </xf>
    <xf numFmtId="0" fontId="11" fillId="0" borderId="98" xfId="3" applyFont="1" applyBorder="1" applyAlignment="1">
      <alignment vertical="center" shrinkToFit="1"/>
    </xf>
    <xf numFmtId="0" fontId="11" fillId="0" borderId="118" xfId="3" applyFont="1" applyBorder="1" applyAlignment="1">
      <alignment vertical="center" shrinkToFit="1"/>
    </xf>
    <xf numFmtId="0" fontId="11" fillId="0" borderId="119" xfId="3" applyFont="1" applyBorder="1" applyAlignment="1">
      <alignment vertical="center" shrinkToFit="1"/>
    </xf>
    <xf numFmtId="180" fontId="7" fillId="0" borderId="133" xfId="3" applyNumberFormat="1" applyFont="1" applyFill="1" applyBorder="1" applyAlignment="1">
      <alignment horizontal="right" vertical="center"/>
    </xf>
    <xf numFmtId="180" fontId="7" fillId="0" borderId="136" xfId="3" applyNumberFormat="1" applyFont="1" applyFill="1" applyBorder="1" applyAlignment="1">
      <alignment horizontal="right" vertical="center"/>
    </xf>
    <xf numFmtId="180" fontId="7" fillId="0" borderId="58" xfId="3" applyNumberFormat="1" applyFont="1" applyFill="1" applyBorder="1">
      <alignment vertical="center"/>
    </xf>
    <xf numFmtId="180" fontId="7" fillId="0" borderId="42" xfId="3" applyNumberFormat="1" applyFont="1" applyFill="1" applyBorder="1" applyAlignment="1">
      <alignment horizontal="right" vertical="center"/>
    </xf>
    <xf numFmtId="180" fontId="7" fillId="0" borderId="24" xfId="3" applyNumberFormat="1" applyFont="1" applyFill="1" applyBorder="1" applyAlignment="1">
      <alignment horizontal="right" vertical="center"/>
    </xf>
    <xf numFmtId="180" fontId="7" fillId="0" borderId="25" xfId="3" applyNumberFormat="1" applyFont="1" applyFill="1" applyBorder="1" applyAlignment="1">
      <alignment horizontal="right" vertical="center"/>
    </xf>
    <xf numFmtId="180" fontId="7" fillId="0" borderId="23" xfId="3" applyNumberFormat="1" applyFont="1" applyFill="1" applyBorder="1" applyAlignment="1">
      <alignment horizontal="right" vertical="center"/>
    </xf>
    <xf numFmtId="180" fontId="7" fillId="0" borderId="16" xfId="3" applyNumberFormat="1" applyFont="1" applyFill="1" applyBorder="1" applyAlignment="1">
      <alignment horizontal="right" vertical="center"/>
    </xf>
    <xf numFmtId="180" fontId="7" fillId="0" borderId="63" xfId="3" applyNumberFormat="1" applyFont="1" applyFill="1" applyBorder="1">
      <alignment vertical="center"/>
    </xf>
    <xf numFmtId="180" fontId="7" fillId="0" borderId="56" xfId="3" applyNumberFormat="1" applyFont="1" applyFill="1" applyBorder="1" applyAlignment="1">
      <alignment horizontal="right" vertical="center"/>
    </xf>
    <xf numFmtId="180" fontId="7" fillId="0" borderId="57" xfId="3" applyNumberFormat="1" applyFont="1" applyFill="1" applyBorder="1" applyAlignment="1">
      <alignment horizontal="right" vertical="center"/>
    </xf>
    <xf numFmtId="180" fontId="7" fillId="0" borderId="60" xfId="3" applyNumberFormat="1" applyFont="1" applyFill="1" applyBorder="1" applyAlignment="1">
      <alignment horizontal="right" vertical="center"/>
    </xf>
    <xf numFmtId="180" fontId="7" fillId="0" borderId="58" xfId="3" applyNumberFormat="1" applyFont="1" applyFill="1" applyBorder="1" applyAlignment="1">
      <alignment horizontal="right" vertical="center"/>
    </xf>
    <xf numFmtId="180" fontId="7" fillId="0" borderId="59" xfId="3" applyNumberFormat="1" applyFont="1" applyFill="1" applyBorder="1" applyAlignment="1">
      <alignment horizontal="right" vertical="center"/>
    </xf>
    <xf numFmtId="177" fontId="7" fillId="0" borderId="121" xfId="3" applyNumberFormat="1" applyFont="1" applyBorder="1">
      <alignment vertical="center"/>
    </xf>
    <xf numFmtId="177" fontId="7" fillId="0" borderId="29" xfId="3" applyNumberFormat="1" applyFont="1" applyBorder="1">
      <alignment vertical="center"/>
    </xf>
    <xf numFmtId="180" fontId="7" fillId="0" borderId="124" xfId="3" applyNumberFormat="1" applyFont="1" applyFill="1" applyBorder="1">
      <alignment vertical="center"/>
    </xf>
    <xf numFmtId="180" fontId="7" fillId="0" borderId="29" xfId="3" applyNumberFormat="1" applyFont="1" applyFill="1" applyBorder="1">
      <alignment vertical="center"/>
    </xf>
    <xf numFmtId="0" fontId="11" fillId="0" borderId="120" xfId="3" applyFont="1" applyBorder="1" applyAlignment="1">
      <alignment vertical="center" shrinkToFit="1"/>
    </xf>
    <xf numFmtId="0" fontId="11" fillId="0" borderId="138" xfId="3" applyFont="1" applyBorder="1" applyAlignment="1">
      <alignment vertical="center" shrinkToFit="1"/>
    </xf>
    <xf numFmtId="0" fontId="11" fillId="0" borderId="139" xfId="3" applyFont="1" applyBorder="1" applyAlignment="1">
      <alignment vertical="center" shrinkToFit="1"/>
    </xf>
    <xf numFmtId="177" fontId="7" fillId="0" borderId="74" xfId="3" applyNumberFormat="1" applyFont="1" applyBorder="1">
      <alignment vertical="center"/>
    </xf>
    <xf numFmtId="177" fontId="7" fillId="0" borderId="71" xfId="3" applyNumberFormat="1" applyFont="1" applyBorder="1">
      <alignment vertical="center"/>
    </xf>
    <xf numFmtId="177" fontId="7" fillId="0" borderId="144" xfId="3" applyNumberFormat="1" applyFont="1" applyBorder="1">
      <alignment vertical="center"/>
    </xf>
    <xf numFmtId="0" fontId="7" fillId="0" borderId="82" xfId="3" applyFont="1" applyBorder="1" applyAlignment="1">
      <alignment vertical="center"/>
    </xf>
    <xf numFmtId="0" fontId="7" fillId="0" borderId="83" xfId="3" applyFont="1" applyBorder="1" applyAlignment="1">
      <alignment vertical="center"/>
    </xf>
    <xf numFmtId="0" fontId="7" fillId="0" borderId="88" xfId="3" applyFont="1" applyBorder="1" applyAlignment="1">
      <alignment vertical="center"/>
    </xf>
    <xf numFmtId="0" fontId="7" fillId="0" borderId="89" xfId="3" applyFont="1" applyBorder="1" applyAlignment="1">
      <alignment vertical="center"/>
    </xf>
    <xf numFmtId="0" fontId="7" fillId="0" borderId="106" xfId="3" applyFont="1" applyBorder="1" applyAlignment="1">
      <alignment vertical="center"/>
    </xf>
    <xf numFmtId="0" fontId="7" fillId="0" borderId="140" xfId="3" applyFont="1" applyBorder="1" applyAlignment="1">
      <alignment vertical="center"/>
    </xf>
    <xf numFmtId="177" fontId="7" fillId="0" borderId="103" xfId="3" applyNumberFormat="1" applyFont="1" applyBorder="1" applyAlignment="1">
      <alignment vertical="center"/>
    </xf>
    <xf numFmtId="177" fontId="7" fillId="0" borderId="104" xfId="3" applyNumberFormat="1" applyFont="1" applyBorder="1" applyAlignment="1">
      <alignment vertical="center"/>
    </xf>
    <xf numFmtId="177" fontId="7" fillId="0" borderId="141" xfId="3" applyNumberFormat="1" applyFont="1" applyBorder="1" applyAlignment="1">
      <alignment vertical="center"/>
    </xf>
    <xf numFmtId="177" fontId="7" fillId="0" borderId="142" xfId="3" applyNumberFormat="1" applyFont="1" applyBorder="1" applyAlignment="1">
      <alignment vertical="center"/>
    </xf>
    <xf numFmtId="177" fontId="7" fillId="0" borderId="140" xfId="3" applyNumberFormat="1" applyFont="1" applyBorder="1" applyAlignment="1">
      <alignment vertical="center"/>
    </xf>
    <xf numFmtId="180" fontId="7" fillId="0" borderId="121" xfId="3" applyNumberFormat="1" applyFont="1" applyFill="1" applyBorder="1">
      <alignment vertical="center"/>
    </xf>
    <xf numFmtId="180" fontId="7" fillId="0" borderId="74" xfId="3" applyNumberFormat="1" applyFont="1" applyFill="1" applyBorder="1">
      <alignment vertical="center"/>
    </xf>
    <xf numFmtId="180" fontId="7" fillId="0" borderId="144" xfId="3" applyNumberFormat="1" applyFont="1" applyFill="1" applyBorder="1">
      <alignment vertical="center"/>
    </xf>
    <xf numFmtId="177" fontId="7" fillId="0" borderId="120" xfId="3" applyNumberFormat="1" applyFont="1" applyBorder="1">
      <alignment vertical="center"/>
    </xf>
    <xf numFmtId="177" fontId="7" fillId="0" borderId="124" xfId="3" applyNumberFormat="1" applyFont="1" applyBorder="1">
      <alignment vertical="center"/>
    </xf>
    <xf numFmtId="177" fontId="7" fillId="0" borderId="24" xfId="3" applyNumberFormat="1" applyFont="1" applyBorder="1">
      <alignment vertical="center"/>
    </xf>
    <xf numFmtId="0" fontId="7" fillId="0" borderId="70" xfId="3" applyFont="1" applyFill="1" applyBorder="1" applyAlignment="1">
      <alignment horizontal="right" vertical="center"/>
    </xf>
    <xf numFmtId="0" fontId="7" fillId="0" borderId="74" xfId="3" applyFont="1" applyFill="1" applyBorder="1" applyAlignment="1">
      <alignment horizontal="right" vertical="center"/>
    </xf>
    <xf numFmtId="180" fontId="7" fillId="0" borderId="68" xfId="3" applyNumberFormat="1" applyFont="1" applyFill="1" applyBorder="1">
      <alignment vertical="center"/>
    </xf>
    <xf numFmtId="180" fontId="7" fillId="0" borderId="70" xfId="3" applyNumberFormat="1" applyFont="1" applyFill="1" applyBorder="1">
      <alignment vertical="center"/>
    </xf>
    <xf numFmtId="0" fontId="7" fillId="0" borderId="104" xfId="3" applyFont="1" applyFill="1" applyBorder="1" applyAlignment="1">
      <alignment horizontal="right" vertical="center"/>
    </xf>
    <xf numFmtId="0" fontId="7" fillId="0" borderId="105" xfId="3" applyFont="1" applyFill="1" applyBorder="1" applyAlignment="1">
      <alignment horizontal="right" vertical="center"/>
    </xf>
    <xf numFmtId="177" fontId="7" fillId="0" borderId="106" xfId="3" applyNumberFormat="1" applyFont="1" applyFill="1" applyBorder="1" applyAlignment="1">
      <alignment vertical="center"/>
    </xf>
    <xf numFmtId="177" fontId="7" fillId="0" borderId="107" xfId="3" applyNumberFormat="1" applyFont="1" applyFill="1" applyBorder="1" applyAlignment="1">
      <alignment vertical="center"/>
    </xf>
    <xf numFmtId="0" fontId="11" fillId="0" borderId="106" xfId="3" applyFont="1" applyBorder="1" applyAlignment="1">
      <alignment vertical="center" shrinkToFit="1"/>
    </xf>
    <xf numFmtId="0" fontId="11" fillId="0" borderId="107" xfId="3" applyFont="1" applyBorder="1" applyAlignment="1">
      <alignment vertical="center" shrinkToFit="1"/>
    </xf>
    <xf numFmtId="0" fontId="11" fillId="0" borderId="108" xfId="3" applyFont="1" applyBorder="1" applyAlignment="1">
      <alignment vertical="center" shrinkToFit="1"/>
    </xf>
    <xf numFmtId="0" fontId="7" fillId="0" borderId="143" xfId="3" applyFont="1" applyBorder="1" applyAlignment="1">
      <alignment vertical="center"/>
    </xf>
    <xf numFmtId="0" fontId="7" fillId="0" borderId="144" xfId="3" applyFont="1" applyBorder="1" applyAlignment="1">
      <alignment vertical="center"/>
    </xf>
    <xf numFmtId="177" fontId="7" fillId="0" borderId="68" xfId="3" applyNumberFormat="1" applyFont="1" applyFill="1" applyBorder="1" applyAlignment="1">
      <alignment horizontal="right" vertical="center"/>
    </xf>
    <xf numFmtId="177" fontId="7" fillId="0" borderId="70" xfId="3" applyNumberFormat="1" applyFont="1" applyFill="1" applyBorder="1" applyAlignment="1">
      <alignment horizontal="right" vertical="center"/>
    </xf>
    <xf numFmtId="177" fontId="7" fillId="0" borderId="72" xfId="3" applyNumberFormat="1" applyFont="1" applyFill="1" applyBorder="1" applyAlignment="1">
      <alignment horizontal="right" vertical="center"/>
    </xf>
    <xf numFmtId="0" fontId="7" fillId="0" borderId="68" xfId="3" applyFont="1" applyFill="1" applyBorder="1" applyAlignment="1">
      <alignment horizontal="right" vertical="center"/>
    </xf>
    <xf numFmtId="0" fontId="7" fillId="0" borderId="103" xfId="3" applyFont="1" applyFill="1" applyBorder="1" applyAlignment="1">
      <alignment horizontal="right" vertical="center"/>
    </xf>
    <xf numFmtId="0" fontId="7" fillId="0" borderId="141" xfId="3" applyFont="1" applyFill="1" applyBorder="1" applyAlignment="1">
      <alignment horizontal="right" vertical="center"/>
    </xf>
    <xf numFmtId="0" fontId="7" fillId="0" borderId="72" xfId="3" applyFont="1" applyFill="1" applyBorder="1" applyAlignment="1">
      <alignment horizontal="right" vertical="center"/>
    </xf>
    <xf numFmtId="177" fontId="7" fillId="0" borderId="143" xfId="3" applyNumberFormat="1" applyFont="1" applyFill="1" applyBorder="1" applyAlignment="1">
      <alignment vertical="center"/>
    </xf>
    <xf numFmtId="177" fontId="7" fillId="0" borderId="145" xfId="3" applyNumberFormat="1" applyFont="1" applyFill="1" applyBorder="1" applyAlignment="1">
      <alignment vertical="center"/>
    </xf>
    <xf numFmtId="0" fontId="11" fillId="0" borderId="143" xfId="3" applyFont="1" applyBorder="1" applyAlignment="1">
      <alignment vertical="center" shrinkToFit="1"/>
    </xf>
    <xf numFmtId="0" fontId="11" fillId="0" borderId="145" xfId="3" applyFont="1" applyBorder="1" applyAlignment="1">
      <alignment vertical="center" shrinkToFit="1"/>
    </xf>
    <xf numFmtId="0" fontId="11" fillId="0" borderId="146" xfId="3" applyFont="1" applyBorder="1" applyAlignment="1">
      <alignment vertical="center" shrinkToFit="1"/>
    </xf>
    <xf numFmtId="180" fontId="7" fillId="0" borderId="71" xfId="3" applyNumberFormat="1" applyFont="1" applyFill="1" applyBorder="1">
      <alignment vertical="center"/>
    </xf>
    <xf numFmtId="0" fontId="7" fillId="0" borderId="71" xfId="3" applyFont="1" applyFill="1" applyBorder="1" applyAlignment="1">
      <alignment horizontal="right" vertical="center"/>
    </xf>
    <xf numFmtId="0" fontId="7" fillId="0" borderId="142" xfId="3" applyFont="1" applyFill="1" applyBorder="1" applyAlignment="1">
      <alignment horizontal="right" vertical="center"/>
    </xf>
    <xf numFmtId="177" fontId="7" fillId="0" borderId="94" xfId="3" applyNumberFormat="1" applyFont="1" applyFill="1" applyBorder="1" applyAlignment="1">
      <alignment vertical="center"/>
    </xf>
    <xf numFmtId="177" fontId="7" fillId="0" borderId="89" xfId="3" applyNumberFormat="1" applyFont="1" applyFill="1" applyBorder="1" applyAlignment="1">
      <alignment vertical="center"/>
    </xf>
    <xf numFmtId="0" fontId="10" fillId="0" borderId="94" xfId="3" applyFont="1" applyBorder="1" applyAlignment="1" applyProtection="1">
      <alignment vertical="center" shrinkToFit="1"/>
      <protection locked="0"/>
    </xf>
    <xf numFmtId="0" fontId="10" fillId="0" borderId="89" xfId="3" applyFont="1" applyBorder="1" applyAlignment="1" applyProtection="1">
      <alignment vertical="center" shrinkToFit="1"/>
      <protection locked="0"/>
    </xf>
    <xf numFmtId="0" fontId="10" fillId="0" borderId="95" xfId="3" applyFont="1" applyBorder="1" applyAlignment="1" applyProtection="1">
      <alignment vertical="center" shrinkToFit="1"/>
      <protection locked="0"/>
    </xf>
    <xf numFmtId="0" fontId="7" fillId="0" borderId="152" xfId="3" applyFont="1" applyBorder="1" applyAlignment="1">
      <alignment horizontal="center" vertical="center"/>
    </xf>
    <xf numFmtId="0" fontId="7" fillId="0" borderId="153" xfId="3" applyFont="1" applyBorder="1" applyAlignment="1">
      <alignment horizontal="center" vertical="center"/>
    </xf>
    <xf numFmtId="0" fontId="10" fillId="0" borderId="152" xfId="3" applyFont="1" applyBorder="1" applyAlignment="1">
      <alignment horizontal="center" vertical="center"/>
    </xf>
    <xf numFmtId="0" fontId="10" fillId="0" borderId="10" xfId="3" applyFont="1" applyBorder="1" applyAlignment="1">
      <alignment horizontal="center" vertical="center"/>
    </xf>
    <xf numFmtId="0" fontId="10" fillId="0" borderId="84" xfId="3" applyFont="1" applyBorder="1" applyAlignment="1">
      <alignment horizontal="center" vertical="center"/>
    </xf>
    <xf numFmtId="177" fontId="11" fillId="2" borderId="147" xfId="3" applyNumberFormat="1" applyFont="1" applyFill="1" applyBorder="1" applyAlignment="1" applyProtection="1">
      <alignment vertical="center"/>
      <protection locked="0"/>
    </xf>
    <xf numFmtId="177" fontId="11" fillId="2" borderId="148" xfId="3" applyNumberFormat="1" applyFont="1" applyFill="1" applyBorder="1" applyAlignment="1" applyProtection="1">
      <alignment vertical="center"/>
      <protection locked="0"/>
    </xf>
    <xf numFmtId="177" fontId="11" fillId="2" borderId="149" xfId="3" applyNumberFormat="1" applyFont="1" applyFill="1" applyBorder="1" applyAlignment="1" applyProtection="1">
      <alignment vertical="center"/>
      <protection locked="0"/>
    </xf>
    <xf numFmtId="0" fontId="7" fillId="0" borderId="151" xfId="3" applyFont="1" applyFill="1" applyBorder="1" applyAlignment="1">
      <alignment horizontal="right" vertical="center"/>
    </xf>
    <xf numFmtId="0" fontId="7" fillId="0" borderId="148" xfId="3" applyFont="1" applyFill="1" applyBorder="1" applyAlignment="1">
      <alignment horizontal="right" vertical="center"/>
    </xf>
    <xf numFmtId="0" fontId="7" fillId="0" borderId="149" xfId="3" applyFont="1" applyFill="1" applyBorder="1" applyAlignment="1">
      <alignment horizontal="right" vertical="center"/>
    </xf>
    <xf numFmtId="0" fontId="7" fillId="0" borderId="90" xfId="3" applyFont="1" applyBorder="1" applyAlignment="1">
      <alignment vertical="center"/>
    </xf>
    <xf numFmtId="0" fontId="7" fillId="0" borderId="147" xfId="3" applyFont="1" applyFill="1" applyBorder="1" applyAlignment="1">
      <alignment horizontal="right" vertical="center"/>
    </xf>
    <xf numFmtId="0" fontId="7" fillId="0" borderId="150" xfId="3" applyFont="1" applyFill="1" applyBorder="1" applyAlignment="1">
      <alignment horizontal="right" vertical="center"/>
    </xf>
    <xf numFmtId="184" fontId="10" fillId="0" borderId="113" xfId="3" applyNumberFormat="1" applyFont="1" applyFill="1" applyBorder="1" applyAlignment="1">
      <alignment vertical="center"/>
    </xf>
    <xf numFmtId="184" fontId="10" fillId="0" borderId="114" xfId="3" applyNumberFormat="1" applyFont="1" applyFill="1" applyBorder="1" applyAlignment="1">
      <alignment vertical="center"/>
    </xf>
    <xf numFmtId="184" fontId="10" fillId="0" borderId="5" xfId="3" applyNumberFormat="1" applyFont="1" applyFill="1" applyBorder="1" applyAlignment="1">
      <alignment vertical="center"/>
    </xf>
    <xf numFmtId="184" fontId="10" fillId="0" borderId="0" xfId="3" applyNumberFormat="1" applyFont="1" applyFill="1" applyBorder="1" applyAlignment="1">
      <alignment vertical="center"/>
    </xf>
    <xf numFmtId="184" fontId="10" fillId="0" borderId="159" xfId="3" applyNumberFormat="1" applyFont="1" applyFill="1" applyBorder="1" applyAlignment="1">
      <alignment vertical="center"/>
    </xf>
    <xf numFmtId="184" fontId="10" fillId="0" borderId="110" xfId="3" applyNumberFormat="1" applyFont="1" applyFill="1" applyBorder="1" applyAlignment="1">
      <alignment vertical="center"/>
    </xf>
    <xf numFmtId="0" fontId="10" fillId="0" borderId="114" xfId="3" applyFont="1" applyBorder="1" applyAlignment="1">
      <alignment vertical="center" shrinkToFit="1"/>
    </xf>
    <xf numFmtId="0" fontId="10" fillId="0" borderId="22" xfId="3" applyFont="1" applyBorder="1" applyAlignment="1">
      <alignment vertical="center" shrinkToFit="1"/>
    </xf>
    <xf numFmtId="0" fontId="10" fillId="0" borderId="0" xfId="3" applyFont="1" applyBorder="1" applyAlignment="1">
      <alignment vertical="center" shrinkToFit="1"/>
    </xf>
    <xf numFmtId="0" fontId="10" fillId="0" borderId="97" xfId="3" applyFont="1" applyBorder="1" applyAlignment="1">
      <alignment vertical="center" shrinkToFit="1"/>
    </xf>
    <xf numFmtId="0" fontId="10" fillId="0" borderId="110" xfId="3" applyFont="1" applyBorder="1" applyAlignment="1">
      <alignment vertical="center" shrinkToFit="1"/>
    </xf>
    <xf numFmtId="0" fontId="10" fillId="0" borderId="36" xfId="3" applyFont="1" applyBorder="1" applyAlignment="1">
      <alignment vertical="center" shrinkToFit="1"/>
    </xf>
    <xf numFmtId="182" fontId="10" fillId="0" borderId="113" xfId="3" applyNumberFormat="1" applyFont="1" applyBorder="1" applyAlignment="1">
      <alignment vertical="center"/>
    </xf>
    <xf numFmtId="182" fontId="10" fillId="0" borderId="114" xfId="3" applyNumberFormat="1" applyFont="1" applyBorder="1" applyAlignment="1">
      <alignment vertical="center"/>
    </xf>
    <xf numFmtId="182" fontId="10" fillId="0" borderId="5" xfId="3" applyNumberFormat="1" applyFont="1" applyBorder="1" applyAlignment="1">
      <alignment vertical="center"/>
    </xf>
    <xf numFmtId="182" fontId="10" fillId="0" borderId="0" xfId="3" applyNumberFormat="1" applyFont="1" applyBorder="1" applyAlignment="1">
      <alignment vertical="center"/>
    </xf>
    <xf numFmtId="182" fontId="10" fillId="0" borderId="159" xfId="3" applyNumberFormat="1" applyFont="1" applyBorder="1" applyAlignment="1">
      <alignment vertical="center"/>
    </xf>
    <xf numFmtId="182" fontId="10" fillId="0" borderId="110" xfId="3" applyNumberFormat="1" applyFont="1" applyBorder="1" applyAlignment="1">
      <alignment vertical="center"/>
    </xf>
    <xf numFmtId="0" fontId="10" fillId="0" borderId="115" xfId="3" applyFont="1" applyBorder="1" applyAlignment="1">
      <alignment vertical="center" shrinkToFit="1"/>
    </xf>
    <xf numFmtId="0" fontId="10" fillId="0" borderId="156" xfId="3" applyFont="1" applyBorder="1" applyAlignment="1">
      <alignment vertical="center" shrinkToFit="1"/>
    </xf>
    <xf numFmtId="0" fontId="10" fillId="0" borderId="160" xfId="3" applyFont="1" applyBorder="1" applyAlignment="1">
      <alignment vertical="center" shrinkToFit="1"/>
    </xf>
    <xf numFmtId="180" fontId="10" fillId="0" borderId="45" xfId="3" applyNumberFormat="1" applyFont="1" applyBorder="1" applyAlignment="1">
      <alignment vertical="center"/>
    </xf>
    <xf numFmtId="180" fontId="10" fillId="0" borderId="154" xfId="3" applyNumberFormat="1" applyFont="1" applyBorder="1" applyAlignment="1">
      <alignment vertical="center"/>
    </xf>
    <xf numFmtId="180" fontId="10" fillId="0" borderId="155" xfId="3" applyNumberFormat="1" applyFont="1" applyBorder="1" applyAlignment="1">
      <alignment vertical="center"/>
    </xf>
    <xf numFmtId="182" fontId="10" fillId="0" borderId="15" xfId="3" applyNumberFormat="1" applyFont="1" applyFill="1" applyBorder="1" applyAlignment="1">
      <alignment vertical="center"/>
    </xf>
    <xf numFmtId="183" fontId="10" fillId="0" borderId="15" xfId="3" applyNumberFormat="1" applyFont="1" applyBorder="1" applyAlignment="1">
      <alignment vertical="center"/>
    </xf>
    <xf numFmtId="180" fontId="10" fillId="0" borderId="14" xfId="3" applyNumberFormat="1" applyFont="1" applyBorder="1" applyAlignment="1">
      <alignment vertical="center"/>
    </xf>
    <xf numFmtId="180" fontId="10" fillId="0" borderId="15" xfId="3" applyNumberFormat="1" applyFont="1" applyBorder="1" applyAlignment="1">
      <alignment vertical="center"/>
    </xf>
    <xf numFmtId="180" fontId="10" fillId="0" borderId="117" xfId="3" applyNumberFormat="1" applyFont="1" applyBorder="1" applyAlignment="1">
      <alignment vertical="center"/>
    </xf>
    <xf numFmtId="0" fontId="10" fillId="0" borderId="116" xfId="3" applyFont="1" applyBorder="1" applyAlignment="1">
      <alignment vertical="center"/>
    </xf>
    <xf numFmtId="0" fontId="10" fillId="0" borderId="114" xfId="3" applyFont="1" applyBorder="1" applyAlignment="1">
      <alignment vertical="center"/>
    </xf>
    <xf numFmtId="0" fontId="10" fillId="0" borderId="96" xfId="3" applyFont="1" applyBorder="1" applyAlignment="1">
      <alignment vertical="center"/>
    </xf>
    <xf numFmtId="0" fontId="10" fillId="0" borderId="109" xfId="3" applyFont="1" applyBorder="1" applyAlignment="1">
      <alignment vertical="center"/>
    </xf>
    <xf numFmtId="0" fontId="10" fillId="0" borderId="110" xfId="3" applyFont="1" applyBorder="1" applyAlignment="1">
      <alignment vertical="center"/>
    </xf>
    <xf numFmtId="0" fontId="10" fillId="0" borderId="22" xfId="3" applyFont="1" applyBorder="1" applyAlignment="1">
      <alignment vertical="center"/>
    </xf>
    <xf numFmtId="0" fontId="10" fillId="0" borderId="97" xfId="3" applyFont="1" applyBorder="1" applyAlignment="1">
      <alignment vertical="center"/>
    </xf>
    <xf numFmtId="0" fontId="10" fillId="0" borderId="36" xfId="3" applyFont="1" applyBorder="1" applyAlignment="1">
      <alignment vertical="center"/>
    </xf>
    <xf numFmtId="0" fontId="10" fillId="0" borderId="113" xfId="3" applyFont="1" applyFill="1" applyBorder="1" applyAlignment="1">
      <alignment horizontal="center" vertical="center" wrapText="1"/>
    </xf>
    <xf numFmtId="180" fontId="10" fillId="0" borderId="15" xfId="3" applyNumberFormat="1" applyFont="1" applyFill="1" applyBorder="1" applyAlignment="1">
      <alignment vertical="center"/>
    </xf>
    <xf numFmtId="177" fontId="10" fillId="0" borderId="111" xfId="3" applyNumberFormat="1" applyFont="1" applyBorder="1" applyAlignment="1">
      <alignment vertical="center"/>
    </xf>
    <xf numFmtId="184" fontId="11" fillId="0" borderId="5" xfId="3" applyNumberFormat="1" applyFont="1" applyFill="1" applyBorder="1" applyAlignment="1">
      <alignment vertical="center"/>
    </xf>
    <xf numFmtId="184" fontId="11" fillId="0" borderId="0" xfId="3" applyNumberFormat="1" applyFont="1" applyFill="1" applyBorder="1" applyAlignment="1">
      <alignment vertical="center"/>
    </xf>
    <xf numFmtId="184" fontId="11" fillId="0" borderId="159" xfId="3" applyNumberFormat="1" applyFont="1" applyFill="1" applyBorder="1" applyAlignment="1">
      <alignment vertical="center"/>
    </xf>
    <xf numFmtId="184" fontId="11" fillId="0" borderId="110" xfId="3" applyNumberFormat="1" applyFont="1" applyFill="1" applyBorder="1" applyAlignment="1">
      <alignment vertical="center"/>
    </xf>
    <xf numFmtId="177" fontId="10" fillId="0" borderId="138" xfId="3" applyNumberFormat="1" applyFont="1" applyBorder="1" applyAlignment="1">
      <alignment vertical="center"/>
    </xf>
    <xf numFmtId="180" fontId="10" fillId="0" borderId="120" xfId="3" applyNumberFormat="1" applyFont="1" applyBorder="1" applyAlignment="1">
      <alignment vertical="center"/>
    </xf>
    <xf numFmtId="180" fontId="10" fillId="0" borderId="138" xfId="3" applyNumberFormat="1" applyFont="1" applyBorder="1" applyAlignment="1">
      <alignment vertical="center"/>
    </xf>
    <xf numFmtId="180" fontId="10" fillId="0" borderId="139" xfId="3" applyNumberFormat="1" applyFont="1" applyBorder="1" applyAlignment="1">
      <alignment vertical="center"/>
    </xf>
    <xf numFmtId="0" fontId="7" fillId="0" borderId="0" xfId="3" applyFont="1" applyBorder="1" applyAlignment="1">
      <alignment vertical="center" shrinkToFit="1"/>
    </xf>
    <xf numFmtId="0" fontId="7" fillId="0" borderId="156" xfId="3" applyFont="1" applyBorder="1" applyAlignment="1">
      <alignment vertical="center" shrinkToFit="1"/>
    </xf>
    <xf numFmtId="0" fontId="7" fillId="0" borderId="110" xfId="3" applyFont="1" applyBorder="1" applyAlignment="1">
      <alignment vertical="center" shrinkToFit="1"/>
    </xf>
    <xf numFmtId="0" fontId="7" fillId="0" borderId="160" xfId="3" applyFont="1" applyBorder="1" applyAlignment="1">
      <alignment vertical="center" shrinkToFit="1"/>
    </xf>
    <xf numFmtId="180" fontId="10" fillId="0" borderId="154" xfId="3" applyNumberFormat="1" applyFont="1" applyFill="1" applyBorder="1" applyAlignment="1">
      <alignment vertical="center"/>
    </xf>
    <xf numFmtId="177" fontId="10" fillId="0" borderId="154" xfId="3" applyNumberFormat="1" applyFont="1" applyBorder="1" applyAlignment="1">
      <alignment vertical="center"/>
    </xf>
    <xf numFmtId="0" fontId="10" fillId="0" borderId="154" xfId="3" applyFont="1" applyBorder="1" applyAlignment="1">
      <alignment vertical="center"/>
    </xf>
    <xf numFmtId="182" fontId="10" fillId="0" borderId="45" xfId="3" applyNumberFormat="1" applyFont="1" applyFill="1" applyBorder="1" applyAlignment="1">
      <alignment vertical="center"/>
    </xf>
    <xf numFmtId="182" fontId="10" fillId="0" borderId="154" xfId="3" applyNumberFormat="1" applyFont="1" applyFill="1" applyBorder="1" applyAlignment="1">
      <alignment vertical="center"/>
    </xf>
    <xf numFmtId="182" fontId="10" fillId="0" borderId="138" xfId="3" applyNumberFormat="1" applyFont="1" applyFill="1" applyBorder="1" applyAlignment="1">
      <alignment vertical="center"/>
    </xf>
    <xf numFmtId="0" fontId="10" fillId="0" borderId="96" xfId="3" applyFont="1" applyBorder="1" applyAlignment="1">
      <alignment vertical="center" wrapText="1"/>
    </xf>
    <xf numFmtId="38" fontId="10" fillId="0" borderId="111" xfId="1" applyFont="1" applyFill="1" applyBorder="1" applyAlignment="1">
      <alignment horizontal="right" vertical="center"/>
    </xf>
    <xf numFmtId="180" fontId="7" fillId="0" borderId="94" xfId="3" applyNumberFormat="1" applyFont="1" applyBorder="1" applyAlignment="1">
      <alignment vertical="center"/>
    </xf>
    <xf numFmtId="180" fontId="7" fillId="0" borderId="89" xfId="3" applyNumberFormat="1" applyFont="1" applyBorder="1" applyAlignment="1">
      <alignment vertical="center"/>
    </xf>
    <xf numFmtId="180" fontId="7" fillId="0" borderId="95" xfId="3" applyNumberFormat="1" applyFont="1" applyBorder="1" applyAlignment="1">
      <alignment vertical="center"/>
    </xf>
    <xf numFmtId="182" fontId="7" fillId="0" borderId="161" xfId="3" applyNumberFormat="1" applyFont="1" applyBorder="1" applyAlignment="1">
      <alignment vertical="center"/>
    </xf>
    <xf numFmtId="182" fontId="7" fillId="0" borderId="162" xfId="3" applyNumberFormat="1" applyFont="1" applyBorder="1" applyAlignment="1">
      <alignment vertical="center"/>
    </xf>
    <xf numFmtId="180" fontId="7" fillId="0" borderId="162" xfId="3" applyNumberFormat="1" applyFont="1" applyBorder="1" applyAlignment="1">
      <alignment vertical="center" shrinkToFit="1"/>
    </xf>
    <xf numFmtId="180" fontId="7" fillId="0" borderId="78" xfId="3" applyNumberFormat="1" applyFont="1" applyBorder="1" applyAlignment="1">
      <alignment vertical="center" shrinkToFit="1"/>
    </xf>
    <xf numFmtId="0" fontId="7" fillId="0" borderId="120" xfId="3" applyFont="1" applyBorder="1" applyAlignment="1">
      <alignment horizontal="left" vertical="center"/>
    </xf>
    <xf numFmtId="0" fontId="7" fillId="0" borderId="30" xfId="3" applyFont="1" applyBorder="1" applyAlignment="1">
      <alignment horizontal="left" vertical="center"/>
    </xf>
    <xf numFmtId="177" fontId="7" fillId="0" borderId="138" xfId="3" applyNumberFormat="1" applyFont="1" applyFill="1" applyBorder="1" applyAlignment="1">
      <alignment horizontal="center" vertical="center"/>
    </xf>
    <xf numFmtId="0" fontId="10" fillId="0" borderId="89" xfId="3" applyFont="1" applyBorder="1" applyAlignment="1">
      <alignment vertical="center" shrinkToFit="1"/>
    </xf>
    <xf numFmtId="0" fontId="10" fillId="0" borderId="90" xfId="3" applyFont="1" applyBorder="1" applyAlignment="1">
      <alignment vertical="center" shrinkToFit="1"/>
    </xf>
    <xf numFmtId="182" fontId="10" fillId="0" borderId="94" xfId="3" applyNumberFormat="1" applyFont="1" applyBorder="1" applyAlignment="1">
      <alignment vertical="center"/>
    </xf>
    <xf numFmtId="182" fontId="10" fillId="0" borderId="89" xfId="3" applyNumberFormat="1" applyFont="1" applyBorder="1" applyAlignment="1">
      <alignment vertical="center"/>
    </xf>
    <xf numFmtId="0" fontId="7" fillId="0" borderId="114" xfId="3" applyFont="1" applyBorder="1" applyAlignment="1">
      <alignment vertical="center" shrinkToFit="1"/>
    </xf>
    <xf numFmtId="0" fontId="7" fillId="0" borderId="115" xfId="3" applyFont="1" applyBorder="1" applyAlignment="1">
      <alignment vertical="center" shrinkToFit="1"/>
    </xf>
    <xf numFmtId="0" fontId="7" fillId="0" borderId="89" xfId="3" applyFont="1" applyBorder="1" applyAlignment="1">
      <alignment vertical="center" shrinkToFit="1"/>
    </xf>
    <xf numFmtId="0" fontId="7" fillId="0" borderId="95" xfId="3" applyFont="1" applyBorder="1" applyAlignment="1">
      <alignment vertical="center" shrinkToFit="1"/>
    </xf>
    <xf numFmtId="0" fontId="10" fillId="0" borderId="143" xfId="3" applyFont="1" applyBorder="1" applyAlignment="1">
      <alignment horizontal="center" vertical="center"/>
    </xf>
    <xf numFmtId="0" fontId="10" fillId="0" borderId="145" xfId="3" applyFont="1" applyBorder="1" applyAlignment="1">
      <alignment horizontal="center" vertical="center"/>
    </xf>
    <xf numFmtId="0" fontId="10" fillId="0" borderId="144" xfId="3" applyFont="1" applyBorder="1" applyAlignment="1">
      <alignment horizontal="center" vertical="center"/>
    </xf>
    <xf numFmtId="177" fontId="10" fillId="0" borderId="145" xfId="3" applyNumberFormat="1" applyFont="1" applyBorder="1" applyAlignment="1">
      <alignment vertical="center"/>
    </xf>
    <xf numFmtId="180" fontId="10" fillId="0" borderId="143" xfId="3" applyNumberFormat="1" applyFont="1" applyBorder="1" applyAlignment="1">
      <alignment vertical="center"/>
    </xf>
    <xf numFmtId="180" fontId="10" fillId="0" borderId="145" xfId="3" applyNumberFormat="1" applyFont="1" applyBorder="1" applyAlignment="1">
      <alignment vertical="center"/>
    </xf>
    <xf numFmtId="180" fontId="10" fillId="0" borderId="146" xfId="3" applyNumberFormat="1" applyFont="1" applyBorder="1" applyAlignment="1">
      <alignment vertical="center"/>
    </xf>
    <xf numFmtId="180" fontId="10" fillId="0" borderId="138" xfId="3" applyNumberFormat="1" applyFont="1" applyFill="1" applyBorder="1" applyAlignment="1">
      <alignment vertical="center"/>
    </xf>
    <xf numFmtId="0" fontId="10" fillId="0" borderId="88" xfId="3" applyFont="1" applyBorder="1" applyAlignment="1">
      <alignment vertical="center"/>
    </xf>
    <xf numFmtId="0" fontId="10" fillId="0" borderId="90" xfId="3" applyFont="1" applyBorder="1" applyAlignment="1">
      <alignment vertical="center"/>
    </xf>
    <xf numFmtId="184" fontId="10" fillId="0" borderId="94" xfId="3" applyNumberFormat="1" applyFont="1" applyFill="1" applyBorder="1" applyAlignment="1">
      <alignment vertical="center"/>
    </xf>
    <xf numFmtId="184" fontId="10" fillId="0" borderId="89" xfId="3" applyNumberFormat="1" applyFont="1" applyFill="1" applyBorder="1" applyAlignment="1">
      <alignment vertical="center"/>
    </xf>
    <xf numFmtId="0" fontId="10" fillId="0" borderId="163"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7" fillId="0" borderId="154" xfId="3" applyNumberFormat="1" applyFont="1" applyFill="1" applyBorder="1" applyAlignment="1">
      <alignment horizontal="right" vertical="center"/>
    </xf>
    <xf numFmtId="0" fontId="7" fillId="0" borderId="56" xfId="3" applyFont="1" applyFill="1" applyBorder="1">
      <alignment vertical="center"/>
    </xf>
    <xf numFmtId="0" fontId="7" fillId="0" borderId="57" xfId="3" applyFont="1" applyFill="1" applyBorder="1">
      <alignment vertical="center"/>
    </xf>
  </cellXfs>
  <cellStyles count="15">
    <cellStyle name="パーセント" xfId="2" builtinId="5"/>
    <cellStyle name="パーセント 2" xfId="8"/>
    <cellStyle name="桁区切り" xfId="1" builtinId="6"/>
    <cellStyle name="桁区切り 2" xfId="6"/>
    <cellStyle name="桁区切り 3" xfId="11"/>
    <cellStyle name="桁区切り 4" xfId="5"/>
    <cellStyle name="標準" xfId="0" builtinId="0"/>
    <cellStyle name="標準 2" xfId="4"/>
    <cellStyle name="標準 2 2" xfId="14"/>
    <cellStyle name="標準 3" xfId="9"/>
    <cellStyle name="標準 4" xfId="10"/>
    <cellStyle name="標準 5" xfId="3"/>
    <cellStyle name="標準_(鎌ケ谷)様式K（基準審査項目）_110914" xfId="13"/>
    <cellStyle name="標準_左京・入札説明書・様式" xfId="12"/>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5"/>
  <sheetViews>
    <sheetView tabSelected="1" zoomScaleNormal="100" workbookViewId="0">
      <selection activeCell="B3" sqref="B3"/>
    </sheetView>
  </sheetViews>
  <sheetFormatPr defaultRowHeight="13.5" x14ac:dyDescent="0.15"/>
  <cols>
    <col min="1" max="1" width="9" style="295"/>
    <col min="2" max="2" width="24.5" style="295" customWidth="1"/>
    <col min="3" max="4" width="9" style="295"/>
    <col min="5" max="5" width="11.125" style="295" customWidth="1"/>
    <col min="6" max="16384" width="9" style="295"/>
  </cols>
  <sheetData>
    <row r="3" spans="2:5" x14ac:dyDescent="0.15">
      <c r="B3" s="294" t="s">
        <v>273</v>
      </c>
    </row>
    <row r="4" spans="2:5" x14ac:dyDescent="0.15">
      <c r="B4" s="296"/>
      <c r="C4" s="297" t="s">
        <v>247</v>
      </c>
      <c r="D4" s="297" t="s">
        <v>248</v>
      </c>
    </row>
    <row r="5" spans="2:5" x14ac:dyDescent="0.15">
      <c r="B5" s="298" t="s">
        <v>249</v>
      </c>
      <c r="C5" s="299">
        <v>34.700000000000003</v>
      </c>
      <c r="D5" s="299">
        <v>1.2</v>
      </c>
    </row>
    <row r="6" spans="2:5" x14ac:dyDescent="0.15">
      <c r="B6" s="298" t="s">
        <v>257</v>
      </c>
      <c r="C6" s="299">
        <v>20.399999999999999</v>
      </c>
      <c r="D6" s="299">
        <v>2.1</v>
      </c>
    </row>
    <row r="7" spans="2:5" x14ac:dyDescent="0.15">
      <c r="B7" s="300" t="s">
        <v>267</v>
      </c>
      <c r="C7" s="301"/>
      <c r="D7" s="301"/>
    </row>
    <row r="9" spans="2:5" x14ac:dyDescent="0.15">
      <c r="B9" s="294" t="s">
        <v>272</v>
      </c>
    </row>
    <row r="10" spans="2:5" x14ac:dyDescent="0.15">
      <c r="B10" s="296"/>
      <c r="C10" s="368" t="s">
        <v>250</v>
      </c>
      <c r="D10" s="368"/>
      <c r="E10" s="368" t="s">
        <v>276</v>
      </c>
    </row>
    <row r="11" spans="2:5" x14ac:dyDescent="0.15">
      <c r="B11" s="296"/>
      <c r="C11" s="297" t="s">
        <v>247</v>
      </c>
      <c r="D11" s="297" t="s">
        <v>248</v>
      </c>
      <c r="E11" s="368"/>
    </row>
    <row r="12" spans="2:5" x14ac:dyDescent="0.15">
      <c r="B12" s="299" t="s">
        <v>249</v>
      </c>
      <c r="C12" s="299">
        <v>28</v>
      </c>
      <c r="D12" s="299">
        <v>19</v>
      </c>
      <c r="E12" s="299" t="s">
        <v>258</v>
      </c>
    </row>
    <row r="13" spans="2:5" x14ac:dyDescent="0.15">
      <c r="B13" s="299" t="s">
        <v>251</v>
      </c>
      <c r="C13" s="299">
        <v>50</v>
      </c>
      <c r="D13" s="299">
        <v>40</v>
      </c>
      <c r="E13" s="299" t="s">
        <v>259</v>
      </c>
    </row>
    <row r="14" spans="2:5" x14ac:dyDescent="0.15">
      <c r="B14" s="300" t="s">
        <v>279</v>
      </c>
      <c r="C14" s="301"/>
      <c r="D14" s="301"/>
      <c r="E14" s="301"/>
    </row>
    <row r="15" spans="2:5" x14ac:dyDescent="0.15">
      <c r="B15" s="300" t="s">
        <v>280</v>
      </c>
      <c r="C15" s="301"/>
      <c r="D15" s="301"/>
      <c r="E15" s="301"/>
    </row>
    <row r="16" spans="2:5" x14ac:dyDescent="0.15">
      <c r="B16" s="295" t="s">
        <v>267</v>
      </c>
    </row>
    <row r="18" spans="2:4" x14ac:dyDescent="0.15">
      <c r="B18" s="294" t="s">
        <v>271</v>
      </c>
    </row>
    <row r="19" spans="2:4" ht="15.75" x14ac:dyDescent="0.15">
      <c r="B19" s="299" t="s">
        <v>277</v>
      </c>
      <c r="C19" s="299">
        <v>7</v>
      </c>
    </row>
    <row r="20" spans="2:4" x14ac:dyDescent="0.15">
      <c r="B20" s="300" t="s">
        <v>268</v>
      </c>
      <c r="C20" s="301"/>
    </row>
    <row r="22" spans="2:4" x14ac:dyDescent="0.15">
      <c r="B22" s="294" t="s">
        <v>270</v>
      </c>
    </row>
    <row r="23" spans="2:4" x14ac:dyDescent="0.15">
      <c r="B23" s="297"/>
      <c r="C23" s="297" t="s">
        <v>252</v>
      </c>
    </row>
    <row r="24" spans="2:4" x14ac:dyDescent="0.15">
      <c r="B24" s="299" t="s">
        <v>260</v>
      </c>
      <c r="C24" s="299">
        <v>30</v>
      </c>
    </row>
    <row r="25" spans="2:4" x14ac:dyDescent="0.15">
      <c r="B25" s="299" t="s">
        <v>261</v>
      </c>
      <c r="C25" s="299">
        <v>12</v>
      </c>
    </row>
    <row r="26" spans="2:4" x14ac:dyDescent="0.15">
      <c r="B26" s="301"/>
      <c r="C26" s="301"/>
    </row>
    <row r="27" spans="2:4" x14ac:dyDescent="0.15">
      <c r="B27" s="294" t="s">
        <v>269</v>
      </c>
    </row>
    <row r="28" spans="2:4" x14ac:dyDescent="0.15">
      <c r="B28" s="302"/>
      <c r="C28" s="297" t="s">
        <v>262</v>
      </c>
      <c r="D28" s="297" t="s">
        <v>263</v>
      </c>
    </row>
    <row r="29" spans="2:4" x14ac:dyDescent="0.15">
      <c r="B29" s="299" t="s">
        <v>264</v>
      </c>
      <c r="C29" s="299">
        <v>51</v>
      </c>
      <c r="D29" s="299">
        <v>47</v>
      </c>
    </row>
    <row r="30" spans="2:4" x14ac:dyDescent="0.15">
      <c r="B30" s="300" t="s">
        <v>266</v>
      </c>
      <c r="C30" s="301"/>
      <c r="D30" s="301"/>
    </row>
    <row r="32" spans="2:4" x14ac:dyDescent="0.15">
      <c r="B32" s="294" t="s">
        <v>255</v>
      </c>
    </row>
    <row r="33" spans="2:4" x14ac:dyDescent="0.15">
      <c r="B33" s="302"/>
      <c r="C33" s="297" t="s">
        <v>253</v>
      </c>
      <c r="D33" s="297" t="s">
        <v>254</v>
      </c>
    </row>
    <row r="34" spans="2:4" x14ac:dyDescent="0.15">
      <c r="B34" s="299" t="s">
        <v>265</v>
      </c>
      <c r="C34" s="299">
        <v>2.2000000000000002</v>
      </c>
      <c r="D34" s="299">
        <v>3.2</v>
      </c>
    </row>
    <row r="35" spans="2:4" x14ac:dyDescent="0.15">
      <c r="B35" s="295" t="s">
        <v>256</v>
      </c>
    </row>
  </sheetData>
  <mergeCells count="2">
    <mergeCell ref="C10:D10"/>
    <mergeCell ref="E10:E11"/>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38"/>
  <sheetViews>
    <sheetView view="pageBreakPreview" topLeftCell="A4" zoomScale="85" zoomScaleNormal="85" zoomScaleSheetLayoutView="85" workbookViewId="0">
      <selection activeCell="B3" sqref="B3"/>
    </sheetView>
  </sheetViews>
  <sheetFormatPr defaultRowHeight="13.5" x14ac:dyDescent="0.15"/>
  <cols>
    <col min="1" max="1" width="3.625" style="303" customWidth="1"/>
    <col min="2" max="2" width="22.125" style="303" customWidth="1"/>
    <col min="3" max="3" width="5.375" style="303" customWidth="1"/>
    <col min="4" max="5" width="7.25" style="303" customWidth="1"/>
    <col min="6" max="6" width="7.25" style="304" customWidth="1"/>
    <col min="7" max="9" width="5.375" style="303" customWidth="1"/>
    <col min="10" max="10" width="19.125" style="305" customWidth="1"/>
    <col min="11" max="15" width="6.875" style="305" customWidth="1"/>
    <col min="16" max="16" width="1.25" style="305" customWidth="1"/>
    <col min="17" max="37" width="6.875" style="305" customWidth="1"/>
    <col min="38" max="16384" width="9" style="305"/>
  </cols>
  <sheetData>
    <row r="1" spans="1:37" ht="21.95" customHeight="1" x14ac:dyDescent="0.15">
      <c r="O1" s="306" t="s">
        <v>282</v>
      </c>
      <c r="AK1" s="307"/>
    </row>
    <row r="2" spans="1:37" ht="21.95" customHeight="1" x14ac:dyDescent="0.15">
      <c r="O2" s="307"/>
      <c r="AK2" s="307"/>
    </row>
    <row r="3" spans="1:37" ht="21.95" customHeight="1" x14ac:dyDescent="0.15">
      <c r="L3" s="393" t="s">
        <v>283</v>
      </c>
      <c r="M3" s="393"/>
      <c r="N3" s="393"/>
      <c r="O3" s="393"/>
      <c r="AF3" s="303"/>
      <c r="AG3" s="303"/>
      <c r="AH3" s="303"/>
      <c r="AI3" s="303"/>
      <c r="AJ3" s="303"/>
      <c r="AK3" s="303"/>
    </row>
    <row r="4" spans="1:37" ht="21.95" customHeight="1" x14ac:dyDescent="0.15"/>
    <row r="5" spans="1:37" ht="36" customHeight="1" x14ac:dyDescent="0.15">
      <c r="A5" s="394" t="s">
        <v>284</v>
      </c>
      <c r="B5" s="394"/>
      <c r="C5" s="394"/>
      <c r="D5" s="394"/>
      <c r="E5" s="394"/>
      <c r="F5" s="394"/>
      <c r="G5" s="394"/>
      <c r="H5" s="394"/>
      <c r="I5" s="394"/>
      <c r="J5" s="394"/>
      <c r="K5" s="394"/>
      <c r="L5" s="394"/>
      <c r="M5" s="394"/>
      <c r="N5" s="394"/>
      <c r="O5" s="394"/>
      <c r="P5" s="308"/>
      <c r="Q5" s="308"/>
      <c r="R5" s="308"/>
      <c r="S5" s="308"/>
      <c r="T5" s="308"/>
      <c r="U5" s="308"/>
      <c r="V5" s="308"/>
      <c r="W5" s="308"/>
      <c r="X5" s="308"/>
      <c r="Y5" s="308"/>
      <c r="Z5" s="308"/>
      <c r="AA5" s="308"/>
      <c r="AB5" s="308"/>
      <c r="AC5" s="308"/>
      <c r="AD5" s="308"/>
      <c r="AE5" s="308"/>
      <c r="AF5" s="308"/>
      <c r="AG5" s="308"/>
      <c r="AH5" s="308"/>
      <c r="AI5" s="308"/>
      <c r="AJ5" s="308"/>
      <c r="AK5" s="308"/>
    </row>
    <row r="6" spans="1:37" ht="21.95" customHeight="1" x14ac:dyDescent="0.15">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row>
    <row r="7" spans="1:37" ht="43.5" customHeight="1" x14ac:dyDescent="0.15">
      <c r="A7" s="395" t="s">
        <v>285</v>
      </c>
      <c r="B7" s="395"/>
      <c r="C7" s="395"/>
      <c r="D7" s="395"/>
      <c r="E7" s="395"/>
      <c r="F7" s="395"/>
      <c r="G7" s="395"/>
      <c r="H7" s="395"/>
      <c r="I7" s="395"/>
      <c r="J7" s="395"/>
      <c r="K7" s="395"/>
      <c r="L7" s="395"/>
      <c r="M7" s="395"/>
      <c r="N7" s="395"/>
      <c r="O7" s="395"/>
      <c r="P7" s="303"/>
      <c r="Q7" s="303"/>
      <c r="R7" s="303"/>
      <c r="S7" s="303"/>
      <c r="T7" s="303"/>
      <c r="U7" s="303"/>
      <c r="V7" s="303"/>
      <c r="W7" s="303"/>
      <c r="X7" s="303"/>
      <c r="Y7" s="303"/>
      <c r="Z7" s="303"/>
      <c r="AA7" s="303"/>
      <c r="AB7" s="303"/>
      <c r="AC7" s="303"/>
      <c r="AD7" s="303"/>
      <c r="AE7" s="303"/>
      <c r="AF7" s="303"/>
      <c r="AG7" s="303"/>
      <c r="AH7" s="303"/>
      <c r="AI7" s="303"/>
      <c r="AJ7" s="303"/>
      <c r="AK7" s="303"/>
    </row>
    <row r="8" spans="1:37" ht="20.100000000000001" customHeight="1" x14ac:dyDescent="0.15">
      <c r="A8" s="309"/>
      <c r="B8" s="309"/>
      <c r="C8" s="309"/>
      <c r="D8" s="309"/>
      <c r="E8" s="309"/>
      <c r="F8" s="310"/>
      <c r="G8" s="309"/>
      <c r="H8" s="309"/>
      <c r="I8" s="309"/>
      <c r="J8" s="311"/>
      <c r="K8" s="311"/>
      <c r="L8" s="311"/>
      <c r="M8" s="311"/>
      <c r="N8" s="311"/>
      <c r="O8" s="311"/>
    </row>
    <row r="9" spans="1:37" ht="24.75" customHeight="1" x14ac:dyDescent="0.15">
      <c r="A9" s="386" t="s">
        <v>286</v>
      </c>
      <c r="B9" s="387"/>
      <c r="C9" s="387"/>
      <c r="D9" s="388"/>
      <c r="E9" s="396"/>
      <c r="F9" s="397"/>
      <c r="G9" s="397"/>
      <c r="H9" s="397"/>
      <c r="I9" s="397"/>
      <c r="J9" s="397"/>
      <c r="K9" s="397"/>
      <c r="L9" s="397"/>
      <c r="M9" s="397"/>
      <c r="N9" s="397"/>
      <c r="O9" s="398"/>
      <c r="P9" s="312"/>
      <c r="Q9" s="312"/>
      <c r="R9" s="312"/>
      <c r="S9" s="312"/>
      <c r="T9" s="312"/>
      <c r="U9" s="312"/>
      <c r="V9" s="312"/>
      <c r="W9" s="312"/>
      <c r="X9" s="312"/>
      <c r="Y9" s="312"/>
      <c r="Z9" s="312"/>
      <c r="AA9" s="312"/>
      <c r="AB9" s="312"/>
      <c r="AC9" s="312"/>
      <c r="AD9" s="312"/>
      <c r="AE9" s="312"/>
      <c r="AF9" s="312"/>
      <c r="AG9" s="312"/>
      <c r="AH9" s="312"/>
      <c r="AI9" s="312"/>
      <c r="AJ9" s="312"/>
      <c r="AK9" s="312"/>
    </row>
    <row r="10" spans="1:37" ht="24.95" customHeight="1" x14ac:dyDescent="0.15">
      <c r="A10" s="386" t="s">
        <v>287</v>
      </c>
      <c r="B10" s="387"/>
      <c r="C10" s="387"/>
      <c r="D10" s="388"/>
      <c r="E10" s="389"/>
      <c r="F10" s="390"/>
      <c r="G10" s="390"/>
      <c r="H10" s="390"/>
      <c r="I10" s="390"/>
      <c r="J10" s="390"/>
      <c r="K10" s="390"/>
      <c r="L10" s="390"/>
      <c r="M10" s="390"/>
      <c r="N10" s="390"/>
      <c r="O10" s="391"/>
      <c r="P10" s="312"/>
      <c r="Q10" s="312"/>
      <c r="R10" s="312"/>
      <c r="S10" s="312"/>
      <c r="T10" s="312"/>
      <c r="U10" s="312"/>
      <c r="V10" s="312"/>
      <c r="W10" s="312"/>
      <c r="X10" s="312"/>
      <c r="Y10" s="312"/>
      <c r="Z10" s="312"/>
      <c r="AA10" s="312"/>
      <c r="AB10" s="312"/>
      <c r="AC10" s="312"/>
      <c r="AD10" s="312"/>
      <c r="AE10" s="312"/>
      <c r="AF10" s="312"/>
      <c r="AG10" s="312"/>
      <c r="AH10" s="312"/>
      <c r="AI10" s="312"/>
      <c r="AJ10" s="312"/>
      <c r="AK10" s="312"/>
    </row>
    <row r="11" spans="1:37" ht="24.95" customHeight="1" x14ac:dyDescent="0.15">
      <c r="A11" s="386" t="s">
        <v>288</v>
      </c>
      <c r="B11" s="387"/>
      <c r="C11" s="387"/>
      <c r="D11" s="388"/>
      <c r="E11" s="389"/>
      <c r="F11" s="390"/>
      <c r="G11" s="390"/>
      <c r="H11" s="390"/>
      <c r="I11" s="390"/>
      <c r="J11" s="390"/>
      <c r="K11" s="390"/>
      <c r="L11" s="390"/>
      <c r="M11" s="390"/>
      <c r="N11" s="390"/>
      <c r="O11" s="391"/>
      <c r="P11" s="312"/>
      <c r="Q11" s="312"/>
      <c r="R11" s="312"/>
      <c r="S11" s="312"/>
      <c r="T11" s="312"/>
      <c r="U11" s="312"/>
      <c r="V11" s="312"/>
      <c r="W11" s="312"/>
      <c r="X11" s="312"/>
      <c r="Y11" s="312"/>
      <c r="Z11" s="312"/>
      <c r="AA11" s="312"/>
      <c r="AB11" s="312"/>
      <c r="AC11" s="312"/>
      <c r="AD11" s="312"/>
      <c r="AE11" s="312"/>
      <c r="AF11" s="312"/>
      <c r="AG11" s="312"/>
      <c r="AH11" s="312"/>
      <c r="AI11" s="312"/>
      <c r="AJ11" s="312"/>
      <c r="AK11" s="312"/>
    </row>
    <row r="12" spans="1:37" ht="24.95" customHeight="1" x14ac:dyDescent="0.15">
      <c r="A12" s="386" t="s">
        <v>289</v>
      </c>
      <c r="B12" s="387"/>
      <c r="C12" s="387"/>
      <c r="D12" s="388"/>
      <c r="E12" s="389"/>
      <c r="F12" s="390"/>
      <c r="G12" s="390"/>
      <c r="H12" s="390"/>
      <c r="I12" s="390"/>
      <c r="J12" s="390"/>
      <c r="K12" s="390"/>
      <c r="L12" s="390"/>
      <c r="M12" s="390"/>
      <c r="N12" s="390"/>
      <c r="O12" s="391"/>
      <c r="P12" s="312"/>
      <c r="Q12" s="312"/>
      <c r="R12" s="312"/>
      <c r="S12" s="312"/>
      <c r="T12" s="312"/>
      <c r="U12" s="312"/>
      <c r="V12" s="312"/>
      <c r="W12" s="312"/>
      <c r="X12" s="312"/>
      <c r="Y12" s="312"/>
      <c r="Z12" s="312"/>
      <c r="AA12" s="312"/>
      <c r="AB12" s="312"/>
      <c r="AC12" s="312"/>
      <c r="AD12" s="312"/>
      <c r="AE12" s="312"/>
      <c r="AF12" s="312"/>
      <c r="AG12" s="312"/>
      <c r="AH12" s="312"/>
      <c r="AI12" s="312"/>
      <c r="AJ12" s="312"/>
      <c r="AK12" s="312"/>
    </row>
    <row r="13" spans="1:37" ht="24.95" customHeight="1" x14ac:dyDescent="0.15">
      <c r="A13" s="386" t="s">
        <v>290</v>
      </c>
      <c r="B13" s="387"/>
      <c r="C13" s="387"/>
      <c r="D13" s="388"/>
      <c r="E13" s="389"/>
      <c r="F13" s="390"/>
      <c r="G13" s="390"/>
      <c r="H13" s="390"/>
      <c r="I13" s="390"/>
      <c r="J13" s="390"/>
      <c r="K13" s="390"/>
      <c r="L13" s="390"/>
      <c r="M13" s="390"/>
      <c r="N13" s="390"/>
      <c r="O13" s="391"/>
      <c r="P13" s="312"/>
      <c r="Q13" s="312"/>
      <c r="R13" s="312"/>
      <c r="S13" s="312"/>
      <c r="T13" s="312"/>
      <c r="U13" s="312"/>
      <c r="V13" s="312"/>
      <c r="W13" s="312"/>
      <c r="X13" s="312"/>
      <c r="Y13" s="312"/>
      <c r="Z13" s="312"/>
      <c r="AA13" s="312"/>
      <c r="AB13" s="312"/>
      <c r="AC13" s="312"/>
      <c r="AD13" s="312"/>
      <c r="AE13" s="312"/>
      <c r="AF13" s="312"/>
      <c r="AG13" s="312"/>
      <c r="AH13" s="312"/>
      <c r="AI13" s="312"/>
      <c r="AJ13" s="312"/>
      <c r="AK13" s="312"/>
    </row>
    <row r="14" spans="1:37" ht="24.95" customHeight="1" x14ac:dyDescent="0.15">
      <c r="A14" s="386" t="s">
        <v>291</v>
      </c>
      <c r="B14" s="387"/>
      <c r="C14" s="387"/>
      <c r="D14" s="388"/>
      <c r="E14" s="389"/>
      <c r="F14" s="390"/>
      <c r="G14" s="390"/>
      <c r="H14" s="390"/>
      <c r="I14" s="390"/>
      <c r="J14" s="390"/>
      <c r="K14" s="390"/>
      <c r="L14" s="390"/>
      <c r="M14" s="390"/>
      <c r="N14" s="390"/>
      <c r="O14" s="391"/>
      <c r="P14" s="312"/>
      <c r="Q14" s="312"/>
      <c r="R14" s="312"/>
      <c r="S14" s="312"/>
      <c r="T14" s="312"/>
      <c r="U14" s="312"/>
      <c r="V14" s="312"/>
      <c r="W14" s="312"/>
      <c r="X14" s="312"/>
      <c r="Y14" s="312"/>
      <c r="Z14" s="312"/>
      <c r="AA14" s="312"/>
      <c r="AB14" s="312"/>
      <c r="AC14" s="312"/>
      <c r="AD14" s="312"/>
      <c r="AE14" s="312"/>
      <c r="AF14" s="312"/>
      <c r="AG14" s="312"/>
      <c r="AH14" s="312"/>
      <c r="AI14" s="312"/>
      <c r="AJ14" s="312"/>
      <c r="AK14" s="312"/>
    </row>
    <row r="15" spans="1:37" ht="24.95" customHeight="1" x14ac:dyDescent="0.15">
      <c r="A15" s="386" t="s">
        <v>292</v>
      </c>
      <c r="B15" s="387"/>
      <c r="C15" s="387"/>
      <c r="D15" s="388"/>
      <c r="E15" s="389"/>
      <c r="F15" s="390"/>
      <c r="G15" s="390"/>
      <c r="H15" s="390"/>
      <c r="I15" s="390"/>
      <c r="J15" s="390"/>
      <c r="K15" s="390"/>
      <c r="L15" s="390"/>
      <c r="M15" s="390"/>
      <c r="N15" s="390"/>
      <c r="O15" s="391"/>
      <c r="P15" s="312"/>
      <c r="Q15" s="312"/>
      <c r="R15" s="312"/>
      <c r="S15" s="312"/>
      <c r="T15" s="312"/>
      <c r="U15" s="312"/>
      <c r="V15" s="312"/>
      <c r="W15" s="312"/>
      <c r="X15" s="312"/>
      <c r="Y15" s="312"/>
      <c r="Z15" s="312"/>
      <c r="AA15" s="312"/>
      <c r="AB15" s="312"/>
      <c r="AC15" s="312"/>
      <c r="AD15" s="312"/>
      <c r="AE15" s="312"/>
      <c r="AF15" s="312"/>
      <c r="AG15" s="312"/>
      <c r="AH15" s="312"/>
      <c r="AI15" s="312"/>
      <c r="AJ15" s="312"/>
      <c r="AK15" s="312"/>
    </row>
    <row r="16" spans="1:37" ht="21.95" customHeight="1" x14ac:dyDescent="0.15">
      <c r="E16" s="392"/>
      <c r="F16" s="392"/>
      <c r="G16" s="392"/>
      <c r="H16" s="392"/>
      <c r="I16" s="392"/>
      <c r="J16" s="392"/>
      <c r="K16" s="392"/>
      <c r="L16" s="392"/>
      <c r="M16" s="392"/>
      <c r="N16" s="392"/>
      <c r="O16" s="392"/>
    </row>
    <row r="17" spans="1:15" ht="21.95" customHeight="1" x14ac:dyDescent="0.15">
      <c r="A17" s="379" t="s">
        <v>293</v>
      </c>
      <c r="B17" s="379"/>
      <c r="C17" s="379"/>
      <c r="D17" s="379"/>
      <c r="E17" s="379"/>
      <c r="F17" s="379"/>
      <c r="G17" s="379"/>
      <c r="H17" s="379"/>
      <c r="I17" s="379"/>
      <c r="J17" s="379"/>
      <c r="K17" s="379"/>
      <c r="L17" s="379"/>
      <c r="M17" s="379"/>
      <c r="N17" s="379"/>
      <c r="O17" s="379"/>
    </row>
    <row r="18" spans="1:15" ht="21.95" customHeight="1" x14ac:dyDescent="0.15">
      <c r="A18" s="313"/>
      <c r="B18" s="313" t="s">
        <v>294</v>
      </c>
      <c r="C18" s="313" t="s">
        <v>295</v>
      </c>
      <c r="D18" s="313" t="s">
        <v>296</v>
      </c>
      <c r="E18" s="313" t="s">
        <v>297</v>
      </c>
      <c r="F18" s="313" t="s">
        <v>298</v>
      </c>
      <c r="G18" s="380" t="s">
        <v>299</v>
      </c>
      <c r="H18" s="381"/>
      <c r="I18" s="382"/>
      <c r="J18" s="383" t="s">
        <v>300</v>
      </c>
      <c r="K18" s="384"/>
      <c r="L18" s="384"/>
      <c r="M18" s="384"/>
      <c r="N18" s="384"/>
      <c r="O18" s="385"/>
    </row>
    <row r="19" spans="1:15" ht="51" customHeight="1" x14ac:dyDescent="0.15">
      <c r="A19" s="313" t="s">
        <v>301</v>
      </c>
      <c r="B19" s="313" t="s">
        <v>302</v>
      </c>
      <c r="C19" s="313">
        <v>4</v>
      </c>
      <c r="D19" s="314" t="s">
        <v>303</v>
      </c>
      <c r="E19" s="315" t="s">
        <v>304</v>
      </c>
      <c r="F19" s="316" t="s">
        <v>305</v>
      </c>
      <c r="G19" s="373" t="s">
        <v>306</v>
      </c>
      <c r="H19" s="374"/>
      <c r="I19" s="375"/>
      <c r="J19" s="376" t="s">
        <v>307</v>
      </c>
      <c r="K19" s="377"/>
      <c r="L19" s="377"/>
      <c r="M19" s="377"/>
      <c r="N19" s="377"/>
      <c r="O19" s="378"/>
    </row>
    <row r="20" spans="1:15" ht="51" customHeight="1" x14ac:dyDescent="0.15">
      <c r="A20" s="313">
        <v>1</v>
      </c>
      <c r="B20" s="317"/>
      <c r="C20" s="318"/>
      <c r="D20" s="319"/>
      <c r="E20" s="318"/>
      <c r="F20" s="320"/>
      <c r="G20" s="370"/>
      <c r="H20" s="371"/>
      <c r="I20" s="372"/>
      <c r="J20" s="370"/>
      <c r="K20" s="371"/>
      <c r="L20" s="371"/>
      <c r="M20" s="371"/>
      <c r="N20" s="371"/>
      <c r="O20" s="372"/>
    </row>
    <row r="21" spans="1:15" ht="51" customHeight="1" x14ac:dyDescent="0.15">
      <c r="A21" s="313">
        <f>A20+1</f>
        <v>2</v>
      </c>
      <c r="B21" s="317"/>
      <c r="C21" s="318"/>
      <c r="D21" s="319"/>
      <c r="E21" s="318"/>
      <c r="F21" s="320"/>
      <c r="G21" s="370"/>
      <c r="H21" s="371"/>
      <c r="I21" s="372"/>
      <c r="J21" s="370"/>
      <c r="K21" s="371"/>
      <c r="L21" s="371"/>
      <c r="M21" s="371"/>
      <c r="N21" s="371"/>
      <c r="O21" s="372"/>
    </row>
    <row r="22" spans="1:15" ht="51" customHeight="1" x14ac:dyDescent="0.15">
      <c r="A22" s="313">
        <f>A21+1</f>
        <v>3</v>
      </c>
      <c r="B22" s="317"/>
      <c r="C22" s="318"/>
      <c r="D22" s="319"/>
      <c r="E22" s="318"/>
      <c r="F22" s="320"/>
      <c r="G22" s="370"/>
      <c r="H22" s="371"/>
      <c r="I22" s="372"/>
      <c r="J22" s="370"/>
      <c r="K22" s="371"/>
      <c r="L22" s="371"/>
      <c r="M22" s="371"/>
      <c r="N22" s="371"/>
      <c r="O22" s="372"/>
    </row>
    <row r="23" spans="1:15" ht="51" customHeight="1" x14ac:dyDescent="0.15">
      <c r="A23" s="313">
        <f>A22+1</f>
        <v>4</v>
      </c>
      <c r="B23" s="317"/>
      <c r="C23" s="318"/>
      <c r="D23" s="319"/>
      <c r="E23" s="318"/>
      <c r="F23" s="320"/>
      <c r="G23" s="370"/>
      <c r="H23" s="371"/>
      <c r="I23" s="372"/>
      <c r="J23" s="370"/>
      <c r="K23" s="371"/>
      <c r="L23" s="371"/>
      <c r="M23" s="371"/>
      <c r="N23" s="371"/>
      <c r="O23" s="372"/>
    </row>
    <row r="24" spans="1:15" ht="51" customHeight="1" x14ac:dyDescent="0.15">
      <c r="A24" s="313">
        <f>A23+1</f>
        <v>5</v>
      </c>
      <c r="B24" s="317"/>
      <c r="C24" s="318"/>
      <c r="D24" s="319"/>
      <c r="E24" s="318"/>
      <c r="F24" s="320"/>
      <c r="G24" s="370"/>
      <c r="H24" s="371"/>
      <c r="I24" s="372"/>
      <c r="J24" s="370"/>
      <c r="K24" s="371"/>
      <c r="L24" s="371"/>
      <c r="M24" s="371"/>
      <c r="N24" s="371"/>
      <c r="O24" s="372"/>
    </row>
    <row r="26" spans="1:15" ht="21" hidden="1" customHeight="1" x14ac:dyDescent="0.15">
      <c r="A26" s="379" t="s">
        <v>308</v>
      </c>
      <c r="B26" s="379"/>
      <c r="C26" s="379"/>
      <c r="D26" s="379"/>
      <c r="E26" s="379"/>
      <c r="F26" s="379"/>
      <c r="G26" s="379"/>
      <c r="H26" s="379"/>
      <c r="I26" s="379"/>
      <c r="J26" s="379"/>
      <c r="K26" s="379"/>
      <c r="L26" s="379"/>
      <c r="M26" s="379"/>
      <c r="N26" s="379"/>
      <c r="O26" s="379"/>
    </row>
    <row r="27" spans="1:15" ht="21.95" hidden="1" customHeight="1" x14ac:dyDescent="0.15">
      <c r="A27" s="313"/>
      <c r="B27" s="313" t="s">
        <v>294</v>
      </c>
      <c r="C27" s="313" t="s">
        <v>295</v>
      </c>
      <c r="D27" s="313" t="s">
        <v>296</v>
      </c>
      <c r="E27" s="313" t="s">
        <v>309</v>
      </c>
      <c r="F27" s="316" t="s">
        <v>310</v>
      </c>
      <c r="G27" s="380" t="s">
        <v>299</v>
      </c>
      <c r="H27" s="381"/>
      <c r="I27" s="382"/>
      <c r="J27" s="383" t="s">
        <v>300</v>
      </c>
      <c r="K27" s="384"/>
      <c r="L27" s="384"/>
      <c r="M27" s="384"/>
      <c r="N27" s="384"/>
      <c r="O27" s="385"/>
    </row>
    <row r="28" spans="1:15" ht="51" hidden="1" customHeight="1" x14ac:dyDescent="0.15">
      <c r="A28" s="313" t="s">
        <v>301</v>
      </c>
      <c r="B28" s="313" t="s">
        <v>311</v>
      </c>
      <c r="C28" s="313">
        <v>6</v>
      </c>
      <c r="D28" s="314" t="s">
        <v>312</v>
      </c>
      <c r="E28" s="315" t="s">
        <v>313</v>
      </c>
      <c r="F28" s="316" t="s">
        <v>305</v>
      </c>
      <c r="G28" s="373" t="s">
        <v>306</v>
      </c>
      <c r="H28" s="374"/>
      <c r="I28" s="375"/>
      <c r="J28" s="376" t="s">
        <v>314</v>
      </c>
      <c r="K28" s="377"/>
      <c r="L28" s="377"/>
      <c r="M28" s="377"/>
      <c r="N28" s="377"/>
      <c r="O28" s="378"/>
    </row>
    <row r="29" spans="1:15" ht="51" hidden="1" customHeight="1" x14ac:dyDescent="0.15">
      <c r="A29" s="313">
        <v>1</v>
      </c>
      <c r="B29" s="317"/>
      <c r="C29" s="318"/>
      <c r="D29" s="319"/>
      <c r="E29" s="318"/>
      <c r="F29" s="320"/>
      <c r="G29" s="370"/>
      <c r="H29" s="371"/>
      <c r="I29" s="372"/>
      <c r="J29" s="370"/>
      <c r="K29" s="371"/>
      <c r="L29" s="371"/>
      <c r="M29" s="371"/>
      <c r="N29" s="371"/>
      <c r="O29" s="372"/>
    </row>
    <row r="30" spans="1:15" ht="51" hidden="1" customHeight="1" x14ac:dyDescent="0.15">
      <c r="A30" s="313">
        <f>A29+1</f>
        <v>2</v>
      </c>
      <c r="B30" s="317"/>
      <c r="C30" s="318"/>
      <c r="D30" s="319"/>
      <c r="E30" s="318"/>
      <c r="F30" s="320"/>
      <c r="G30" s="370"/>
      <c r="H30" s="371"/>
      <c r="I30" s="372"/>
      <c r="J30" s="370"/>
      <c r="K30" s="371"/>
      <c r="L30" s="371"/>
      <c r="M30" s="371"/>
      <c r="N30" s="371"/>
      <c r="O30" s="372"/>
    </row>
    <row r="31" spans="1:15" ht="51" hidden="1" customHeight="1" x14ac:dyDescent="0.15">
      <c r="A31" s="313">
        <f>A30+1</f>
        <v>3</v>
      </c>
      <c r="B31" s="317"/>
      <c r="C31" s="318"/>
      <c r="D31" s="319"/>
      <c r="E31" s="318"/>
      <c r="F31" s="320"/>
      <c r="G31" s="370"/>
      <c r="H31" s="371"/>
      <c r="I31" s="372"/>
      <c r="J31" s="370"/>
      <c r="K31" s="371"/>
      <c r="L31" s="371"/>
      <c r="M31" s="371"/>
      <c r="N31" s="371"/>
      <c r="O31" s="372"/>
    </row>
    <row r="32" spans="1:15" ht="51" hidden="1" customHeight="1" x14ac:dyDescent="0.15">
      <c r="A32" s="313">
        <f>A31+1</f>
        <v>4</v>
      </c>
      <c r="B32" s="317"/>
      <c r="C32" s="318"/>
      <c r="D32" s="319"/>
      <c r="E32" s="318"/>
      <c r="F32" s="320"/>
      <c r="G32" s="370"/>
      <c r="H32" s="371"/>
      <c r="I32" s="372"/>
      <c r="J32" s="370"/>
      <c r="K32" s="371"/>
      <c r="L32" s="371"/>
      <c r="M32" s="371"/>
      <c r="N32" s="371"/>
      <c r="O32" s="372"/>
    </row>
    <row r="33" spans="1:15" ht="51" hidden="1" customHeight="1" x14ac:dyDescent="0.15">
      <c r="A33" s="313">
        <f>A32+1</f>
        <v>5</v>
      </c>
      <c r="B33" s="317"/>
      <c r="C33" s="318"/>
      <c r="D33" s="319"/>
      <c r="E33" s="318"/>
      <c r="F33" s="320"/>
      <c r="G33" s="370"/>
      <c r="H33" s="371"/>
      <c r="I33" s="372"/>
      <c r="J33" s="370"/>
      <c r="K33" s="371"/>
      <c r="L33" s="371"/>
      <c r="M33" s="371"/>
      <c r="N33" s="371"/>
      <c r="O33" s="372"/>
    </row>
    <row r="34" spans="1:15" ht="21.75" hidden="1" customHeight="1" x14ac:dyDescent="0.15"/>
    <row r="35" spans="1:15" ht="21" customHeight="1" x14ac:dyDescent="0.15">
      <c r="A35" s="369" t="s">
        <v>315</v>
      </c>
      <c r="B35" s="369"/>
      <c r="C35" s="369"/>
      <c r="D35" s="369"/>
      <c r="E35" s="369"/>
      <c r="F35" s="369"/>
      <c r="G35" s="369"/>
      <c r="H35" s="369"/>
      <c r="I35" s="369"/>
      <c r="J35" s="369"/>
      <c r="K35" s="369"/>
      <c r="L35" s="369"/>
      <c r="M35" s="369"/>
      <c r="N35" s="369"/>
      <c r="O35" s="369"/>
    </row>
    <row r="36" spans="1:15" ht="21" customHeight="1" x14ac:dyDescent="0.15">
      <c r="A36" s="369" t="s">
        <v>316</v>
      </c>
      <c r="B36" s="369"/>
      <c r="C36" s="369"/>
      <c r="D36" s="369"/>
      <c r="E36" s="369"/>
      <c r="F36" s="369"/>
      <c r="G36" s="369"/>
      <c r="H36" s="369"/>
      <c r="I36" s="369"/>
      <c r="J36" s="369"/>
      <c r="K36" s="369"/>
      <c r="L36" s="369"/>
      <c r="M36" s="369"/>
      <c r="N36" s="369"/>
      <c r="O36" s="369"/>
    </row>
    <row r="37" spans="1:15" ht="21" customHeight="1" x14ac:dyDescent="0.15">
      <c r="A37" s="369" t="s">
        <v>317</v>
      </c>
      <c r="B37" s="369"/>
      <c r="C37" s="369"/>
      <c r="D37" s="369"/>
      <c r="E37" s="369"/>
      <c r="F37" s="369"/>
      <c r="G37" s="369"/>
      <c r="H37" s="369"/>
      <c r="I37" s="369"/>
      <c r="J37" s="369"/>
      <c r="K37" s="369"/>
      <c r="L37" s="369"/>
      <c r="M37" s="369"/>
      <c r="N37" s="369"/>
      <c r="O37" s="369"/>
    </row>
    <row r="38" spans="1:15" ht="21" customHeight="1" x14ac:dyDescent="0.15">
      <c r="A38" s="369" t="s">
        <v>318</v>
      </c>
      <c r="B38" s="369"/>
      <c r="C38" s="369"/>
      <c r="D38" s="369"/>
      <c r="E38" s="369"/>
      <c r="F38" s="369"/>
      <c r="G38" s="369"/>
      <c r="H38" s="369"/>
      <c r="I38" s="369"/>
      <c r="J38" s="369"/>
      <c r="K38" s="369"/>
      <c r="L38" s="369"/>
      <c r="M38" s="369"/>
      <c r="N38" s="369"/>
      <c r="O38" s="369"/>
    </row>
  </sheetData>
  <mergeCells count="52">
    <mergeCell ref="A10:D10"/>
    <mergeCell ref="E10:O10"/>
    <mergeCell ref="L3:O3"/>
    <mergeCell ref="A5:O5"/>
    <mergeCell ref="A7:O7"/>
    <mergeCell ref="A9:D9"/>
    <mergeCell ref="E9:O9"/>
    <mergeCell ref="A17:O17"/>
    <mergeCell ref="A11:D11"/>
    <mergeCell ref="E11:O11"/>
    <mergeCell ref="A12:D12"/>
    <mergeCell ref="E12:O12"/>
    <mergeCell ref="A13:D13"/>
    <mergeCell ref="E13:O13"/>
    <mergeCell ref="A14:D14"/>
    <mergeCell ref="E14:O14"/>
    <mergeCell ref="A15:D15"/>
    <mergeCell ref="E15:O15"/>
    <mergeCell ref="E16:O16"/>
    <mergeCell ref="G18:I18"/>
    <mergeCell ref="J18:O18"/>
    <mergeCell ref="G19:I19"/>
    <mergeCell ref="J19:O19"/>
    <mergeCell ref="G20:I20"/>
    <mergeCell ref="J20:O20"/>
    <mergeCell ref="G28:I28"/>
    <mergeCell ref="J28:O28"/>
    <mergeCell ref="G21:I21"/>
    <mergeCell ref="J21:O21"/>
    <mergeCell ref="G22:I22"/>
    <mergeCell ref="J22:O22"/>
    <mergeCell ref="G23:I23"/>
    <mergeCell ref="J23:O23"/>
    <mergeCell ref="G24:I24"/>
    <mergeCell ref="J24:O24"/>
    <mergeCell ref="A26:O26"/>
    <mergeCell ref="G27:I27"/>
    <mergeCell ref="J27:O27"/>
    <mergeCell ref="G29:I29"/>
    <mergeCell ref="J29:O29"/>
    <mergeCell ref="G30:I30"/>
    <mergeCell ref="J30:O30"/>
    <mergeCell ref="G31:I31"/>
    <mergeCell ref="J31:O31"/>
    <mergeCell ref="A37:O37"/>
    <mergeCell ref="A38:O38"/>
    <mergeCell ref="G32:I32"/>
    <mergeCell ref="J32:O32"/>
    <mergeCell ref="G33:I33"/>
    <mergeCell ref="J33:O33"/>
    <mergeCell ref="A35:O35"/>
    <mergeCell ref="A36:O36"/>
  </mergeCells>
  <phoneticPr fontId="3"/>
  <printOptions horizontalCentered="1"/>
  <pageMargins left="0.74803149606299213" right="0.74803149606299213" top="0.78740157480314965" bottom="0.78740157480314965" header="0" footer="0"/>
  <pageSetup paperSize="9" scale="71"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99"/>
  <sheetViews>
    <sheetView showGridLines="0" view="pageBreakPreview" zoomScale="115" zoomScaleNormal="40" zoomScaleSheetLayoutView="115" workbookViewId="0">
      <selection activeCell="B3" sqref="B3"/>
    </sheetView>
  </sheetViews>
  <sheetFormatPr defaultRowHeight="11.25" x14ac:dyDescent="0.15"/>
  <cols>
    <col min="1" max="1" width="9.5" style="367" customWidth="1"/>
    <col min="2" max="2" width="9.5" style="326" customWidth="1"/>
    <col min="3" max="4" width="9.5" style="323" customWidth="1"/>
    <col min="5" max="5" width="5.875" style="324" customWidth="1"/>
    <col min="6" max="6" width="12.375" style="323" customWidth="1"/>
    <col min="7" max="7" width="12.25" style="325" customWidth="1"/>
    <col min="8" max="8" width="12" style="325" customWidth="1"/>
    <col min="9" max="16384" width="9" style="325"/>
  </cols>
  <sheetData>
    <row r="1" spans="1:8" ht="12" x14ac:dyDescent="0.15">
      <c r="A1" s="321" t="s">
        <v>319</v>
      </c>
      <c r="B1" s="322"/>
    </row>
    <row r="2" spans="1:8" x14ac:dyDescent="0.15">
      <c r="A2" s="326"/>
    </row>
    <row r="3" spans="1:8" ht="14.25" thickBot="1" x14ac:dyDescent="0.2">
      <c r="A3" s="462" t="s">
        <v>320</v>
      </c>
      <c r="B3" s="463"/>
      <c r="C3" s="463"/>
      <c r="D3" s="463"/>
      <c r="E3" s="463"/>
      <c r="F3" s="463"/>
      <c r="G3" s="463"/>
      <c r="H3" s="463"/>
    </row>
    <row r="4" spans="1:8" s="330" customFormat="1" ht="12" thickBot="1" x14ac:dyDescent="0.2">
      <c r="A4" s="327"/>
      <c r="B4" s="328"/>
      <c r="C4" s="328"/>
      <c r="D4" s="328"/>
      <c r="E4" s="329"/>
      <c r="F4" s="328"/>
      <c r="G4" s="464" t="s">
        <v>321</v>
      </c>
      <c r="H4" s="465"/>
    </row>
    <row r="5" spans="1:8" s="330" customFormat="1" ht="23.25" customHeight="1" x14ac:dyDescent="0.15">
      <c r="A5" s="466" t="s">
        <v>322</v>
      </c>
      <c r="B5" s="466"/>
      <c r="C5" s="466"/>
      <c r="D5" s="466"/>
      <c r="E5" s="466"/>
      <c r="F5" s="466"/>
      <c r="G5" s="466"/>
      <c r="H5" s="466"/>
    </row>
    <row r="6" spans="1:8" s="330" customFormat="1" ht="23.25" customHeight="1" x14ac:dyDescent="0.15">
      <c r="A6" s="466" t="s">
        <v>323</v>
      </c>
      <c r="B6" s="466"/>
      <c r="C6" s="466"/>
      <c r="D6" s="466"/>
      <c r="E6" s="466"/>
      <c r="F6" s="466"/>
      <c r="G6" s="466"/>
      <c r="H6" s="466"/>
    </row>
    <row r="7" spans="1:8" s="330" customFormat="1" ht="23.25" customHeight="1" x14ac:dyDescent="0.15">
      <c r="A7" s="466" t="s">
        <v>324</v>
      </c>
      <c r="B7" s="466"/>
      <c r="C7" s="466"/>
      <c r="D7" s="466"/>
      <c r="E7" s="466"/>
      <c r="F7" s="466"/>
      <c r="G7" s="466"/>
      <c r="H7" s="466"/>
    </row>
    <row r="8" spans="1:8" s="330" customFormat="1" ht="12" thickBot="1" x14ac:dyDescent="0.2">
      <c r="A8" s="328"/>
      <c r="B8" s="328"/>
      <c r="C8" s="328"/>
      <c r="D8" s="328"/>
      <c r="E8" s="329"/>
      <c r="F8" s="328"/>
    </row>
    <row r="9" spans="1:8" s="333" customFormat="1" ht="27.75" thickBot="1" x14ac:dyDescent="0.2">
      <c r="A9" s="459" t="s">
        <v>325</v>
      </c>
      <c r="B9" s="460"/>
      <c r="C9" s="460"/>
      <c r="D9" s="460"/>
      <c r="E9" s="460"/>
      <c r="F9" s="461"/>
      <c r="G9" s="331" t="s">
        <v>326</v>
      </c>
      <c r="H9" s="332" t="s">
        <v>327</v>
      </c>
    </row>
    <row r="10" spans="1:8" ht="13.5" x14ac:dyDescent="0.15">
      <c r="A10" s="411" t="s">
        <v>328</v>
      </c>
      <c r="B10" s="412"/>
      <c r="C10" s="412"/>
      <c r="D10" s="412"/>
      <c r="E10" s="412"/>
      <c r="F10" s="453"/>
      <c r="G10" s="412"/>
      <c r="H10" s="413"/>
    </row>
    <row r="11" spans="1:8" ht="13.5" x14ac:dyDescent="0.15">
      <c r="A11" s="334" t="s">
        <v>329</v>
      </c>
      <c r="B11" s="335"/>
      <c r="C11" s="335"/>
      <c r="D11" s="335"/>
      <c r="E11" s="335"/>
      <c r="F11" s="335"/>
      <c r="G11" s="335"/>
      <c r="H11" s="336"/>
    </row>
    <row r="12" spans="1:8" ht="13.5" x14ac:dyDescent="0.15">
      <c r="A12" s="337"/>
      <c r="B12" s="399" t="s">
        <v>330</v>
      </c>
      <c r="C12" s="399"/>
      <c r="D12" s="399"/>
      <c r="E12" s="399"/>
      <c r="F12" s="338" t="s">
        <v>331</v>
      </c>
      <c r="G12" s="339"/>
      <c r="H12" s="340"/>
    </row>
    <row r="13" spans="1:8" ht="13.5" x14ac:dyDescent="0.15">
      <c r="A13" s="341"/>
      <c r="B13" s="399"/>
      <c r="C13" s="399"/>
      <c r="D13" s="399"/>
      <c r="E13" s="399"/>
      <c r="F13" s="338" t="s">
        <v>332</v>
      </c>
      <c r="G13" s="339"/>
      <c r="H13" s="340"/>
    </row>
    <row r="14" spans="1:8" ht="13.5" x14ac:dyDescent="0.15">
      <c r="A14" s="454" t="s">
        <v>333</v>
      </c>
      <c r="B14" s="455"/>
      <c r="C14" s="455"/>
      <c r="D14" s="455"/>
      <c r="E14" s="455"/>
      <c r="F14" s="455"/>
      <c r="G14" s="455"/>
      <c r="H14" s="456"/>
    </row>
    <row r="15" spans="1:8" ht="13.5" x14ac:dyDescent="0.15">
      <c r="A15" s="342"/>
      <c r="B15" s="429" t="s">
        <v>334</v>
      </c>
      <c r="C15" s="402"/>
      <c r="D15" s="402"/>
      <c r="E15" s="430"/>
      <c r="F15" s="338" t="s">
        <v>335</v>
      </c>
      <c r="G15" s="339"/>
      <c r="H15" s="340"/>
    </row>
    <row r="16" spans="1:8" ht="13.5" x14ac:dyDescent="0.15">
      <c r="A16" s="343"/>
      <c r="B16" s="431"/>
      <c r="C16" s="404"/>
      <c r="D16" s="404"/>
      <c r="E16" s="405"/>
      <c r="F16" s="338" t="s">
        <v>336</v>
      </c>
      <c r="G16" s="339"/>
      <c r="H16" s="340"/>
    </row>
    <row r="17" spans="1:8" ht="13.5" x14ac:dyDescent="0.15">
      <c r="A17" s="343"/>
      <c r="B17" s="450"/>
      <c r="C17" s="451"/>
      <c r="D17" s="451"/>
      <c r="E17" s="452"/>
      <c r="F17" s="338" t="s">
        <v>337</v>
      </c>
      <c r="G17" s="339"/>
      <c r="H17" s="340"/>
    </row>
    <row r="18" spans="1:8" ht="13.5" x14ac:dyDescent="0.15">
      <c r="A18" s="341"/>
      <c r="B18" s="399" t="s">
        <v>338</v>
      </c>
      <c r="C18" s="399"/>
      <c r="D18" s="399"/>
      <c r="E18" s="399"/>
      <c r="F18" s="338" t="s">
        <v>339</v>
      </c>
      <c r="G18" s="339"/>
      <c r="H18" s="340"/>
    </row>
    <row r="19" spans="1:8" ht="13.5" x14ac:dyDescent="0.15">
      <c r="A19" s="341"/>
      <c r="B19" s="399"/>
      <c r="C19" s="399"/>
      <c r="D19" s="399"/>
      <c r="E19" s="399"/>
      <c r="F19" s="338" t="s">
        <v>340</v>
      </c>
      <c r="G19" s="339"/>
      <c r="H19" s="340"/>
    </row>
    <row r="20" spans="1:8" ht="13.5" x14ac:dyDescent="0.15">
      <c r="A20" s="341"/>
      <c r="B20" s="457" t="s">
        <v>341</v>
      </c>
      <c r="C20" s="423"/>
      <c r="D20" s="423"/>
      <c r="E20" s="458"/>
      <c r="F20" s="338" t="s">
        <v>342</v>
      </c>
      <c r="G20" s="339"/>
      <c r="H20" s="340"/>
    </row>
    <row r="21" spans="1:8" ht="13.5" x14ac:dyDescent="0.15">
      <c r="A21" s="341"/>
      <c r="B21" s="431" t="s">
        <v>343</v>
      </c>
      <c r="C21" s="404"/>
      <c r="D21" s="404"/>
      <c r="E21" s="405"/>
      <c r="F21" s="344" t="s">
        <v>344</v>
      </c>
      <c r="G21" s="339"/>
      <c r="H21" s="340"/>
    </row>
    <row r="22" spans="1:8" ht="13.5" x14ac:dyDescent="0.15">
      <c r="A22" s="341"/>
      <c r="B22" s="431"/>
      <c r="C22" s="404"/>
      <c r="D22" s="404"/>
      <c r="E22" s="405"/>
      <c r="F22" s="338" t="s">
        <v>345</v>
      </c>
      <c r="G22" s="339"/>
      <c r="H22" s="340"/>
    </row>
    <row r="23" spans="1:8" ht="13.5" x14ac:dyDescent="0.15">
      <c r="A23" s="345"/>
      <c r="B23" s="450"/>
      <c r="C23" s="451"/>
      <c r="D23" s="451"/>
      <c r="E23" s="452"/>
      <c r="F23" s="338" t="s">
        <v>346</v>
      </c>
      <c r="G23" s="339"/>
      <c r="H23" s="340"/>
    </row>
    <row r="24" spans="1:8" ht="13.5" x14ac:dyDescent="0.15">
      <c r="A24" s="411" t="s">
        <v>347</v>
      </c>
      <c r="B24" s="412"/>
      <c r="C24" s="412"/>
      <c r="D24" s="412"/>
      <c r="E24" s="412"/>
      <c r="F24" s="412"/>
      <c r="G24" s="412"/>
      <c r="H24" s="413"/>
    </row>
    <row r="25" spans="1:8" ht="13.5" x14ac:dyDescent="0.15">
      <c r="A25" s="401" t="s">
        <v>348</v>
      </c>
      <c r="B25" s="402"/>
      <c r="C25" s="402"/>
      <c r="D25" s="402"/>
      <c r="E25" s="402"/>
      <c r="F25" s="402"/>
      <c r="G25" s="402"/>
      <c r="H25" s="410"/>
    </row>
    <row r="26" spans="1:8" ht="13.5" x14ac:dyDescent="0.15">
      <c r="A26" s="341"/>
      <c r="B26" s="424" t="s">
        <v>349</v>
      </c>
      <c r="C26" s="424"/>
      <c r="D26" s="424"/>
      <c r="E26" s="424"/>
      <c r="F26" s="338" t="s">
        <v>350</v>
      </c>
      <c r="G26" s="339"/>
      <c r="H26" s="340"/>
    </row>
    <row r="27" spans="1:8" ht="13.5" x14ac:dyDescent="0.15">
      <c r="A27" s="341"/>
      <c r="B27" s="424"/>
      <c r="C27" s="424"/>
      <c r="D27" s="424"/>
      <c r="E27" s="424"/>
      <c r="F27" s="338" t="s">
        <v>351</v>
      </c>
      <c r="G27" s="339"/>
      <c r="H27" s="340"/>
    </row>
    <row r="28" spans="1:8" ht="13.5" x14ac:dyDescent="0.15">
      <c r="A28" s="341"/>
      <c r="B28" s="424"/>
      <c r="C28" s="424"/>
      <c r="D28" s="424"/>
      <c r="E28" s="424"/>
      <c r="F28" s="338" t="s">
        <v>352</v>
      </c>
      <c r="G28" s="339"/>
      <c r="H28" s="340"/>
    </row>
    <row r="29" spans="1:8" ht="13.5" x14ac:dyDescent="0.15">
      <c r="A29" s="341"/>
      <c r="B29" s="424"/>
      <c r="C29" s="424"/>
      <c r="D29" s="424"/>
      <c r="E29" s="424"/>
      <c r="F29" s="338" t="s">
        <v>353</v>
      </c>
      <c r="G29" s="339"/>
      <c r="H29" s="340"/>
    </row>
    <row r="30" spans="1:8" ht="13.5" x14ac:dyDescent="0.15">
      <c r="A30" s="341"/>
      <c r="B30" s="424"/>
      <c r="C30" s="424"/>
      <c r="D30" s="424"/>
      <c r="E30" s="424"/>
      <c r="F30" s="338" t="s">
        <v>354</v>
      </c>
      <c r="G30" s="339"/>
      <c r="H30" s="340"/>
    </row>
    <row r="31" spans="1:8" ht="13.5" x14ac:dyDescent="0.15">
      <c r="A31" s="341"/>
      <c r="B31" s="424"/>
      <c r="C31" s="424"/>
      <c r="D31" s="424"/>
      <c r="E31" s="424"/>
      <c r="F31" s="338" t="s">
        <v>355</v>
      </c>
      <c r="G31" s="339"/>
      <c r="H31" s="340"/>
    </row>
    <row r="32" spans="1:8" ht="13.5" x14ac:dyDescent="0.15">
      <c r="A32" s="341"/>
      <c r="B32" s="424"/>
      <c r="C32" s="424"/>
      <c r="D32" s="424"/>
      <c r="E32" s="424"/>
      <c r="F32" s="338" t="s">
        <v>356</v>
      </c>
      <c r="G32" s="339"/>
      <c r="H32" s="340"/>
    </row>
    <row r="33" spans="1:8" ht="13.5" x14ac:dyDescent="0.15">
      <c r="A33" s="341"/>
      <c r="B33" s="424"/>
      <c r="C33" s="424"/>
      <c r="D33" s="424"/>
      <c r="E33" s="424"/>
      <c r="F33" s="338" t="s">
        <v>357</v>
      </c>
      <c r="G33" s="339"/>
      <c r="H33" s="340"/>
    </row>
    <row r="34" spans="1:8" ht="13.5" x14ac:dyDescent="0.15">
      <c r="A34" s="341"/>
      <c r="B34" s="424"/>
      <c r="C34" s="424"/>
      <c r="D34" s="424"/>
      <c r="E34" s="424"/>
      <c r="F34" s="338" t="s">
        <v>358</v>
      </c>
      <c r="G34" s="339"/>
      <c r="H34" s="340"/>
    </row>
    <row r="35" spans="1:8" ht="13.5" x14ac:dyDescent="0.15">
      <c r="A35" s="341"/>
      <c r="B35" s="424"/>
      <c r="C35" s="424"/>
      <c r="D35" s="424"/>
      <c r="E35" s="424"/>
      <c r="F35" s="338" t="s">
        <v>359</v>
      </c>
      <c r="G35" s="339"/>
      <c r="H35" s="340"/>
    </row>
    <row r="36" spans="1:8" ht="13.5" x14ac:dyDescent="0.15">
      <c r="A36" s="341"/>
      <c r="B36" s="424"/>
      <c r="C36" s="424"/>
      <c r="D36" s="424"/>
      <c r="E36" s="424"/>
      <c r="F36" s="338" t="s">
        <v>360</v>
      </c>
      <c r="G36" s="339"/>
      <c r="H36" s="340"/>
    </row>
    <row r="37" spans="1:8" ht="13.5" x14ac:dyDescent="0.15">
      <c r="A37" s="341"/>
      <c r="B37" s="437" t="s">
        <v>361</v>
      </c>
      <c r="C37" s="427"/>
      <c r="D37" s="427"/>
      <c r="E37" s="438"/>
      <c r="F37" s="338" t="s">
        <v>362</v>
      </c>
      <c r="G37" s="339"/>
      <c r="H37" s="340"/>
    </row>
    <row r="38" spans="1:8" ht="13.5" x14ac:dyDescent="0.15">
      <c r="A38" s="341"/>
      <c r="B38" s="439"/>
      <c r="C38" s="440"/>
      <c r="D38" s="440"/>
      <c r="E38" s="441"/>
      <c r="F38" s="338" t="s">
        <v>363</v>
      </c>
      <c r="G38" s="339"/>
      <c r="H38" s="340"/>
    </row>
    <row r="39" spans="1:8" ht="13.5" x14ac:dyDescent="0.15">
      <c r="A39" s="341"/>
      <c r="B39" s="442"/>
      <c r="C39" s="443"/>
      <c r="D39" s="443"/>
      <c r="E39" s="444"/>
      <c r="F39" s="346" t="s">
        <v>364</v>
      </c>
      <c r="G39" s="339"/>
      <c r="H39" s="340"/>
    </row>
    <row r="40" spans="1:8" ht="13.5" x14ac:dyDescent="0.15">
      <c r="A40" s="341"/>
      <c r="B40" s="437" t="s">
        <v>365</v>
      </c>
      <c r="C40" s="427"/>
      <c r="D40" s="427"/>
      <c r="E40" s="438"/>
      <c r="F40" s="344" t="s">
        <v>366</v>
      </c>
      <c r="G40" s="339"/>
      <c r="H40" s="340"/>
    </row>
    <row r="41" spans="1:8" ht="13.5" x14ac:dyDescent="0.15">
      <c r="A41" s="341"/>
      <c r="B41" s="439"/>
      <c r="C41" s="440"/>
      <c r="D41" s="440"/>
      <c r="E41" s="441"/>
      <c r="F41" s="338" t="s">
        <v>367</v>
      </c>
      <c r="G41" s="339"/>
      <c r="H41" s="340"/>
    </row>
    <row r="42" spans="1:8" ht="13.5" x14ac:dyDescent="0.15">
      <c r="A42" s="341"/>
      <c r="B42" s="439"/>
      <c r="C42" s="440"/>
      <c r="D42" s="440"/>
      <c r="E42" s="441"/>
      <c r="F42" s="338" t="s">
        <v>368</v>
      </c>
      <c r="G42" s="339"/>
      <c r="H42" s="340"/>
    </row>
    <row r="43" spans="1:8" ht="13.5" x14ac:dyDescent="0.15">
      <c r="A43" s="341"/>
      <c r="B43" s="439"/>
      <c r="C43" s="440"/>
      <c r="D43" s="440"/>
      <c r="E43" s="441"/>
      <c r="F43" s="338" t="s">
        <v>369</v>
      </c>
      <c r="G43" s="339"/>
      <c r="H43" s="340"/>
    </row>
    <row r="44" spans="1:8" ht="13.5" x14ac:dyDescent="0.15">
      <c r="A44" s="341"/>
      <c r="B44" s="439"/>
      <c r="C44" s="440"/>
      <c r="D44" s="440"/>
      <c r="E44" s="441"/>
      <c r="F44" s="338" t="s">
        <v>370</v>
      </c>
      <c r="G44" s="339"/>
      <c r="H44" s="340"/>
    </row>
    <row r="45" spans="1:8" ht="13.5" x14ac:dyDescent="0.15">
      <c r="A45" s="341"/>
      <c r="B45" s="442"/>
      <c r="C45" s="443"/>
      <c r="D45" s="443"/>
      <c r="E45" s="444"/>
      <c r="F45" s="338" t="s">
        <v>371</v>
      </c>
      <c r="G45" s="339"/>
      <c r="H45" s="340"/>
    </row>
    <row r="46" spans="1:8" ht="13.5" x14ac:dyDescent="0.15">
      <c r="A46" s="341"/>
      <c r="B46" s="437" t="s">
        <v>372</v>
      </c>
      <c r="C46" s="427"/>
      <c r="D46" s="427"/>
      <c r="E46" s="438"/>
      <c r="F46" s="338" t="s">
        <v>373</v>
      </c>
      <c r="G46" s="339"/>
      <c r="H46" s="340"/>
    </row>
    <row r="47" spans="1:8" ht="13.5" x14ac:dyDescent="0.15">
      <c r="A47" s="341"/>
      <c r="B47" s="439"/>
      <c r="C47" s="440"/>
      <c r="D47" s="440"/>
      <c r="E47" s="441"/>
      <c r="F47" s="338" t="s">
        <v>374</v>
      </c>
      <c r="G47" s="339"/>
      <c r="H47" s="340"/>
    </row>
    <row r="48" spans="1:8" ht="13.5" x14ac:dyDescent="0.15">
      <c r="A48" s="341"/>
      <c r="B48" s="439"/>
      <c r="C48" s="440"/>
      <c r="D48" s="440"/>
      <c r="E48" s="441"/>
      <c r="F48" s="338" t="s">
        <v>375</v>
      </c>
      <c r="G48" s="339"/>
      <c r="H48" s="340"/>
    </row>
    <row r="49" spans="1:8" ht="13.5" x14ac:dyDescent="0.15">
      <c r="A49" s="341"/>
      <c r="B49" s="439"/>
      <c r="C49" s="440"/>
      <c r="D49" s="440"/>
      <c r="E49" s="441"/>
      <c r="F49" s="338" t="s">
        <v>376</v>
      </c>
      <c r="G49" s="339"/>
      <c r="H49" s="340"/>
    </row>
    <row r="50" spans="1:8" ht="13.5" x14ac:dyDescent="0.15">
      <c r="A50" s="341"/>
      <c r="B50" s="439"/>
      <c r="C50" s="440"/>
      <c r="D50" s="440"/>
      <c r="E50" s="441"/>
      <c r="F50" s="338" t="s">
        <v>377</v>
      </c>
      <c r="G50" s="339"/>
      <c r="H50" s="340"/>
    </row>
    <row r="51" spans="1:8" ht="13.5" x14ac:dyDescent="0.15">
      <c r="A51" s="341"/>
      <c r="B51" s="439"/>
      <c r="C51" s="440"/>
      <c r="D51" s="440"/>
      <c r="E51" s="441"/>
      <c r="F51" s="338" t="s">
        <v>378</v>
      </c>
      <c r="G51" s="339"/>
      <c r="H51" s="340"/>
    </row>
    <row r="52" spans="1:8" ht="13.5" x14ac:dyDescent="0.15">
      <c r="A52" s="341"/>
      <c r="B52" s="439"/>
      <c r="C52" s="440"/>
      <c r="D52" s="440"/>
      <c r="E52" s="441"/>
      <c r="F52" s="338" t="s">
        <v>379</v>
      </c>
      <c r="G52" s="339"/>
      <c r="H52" s="340"/>
    </row>
    <row r="53" spans="1:8" ht="13.5" x14ac:dyDescent="0.15">
      <c r="A53" s="341"/>
      <c r="B53" s="439"/>
      <c r="C53" s="440"/>
      <c r="D53" s="440"/>
      <c r="E53" s="441"/>
      <c r="F53" s="338" t="s">
        <v>380</v>
      </c>
      <c r="G53" s="339"/>
      <c r="H53" s="340"/>
    </row>
    <row r="54" spans="1:8" ht="13.5" x14ac:dyDescent="0.15">
      <c r="A54" s="341"/>
      <c r="B54" s="442"/>
      <c r="C54" s="443"/>
      <c r="D54" s="443"/>
      <c r="E54" s="444"/>
      <c r="F54" s="338" t="s">
        <v>381</v>
      </c>
      <c r="G54" s="339"/>
      <c r="H54" s="340"/>
    </row>
    <row r="55" spans="1:8" ht="13.5" x14ac:dyDescent="0.15">
      <c r="A55" s="341"/>
      <c r="B55" s="437" t="s">
        <v>382</v>
      </c>
      <c r="C55" s="427"/>
      <c r="D55" s="427"/>
      <c r="E55" s="438"/>
      <c r="F55" s="344" t="s">
        <v>383</v>
      </c>
      <c r="G55" s="339"/>
      <c r="H55" s="340"/>
    </row>
    <row r="56" spans="1:8" ht="13.5" x14ac:dyDescent="0.15">
      <c r="A56" s="341"/>
      <c r="B56" s="439"/>
      <c r="C56" s="440"/>
      <c r="D56" s="440"/>
      <c r="E56" s="441"/>
      <c r="F56" s="338" t="s">
        <v>384</v>
      </c>
      <c r="G56" s="339"/>
      <c r="H56" s="340"/>
    </row>
    <row r="57" spans="1:8" ht="13.5" x14ac:dyDescent="0.15">
      <c r="A57" s="341"/>
      <c r="B57" s="439"/>
      <c r="C57" s="440"/>
      <c r="D57" s="440"/>
      <c r="E57" s="441"/>
      <c r="F57" s="338" t="s">
        <v>385</v>
      </c>
      <c r="G57" s="339"/>
      <c r="H57" s="340"/>
    </row>
    <row r="58" spans="1:8" ht="13.5" x14ac:dyDescent="0.15">
      <c r="A58" s="341"/>
      <c r="B58" s="439"/>
      <c r="C58" s="440"/>
      <c r="D58" s="440"/>
      <c r="E58" s="441"/>
      <c r="F58" s="338" t="s">
        <v>386</v>
      </c>
      <c r="G58" s="339"/>
      <c r="H58" s="340"/>
    </row>
    <row r="59" spans="1:8" ht="13.5" x14ac:dyDescent="0.15">
      <c r="A59" s="341"/>
      <c r="B59" s="442"/>
      <c r="C59" s="443"/>
      <c r="D59" s="443"/>
      <c r="E59" s="444"/>
      <c r="F59" s="338" t="s">
        <v>387</v>
      </c>
      <c r="G59" s="339"/>
      <c r="H59" s="340"/>
    </row>
    <row r="60" spans="1:8" ht="13.5" x14ac:dyDescent="0.15">
      <c r="A60" s="345"/>
      <c r="B60" s="445" t="s">
        <v>388</v>
      </c>
      <c r="C60" s="446"/>
      <c r="D60" s="446"/>
      <c r="E60" s="447"/>
      <c r="F60" s="338" t="s">
        <v>389</v>
      </c>
      <c r="G60" s="339"/>
      <c r="H60" s="340"/>
    </row>
    <row r="61" spans="1:8" ht="13.5" x14ac:dyDescent="0.15">
      <c r="A61" s="448" t="s">
        <v>390</v>
      </c>
      <c r="B61" s="423"/>
      <c r="C61" s="423"/>
      <c r="D61" s="423"/>
      <c r="E61" s="423"/>
      <c r="F61" s="423"/>
      <c r="G61" s="423"/>
      <c r="H61" s="449"/>
    </row>
    <row r="62" spans="1:8" ht="13.5" x14ac:dyDescent="0.15">
      <c r="A62" s="343"/>
      <c r="B62" s="450" t="s">
        <v>391</v>
      </c>
      <c r="C62" s="451"/>
      <c r="D62" s="451"/>
      <c r="E62" s="452"/>
      <c r="F62" s="344" t="s">
        <v>392</v>
      </c>
      <c r="G62" s="347"/>
      <c r="H62" s="348"/>
    </row>
    <row r="63" spans="1:8" ht="13.5" x14ac:dyDescent="0.15">
      <c r="A63" s="432"/>
      <c r="B63" s="437" t="s">
        <v>393</v>
      </c>
      <c r="C63" s="427"/>
      <c r="D63" s="427"/>
      <c r="E63" s="438"/>
      <c r="F63" s="338" t="s">
        <v>394</v>
      </c>
      <c r="G63" s="349"/>
      <c r="H63" s="340"/>
    </row>
    <row r="64" spans="1:8" ht="13.5" x14ac:dyDescent="0.15">
      <c r="A64" s="432"/>
      <c r="B64" s="439"/>
      <c r="C64" s="440"/>
      <c r="D64" s="440"/>
      <c r="E64" s="441"/>
      <c r="F64" s="338" t="s">
        <v>395</v>
      </c>
      <c r="G64" s="349"/>
      <c r="H64" s="340"/>
    </row>
    <row r="65" spans="1:8" ht="13.5" x14ac:dyDescent="0.15">
      <c r="A65" s="432"/>
      <c r="B65" s="439"/>
      <c r="C65" s="440"/>
      <c r="D65" s="440"/>
      <c r="E65" s="441"/>
      <c r="F65" s="338" t="s">
        <v>396</v>
      </c>
      <c r="G65" s="349"/>
      <c r="H65" s="340"/>
    </row>
    <row r="66" spans="1:8" ht="13.5" x14ac:dyDescent="0.15">
      <c r="A66" s="432"/>
      <c r="B66" s="439"/>
      <c r="C66" s="440"/>
      <c r="D66" s="440"/>
      <c r="E66" s="441"/>
      <c r="F66" s="338" t="s">
        <v>397</v>
      </c>
      <c r="G66" s="349"/>
      <c r="H66" s="340"/>
    </row>
    <row r="67" spans="1:8" ht="13.5" x14ac:dyDescent="0.15">
      <c r="A67" s="432"/>
      <c r="B67" s="439"/>
      <c r="C67" s="440"/>
      <c r="D67" s="440"/>
      <c r="E67" s="441"/>
      <c r="F67" s="338" t="s">
        <v>398</v>
      </c>
      <c r="G67" s="349"/>
      <c r="H67" s="340"/>
    </row>
    <row r="68" spans="1:8" ht="13.5" x14ac:dyDescent="0.15">
      <c r="A68" s="432"/>
      <c r="B68" s="439"/>
      <c r="C68" s="440"/>
      <c r="D68" s="440"/>
      <c r="E68" s="441"/>
      <c r="F68" s="338" t="s">
        <v>399</v>
      </c>
      <c r="G68" s="349"/>
      <c r="H68" s="340"/>
    </row>
    <row r="69" spans="1:8" ht="13.5" x14ac:dyDescent="0.15">
      <c r="A69" s="432"/>
      <c r="B69" s="439"/>
      <c r="C69" s="440"/>
      <c r="D69" s="440"/>
      <c r="E69" s="441"/>
      <c r="F69" s="338" t="s">
        <v>400</v>
      </c>
      <c r="G69" s="349"/>
      <c r="H69" s="340"/>
    </row>
    <row r="70" spans="1:8" ht="13.5" x14ac:dyDescent="0.15">
      <c r="A70" s="432"/>
      <c r="B70" s="439"/>
      <c r="C70" s="440"/>
      <c r="D70" s="440"/>
      <c r="E70" s="441"/>
      <c r="F70" s="338" t="s">
        <v>401</v>
      </c>
      <c r="G70" s="349"/>
      <c r="H70" s="340"/>
    </row>
    <row r="71" spans="1:8" ht="13.5" x14ac:dyDescent="0.15">
      <c r="A71" s="432"/>
      <c r="B71" s="439"/>
      <c r="C71" s="440"/>
      <c r="D71" s="440"/>
      <c r="E71" s="441"/>
      <c r="F71" s="338" t="s">
        <v>402</v>
      </c>
      <c r="G71" s="349"/>
      <c r="H71" s="340"/>
    </row>
    <row r="72" spans="1:8" ht="13.5" x14ac:dyDescent="0.15">
      <c r="A72" s="432"/>
      <c r="B72" s="439"/>
      <c r="C72" s="440"/>
      <c r="D72" s="440"/>
      <c r="E72" s="441"/>
      <c r="F72" s="338" t="s">
        <v>403</v>
      </c>
      <c r="G72" s="349"/>
      <c r="H72" s="340"/>
    </row>
    <row r="73" spans="1:8" ht="13.5" x14ac:dyDescent="0.15">
      <c r="A73" s="432"/>
      <c r="B73" s="442"/>
      <c r="C73" s="443"/>
      <c r="D73" s="443"/>
      <c r="E73" s="444"/>
      <c r="F73" s="338" t="s">
        <v>404</v>
      </c>
      <c r="G73" s="349"/>
      <c r="H73" s="340"/>
    </row>
    <row r="74" spans="1:8" ht="13.5" x14ac:dyDescent="0.15">
      <c r="A74" s="432"/>
      <c r="B74" s="437" t="s">
        <v>341</v>
      </c>
      <c r="C74" s="427"/>
      <c r="D74" s="427"/>
      <c r="E74" s="438"/>
      <c r="F74" s="338" t="s">
        <v>405</v>
      </c>
      <c r="G74" s="349"/>
      <c r="H74" s="340"/>
    </row>
    <row r="75" spans="1:8" ht="13.5" x14ac:dyDescent="0.15">
      <c r="A75" s="432"/>
      <c r="B75" s="439"/>
      <c r="C75" s="440"/>
      <c r="D75" s="440"/>
      <c r="E75" s="441"/>
      <c r="F75" s="338" t="s">
        <v>406</v>
      </c>
      <c r="G75" s="349"/>
      <c r="H75" s="340"/>
    </row>
    <row r="76" spans="1:8" ht="13.5" x14ac:dyDescent="0.15">
      <c r="A76" s="432"/>
      <c r="B76" s="437" t="s">
        <v>407</v>
      </c>
      <c r="C76" s="427"/>
      <c r="D76" s="427"/>
      <c r="E76" s="438"/>
      <c r="F76" s="338" t="s">
        <v>408</v>
      </c>
      <c r="G76" s="349"/>
      <c r="H76" s="340"/>
    </row>
    <row r="77" spans="1:8" ht="13.5" x14ac:dyDescent="0.15">
      <c r="A77" s="432"/>
      <c r="B77" s="439"/>
      <c r="C77" s="440"/>
      <c r="D77" s="440"/>
      <c r="E77" s="441"/>
      <c r="F77" s="338" t="s">
        <v>409</v>
      </c>
      <c r="G77" s="349"/>
      <c r="H77" s="340"/>
    </row>
    <row r="78" spans="1:8" ht="13.5" x14ac:dyDescent="0.15">
      <c r="A78" s="432"/>
      <c r="B78" s="439"/>
      <c r="C78" s="440"/>
      <c r="D78" s="440"/>
      <c r="E78" s="441"/>
      <c r="F78" s="338" t="s">
        <v>410</v>
      </c>
      <c r="G78" s="349"/>
      <c r="H78" s="340"/>
    </row>
    <row r="79" spans="1:8" ht="13.5" x14ac:dyDescent="0.15">
      <c r="A79" s="432"/>
      <c r="B79" s="442"/>
      <c r="C79" s="443"/>
      <c r="D79" s="443"/>
      <c r="E79" s="444"/>
      <c r="F79" s="338" t="s">
        <v>411</v>
      </c>
      <c r="G79" s="349"/>
      <c r="H79" s="340"/>
    </row>
    <row r="80" spans="1:8" ht="13.5" x14ac:dyDescent="0.15">
      <c r="A80" s="433"/>
      <c r="B80" s="442" t="s">
        <v>412</v>
      </c>
      <c r="C80" s="443"/>
      <c r="D80" s="443"/>
      <c r="E80" s="444"/>
      <c r="F80" s="344" t="s">
        <v>413</v>
      </c>
      <c r="G80" s="349"/>
      <c r="H80" s="340"/>
    </row>
    <row r="81" spans="1:8" ht="13.5" x14ac:dyDescent="0.15">
      <c r="A81" s="411" t="s">
        <v>414</v>
      </c>
      <c r="B81" s="412"/>
      <c r="C81" s="412"/>
      <c r="D81" s="412"/>
      <c r="E81" s="412"/>
      <c r="F81" s="412"/>
      <c r="G81" s="412"/>
      <c r="H81" s="413"/>
    </row>
    <row r="82" spans="1:8" ht="13.5" x14ac:dyDescent="0.15">
      <c r="A82" s="401" t="s">
        <v>415</v>
      </c>
      <c r="B82" s="402"/>
      <c r="C82" s="402"/>
      <c r="D82" s="402"/>
      <c r="E82" s="402"/>
      <c r="F82" s="402"/>
      <c r="G82" s="402"/>
      <c r="H82" s="410"/>
    </row>
    <row r="83" spans="1:8" ht="13.5" x14ac:dyDescent="0.15">
      <c r="A83" s="432"/>
      <c r="B83" s="424" t="s">
        <v>416</v>
      </c>
      <c r="C83" s="424"/>
      <c r="D83" s="424"/>
      <c r="E83" s="424"/>
      <c r="F83" s="350" t="s">
        <v>417</v>
      </c>
      <c r="G83" s="349"/>
      <c r="H83" s="351"/>
    </row>
    <row r="84" spans="1:8" ht="13.5" x14ac:dyDescent="0.15">
      <c r="A84" s="432"/>
      <c r="B84" s="424"/>
      <c r="C84" s="424"/>
      <c r="D84" s="424"/>
      <c r="E84" s="424"/>
      <c r="F84" s="350" t="s">
        <v>418</v>
      </c>
      <c r="G84" s="349"/>
      <c r="H84" s="351"/>
    </row>
    <row r="85" spans="1:8" ht="13.5" x14ac:dyDescent="0.15">
      <c r="A85" s="432"/>
      <c r="B85" s="424"/>
      <c r="C85" s="424"/>
      <c r="D85" s="424"/>
      <c r="E85" s="424"/>
      <c r="F85" s="350" t="s">
        <v>419</v>
      </c>
      <c r="G85" s="349"/>
      <c r="H85" s="351"/>
    </row>
    <row r="86" spans="1:8" ht="13.5" x14ac:dyDescent="0.15">
      <c r="A86" s="433"/>
      <c r="B86" s="424"/>
      <c r="C86" s="424"/>
      <c r="D86" s="424"/>
      <c r="E86" s="424"/>
      <c r="F86" s="350" t="s">
        <v>420</v>
      </c>
      <c r="G86" s="349"/>
      <c r="H86" s="351"/>
    </row>
    <row r="87" spans="1:8" ht="13.5" x14ac:dyDescent="0.15">
      <c r="A87" s="401" t="s">
        <v>390</v>
      </c>
      <c r="B87" s="402"/>
      <c r="C87" s="402"/>
      <c r="D87" s="402"/>
      <c r="E87" s="402"/>
      <c r="F87" s="402"/>
      <c r="G87" s="402"/>
      <c r="H87" s="410"/>
    </row>
    <row r="88" spans="1:8" ht="13.5" x14ac:dyDescent="0.15">
      <c r="A88" s="432"/>
      <c r="B88" s="424" t="s">
        <v>421</v>
      </c>
      <c r="C88" s="424"/>
      <c r="D88" s="424"/>
      <c r="E88" s="424"/>
      <c r="F88" s="350" t="s">
        <v>422</v>
      </c>
      <c r="G88" s="349"/>
      <c r="H88" s="351"/>
    </row>
    <row r="89" spans="1:8" ht="13.5" x14ac:dyDescent="0.15">
      <c r="A89" s="433"/>
      <c r="B89" s="424" t="s">
        <v>343</v>
      </c>
      <c r="C89" s="424"/>
      <c r="D89" s="424"/>
      <c r="E89" s="424"/>
      <c r="F89" s="350" t="s">
        <v>423</v>
      </c>
      <c r="G89" s="349"/>
      <c r="H89" s="351"/>
    </row>
    <row r="90" spans="1:8" ht="13.5" x14ac:dyDescent="0.15">
      <c r="A90" s="411" t="s">
        <v>424</v>
      </c>
      <c r="B90" s="412"/>
      <c r="C90" s="412"/>
      <c r="D90" s="412"/>
      <c r="E90" s="412"/>
      <c r="F90" s="412"/>
      <c r="G90" s="412"/>
      <c r="H90" s="413"/>
    </row>
    <row r="91" spans="1:8" s="352" customFormat="1" ht="13.5" x14ac:dyDescent="0.15">
      <c r="A91" s="434" t="s">
        <v>425</v>
      </c>
      <c r="B91" s="435"/>
      <c r="C91" s="435"/>
      <c r="D91" s="435"/>
      <c r="E91" s="435"/>
      <c r="F91" s="435"/>
      <c r="G91" s="435"/>
      <c r="H91" s="436"/>
    </row>
    <row r="92" spans="1:8" ht="13.5" x14ac:dyDescent="0.15">
      <c r="A92" s="341"/>
      <c r="B92" s="437" t="s">
        <v>330</v>
      </c>
      <c r="C92" s="427"/>
      <c r="D92" s="427"/>
      <c r="E92" s="438"/>
      <c r="F92" s="338" t="s">
        <v>426</v>
      </c>
      <c r="G92" s="349"/>
      <c r="H92" s="340"/>
    </row>
    <row r="93" spans="1:8" ht="13.5" x14ac:dyDescent="0.15">
      <c r="A93" s="341"/>
      <c r="B93" s="439"/>
      <c r="C93" s="440"/>
      <c r="D93" s="440"/>
      <c r="E93" s="441"/>
      <c r="F93" s="338" t="s">
        <v>427</v>
      </c>
      <c r="G93" s="349"/>
      <c r="H93" s="340"/>
    </row>
    <row r="94" spans="1:8" ht="13.5" x14ac:dyDescent="0.15">
      <c r="A94" s="341"/>
      <c r="B94" s="439"/>
      <c r="C94" s="440"/>
      <c r="D94" s="440"/>
      <c r="E94" s="441"/>
      <c r="F94" s="338" t="s">
        <v>428</v>
      </c>
      <c r="G94" s="349"/>
      <c r="H94" s="340"/>
    </row>
    <row r="95" spans="1:8" ht="13.5" x14ac:dyDescent="0.15">
      <c r="A95" s="341"/>
      <c r="B95" s="439"/>
      <c r="C95" s="440"/>
      <c r="D95" s="440"/>
      <c r="E95" s="441"/>
      <c r="F95" s="338" t="s">
        <v>429</v>
      </c>
      <c r="G95" s="349"/>
      <c r="H95" s="340"/>
    </row>
    <row r="96" spans="1:8" ht="13.5" x14ac:dyDescent="0.15">
      <c r="A96" s="341"/>
      <c r="B96" s="439"/>
      <c r="C96" s="440"/>
      <c r="D96" s="440"/>
      <c r="E96" s="441"/>
      <c r="F96" s="344" t="s">
        <v>430</v>
      </c>
      <c r="G96" s="339"/>
      <c r="H96" s="340"/>
    </row>
    <row r="97" spans="1:8" ht="13.5" x14ac:dyDescent="0.15">
      <c r="A97" s="341"/>
      <c r="B97" s="439"/>
      <c r="C97" s="440"/>
      <c r="D97" s="440"/>
      <c r="E97" s="441"/>
      <c r="F97" s="344" t="s">
        <v>431</v>
      </c>
      <c r="G97" s="339"/>
      <c r="H97" s="340"/>
    </row>
    <row r="98" spans="1:8" ht="13.5" x14ac:dyDescent="0.15">
      <c r="A98" s="341"/>
      <c r="B98" s="424" t="s">
        <v>432</v>
      </c>
      <c r="C98" s="424"/>
      <c r="D98" s="424"/>
      <c r="E98" s="424"/>
      <c r="F98" s="338" t="s">
        <v>433</v>
      </c>
      <c r="G98" s="339"/>
      <c r="H98" s="340"/>
    </row>
    <row r="99" spans="1:8" ht="13.5" x14ac:dyDescent="0.15">
      <c r="A99" s="341"/>
      <c r="B99" s="424"/>
      <c r="C99" s="424"/>
      <c r="D99" s="424"/>
      <c r="E99" s="424"/>
      <c r="F99" s="338" t="s">
        <v>434</v>
      </c>
      <c r="G99" s="339"/>
      <c r="H99" s="340"/>
    </row>
    <row r="100" spans="1:8" ht="13.5" x14ac:dyDescent="0.15">
      <c r="A100" s="341"/>
      <c r="B100" s="424"/>
      <c r="C100" s="424"/>
      <c r="D100" s="424"/>
      <c r="E100" s="424"/>
      <c r="F100" s="338" t="s">
        <v>435</v>
      </c>
      <c r="G100" s="339"/>
      <c r="H100" s="340"/>
    </row>
    <row r="101" spans="1:8" ht="13.5" x14ac:dyDescent="0.15">
      <c r="A101" s="341"/>
      <c r="B101" s="424" t="s">
        <v>436</v>
      </c>
      <c r="C101" s="424"/>
      <c r="D101" s="424"/>
      <c r="E101" s="424"/>
      <c r="F101" s="338" t="s">
        <v>437</v>
      </c>
      <c r="G101" s="339"/>
      <c r="H101" s="340"/>
    </row>
    <row r="102" spans="1:8" ht="13.5" x14ac:dyDescent="0.15">
      <c r="A102" s="341"/>
      <c r="B102" s="424"/>
      <c r="C102" s="424"/>
      <c r="D102" s="424"/>
      <c r="E102" s="424"/>
      <c r="F102" s="338" t="s">
        <v>438</v>
      </c>
      <c r="G102" s="339"/>
      <c r="H102" s="340"/>
    </row>
    <row r="103" spans="1:8" ht="13.5" x14ac:dyDescent="0.15">
      <c r="A103" s="341"/>
      <c r="B103" s="424"/>
      <c r="C103" s="424"/>
      <c r="D103" s="424"/>
      <c r="E103" s="424"/>
      <c r="F103" s="338" t="s">
        <v>439</v>
      </c>
      <c r="G103" s="339"/>
      <c r="H103" s="340"/>
    </row>
    <row r="104" spans="1:8" ht="13.5" x14ac:dyDescent="0.15">
      <c r="A104" s="341"/>
      <c r="B104" s="424"/>
      <c r="C104" s="424"/>
      <c r="D104" s="424"/>
      <c r="E104" s="424"/>
      <c r="F104" s="338" t="s">
        <v>440</v>
      </c>
      <c r="G104" s="339"/>
      <c r="H104" s="340"/>
    </row>
    <row r="105" spans="1:8" ht="13.5" x14ac:dyDescent="0.15">
      <c r="A105" s="341"/>
      <c r="B105" s="429" t="s">
        <v>441</v>
      </c>
      <c r="C105" s="402"/>
      <c r="D105" s="402"/>
      <c r="E105" s="430"/>
      <c r="F105" s="338" t="s">
        <v>442</v>
      </c>
      <c r="G105" s="339"/>
      <c r="H105" s="340"/>
    </row>
    <row r="106" spans="1:8" ht="13.5" x14ac:dyDescent="0.15">
      <c r="A106" s="341"/>
      <c r="B106" s="431"/>
      <c r="C106" s="404"/>
      <c r="D106" s="404"/>
      <c r="E106" s="405"/>
      <c r="F106" s="338" t="s">
        <v>443</v>
      </c>
      <c r="G106" s="339"/>
      <c r="H106" s="340"/>
    </row>
    <row r="107" spans="1:8" ht="13.5" x14ac:dyDescent="0.15">
      <c r="A107" s="341"/>
      <c r="B107" s="431"/>
      <c r="C107" s="404"/>
      <c r="D107" s="404"/>
      <c r="E107" s="405"/>
      <c r="F107" s="338" t="s">
        <v>444</v>
      </c>
      <c r="G107" s="339"/>
      <c r="H107" s="340"/>
    </row>
    <row r="108" spans="1:8" ht="13.5" x14ac:dyDescent="0.15">
      <c r="A108" s="341"/>
      <c r="B108" s="431"/>
      <c r="C108" s="404"/>
      <c r="D108" s="404"/>
      <c r="E108" s="405"/>
      <c r="F108" s="338" t="s">
        <v>445</v>
      </c>
      <c r="G108" s="339"/>
      <c r="H108" s="340"/>
    </row>
    <row r="109" spans="1:8" ht="13.5" x14ac:dyDescent="0.15">
      <c r="A109" s="341"/>
      <c r="B109" s="431"/>
      <c r="C109" s="404"/>
      <c r="D109" s="404"/>
      <c r="E109" s="405"/>
      <c r="F109" s="338" t="s">
        <v>446</v>
      </c>
      <c r="G109" s="339"/>
      <c r="H109" s="340"/>
    </row>
    <row r="110" spans="1:8" ht="13.5" x14ac:dyDescent="0.15">
      <c r="A110" s="341"/>
      <c r="B110" s="399" t="s">
        <v>447</v>
      </c>
      <c r="C110" s="399"/>
      <c r="D110" s="399"/>
      <c r="E110" s="399"/>
      <c r="F110" s="338" t="s">
        <v>448</v>
      </c>
      <c r="G110" s="339"/>
      <c r="H110" s="340"/>
    </row>
    <row r="111" spans="1:8" ht="13.5" x14ac:dyDescent="0.15">
      <c r="A111" s="341"/>
      <c r="B111" s="399"/>
      <c r="C111" s="399"/>
      <c r="D111" s="399"/>
      <c r="E111" s="399"/>
      <c r="F111" s="338" t="s">
        <v>449</v>
      </c>
      <c r="G111" s="339"/>
      <c r="H111" s="340"/>
    </row>
    <row r="112" spans="1:8" ht="13.5" x14ac:dyDescent="0.15">
      <c r="A112" s="345"/>
      <c r="B112" s="399"/>
      <c r="C112" s="399"/>
      <c r="D112" s="399"/>
      <c r="E112" s="399"/>
      <c r="F112" s="338" t="s">
        <v>450</v>
      </c>
      <c r="G112" s="349"/>
      <c r="H112" s="351"/>
    </row>
    <row r="113" spans="1:8" ht="13.5" x14ac:dyDescent="0.15">
      <c r="A113" s="401" t="s">
        <v>451</v>
      </c>
      <c r="B113" s="402"/>
      <c r="C113" s="402"/>
      <c r="D113" s="402"/>
      <c r="E113" s="402"/>
      <c r="F113" s="402"/>
      <c r="G113" s="402"/>
      <c r="H113" s="410"/>
    </row>
    <row r="114" spans="1:8" ht="13.5" x14ac:dyDescent="0.15">
      <c r="A114" s="353"/>
      <c r="B114" s="399" t="s">
        <v>391</v>
      </c>
      <c r="C114" s="399"/>
      <c r="D114" s="399"/>
      <c r="E114" s="399"/>
      <c r="F114" s="350" t="s">
        <v>452</v>
      </c>
      <c r="G114" s="349"/>
      <c r="H114" s="340"/>
    </row>
    <row r="115" spans="1:8" ht="13.5" x14ac:dyDescent="0.15">
      <c r="A115" s="353"/>
      <c r="B115" s="399" t="s">
        <v>453</v>
      </c>
      <c r="C115" s="399"/>
      <c r="D115" s="399"/>
      <c r="E115" s="399"/>
      <c r="F115" s="350" t="s">
        <v>454</v>
      </c>
      <c r="G115" s="349"/>
      <c r="H115" s="340"/>
    </row>
    <row r="116" spans="1:8" ht="13.5" x14ac:dyDescent="0.15">
      <c r="A116" s="354"/>
      <c r="B116" s="399" t="s">
        <v>455</v>
      </c>
      <c r="C116" s="399"/>
      <c r="D116" s="399"/>
      <c r="E116" s="399"/>
      <c r="F116" s="350" t="s">
        <v>456</v>
      </c>
      <c r="G116" s="349"/>
      <c r="H116" s="340"/>
    </row>
    <row r="117" spans="1:8" ht="13.5" x14ac:dyDescent="0.15">
      <c r="A117" s="411" t="s">
        <v>457</v>
      </c>
      <c r="B117" s="412"/>
      <c r="C117" s="412"/>
      <c r="D117" s="412"/>
      <c r="E117" s="412"/>
      <c r="F117" s="412"/>
      <c r="G117" s="412"/>
      <c r="H117" s="413"/>
    </row>
    <row r="118" spans="1:8" ht="13.5" x14ac:dyDescent="0.15">
      <c r="A118" s="414"/>
      <c r="B118" s="415"/>
      <c r="C118" s="415"/>
      <c r="D118" s="415"/>
      <c r="E118" s="416"/>
      <c r="F118" s="355" t="s">
        <v>458</v>
      </c>
      <c r="G118" s="339"/>
      <c r="H118" s="340"/>
    </row>
    <row r="119" spans="1:8" ht="13.5" x14ac:dyDescent="0.15">
      <c r="A119" s="417"/>
      <c r="B119" s="418"/>
      <c r="C119" s="418"/>
      <c r="D119" s="418"/>
      <c r="E119" s="419"/>
      <c r="F119" s="355" t="s">
        <v>459</v>
      </c>
      <c r="G119" s="339"/>
      <c r="H119" s="340"/>
    </row>
    <row r="120" spans="1:8" ht="13.5" x14ac:dyDescent="0.15">
      <c r="A120" s="420"/>
      <c r="B120" s="421"/>
      <c r="C120" s="421"/>
      <c r="D120" s="421"/>
      <c r="E120" s="422"/>
      <c r="F120" s="355" t="s">
        <v>460</v>
      </c>
      <c r="G120" s="339"/>
      <c r="H120" s="340"/>
    </row>
    <row r="121" spans="1:8" ht="13.5" x14ac:dyDescent="0.15">
      <c r="A121" s="411" t="s">
        <v>461</v>
      </c>
      <c r="B121" s="412"/>
      <c r="C121" s="412"/>
      <c r="D121" s="412"/>
      <c r="E121" s="412"/>
      <c r="F121" s="412"/>
      <c r="G121" s="412"/>
      <c r="H121" s="413"/>
    </row>
    <row r="122" spans="1:8" ht="13.5" x14ac:dyDescent="0.15">
      <c r="A122" s="401" t="s">
        <v>462</v>
      </c>
      <c r="B122" s="402"/>
      <c r="C122" s="402"/>
      <c r="D122" s="402"/>
      <c r="E122" s="402"/>
      <c r="F122" s="423"/>
      <c r="G122" s="356"/>
      <c r="H122" s="351"/>
    </row>
    <row r="123" spans="1:8" ht="13.5" x14ac:dyDescent="0.15">
      <c r="A123" s="341"/>
      <c r="B123" s="424"/>
      <c r="C123" s="424"/>
      <c r="D123" s="424"/>
      <c r="E123" s="424"/>
      <c r="F123" s="355" t="s">
        <v>463</v>
      </c>
      <c r="G123" s="339"/>
      <c r="H123" s="340"/>
    </row>
    <row r="124" spans="1:8" ht="13.5" x14ac:dyDescent="0.15">
      <c r="A124" s="341"/>
      <c r="B124" s="424"/>
      <c r="C124" s="424"/>
      <c r="D124" s="424"/>
      <c r="E124" s="424"/>
      <c r="F124" s="355" t="s">
        <v>464</v>
      </c>
      <c r="G124" s="339"/>
      <c r="H124" s="340"/>
    </row>
    <row r="125" spans="1:8" ht="13.5" x14ac:dyDescent="0.15">
      <c r="A125" s="341"/>
      <c r="B125" s="424"/>
      <c r="C125" s="424"/>
      <c r="D125" s="424"/>
      <c r="E125" s="424"/>
      <c r="F125" s="355" t="s">
        <v>465</v>
      </c>
      <c r="G125" s="339"/>
      <c r="H125" s="340"/>
    </row>
    <row r="126" spans="1:8" ht="13.5" x14ac:dyDescent="0.15">
      <c r="A126" s="341"/>
      <c r="B126" s="424"/>
      <c r="C126" s="424"/>
      <c r="D126" s="424"/>
      <c r="E126" s="424"/>
      <c r="F126" s="355" t="s">
        <v>466</v>
      </c>
      <c r="G126" s="339"/>
      <c r="H126" s="340"/>
    </row>
    <row r="127" spans="1:8" ht="13.5" x14ac:dyDescent="0.15">
      <c r="A127" s="341"/>
      <c r="B127" s="424"/>
      <c r="C127" s="424"/>
      <c r="D127" s="424"/>
      <c r="E127" s="424"/>
      <c r="F127" s="355" t="s">
        <v>467</v>
      </c>
      <c r="G127" s="339"/>
      <c r="H127" s="340"/>
    </row>
    <row r="128" spans="1:8" ht="13.5" x14ac:dyDescent="0.15">
      <c r="A128" s="341"/>
      <c r="B128" s="424"/>
      <c r="C128" s="424"/>
      <c r="D128" s="424"/>
      <c r="E128" s="424"/>
      <c r="F128" s="355" t="s">
        <v>468</v>
      </c>
      <c r="G128" s="339"/>
      <c r="H128" s="340"/>
    </row>
    <row r="129" spans="1:8" ht="13.5" x14ac:dyDescent="0.15">
      <c r="A129" s="341"/>
      <c r="B129" s="424"/>
      <c r="C129" s="424"/>
      <c r="D129" s="424"/>
      <c r="E129" s="424"/>
      <c r="F129" s="355" t="s">
        <v>469</v>
      </c>
      <c r="G129" s="339"/>
      <c r="H129" s="340"/>
    </row>
    <row r="130" spans="1:8" ht="13.5" x14ac:dyDescent="0.15">
      <c r="A130" s="341"/>
      <c r="B130" s="424"/>
      <c r="C130" s="424"/>
      <c r="D130" s="424"/>
      <c r="E130" s="424"/>
      <c r="F130" s="355" t="s">
        <v>470</v>
      </c>
      <c r="G130" s="339"/>
      <c r="H130" s="340"/>
    </row>
    <row r="131" spans="1:8" ht="13.5" x14ac:dyDescent="0.15">
      <c r="A131" s="341"/>
      <c r="B131" s="425"/>
      <c r="C131" s="425"/>
      <c r="D131" s="425"/>
      <c r="E131" s="425"/>
      <c r="F131" s="355" t="s">
        <v>471</v>
      </c>
      <c r="G131" s="339"/>
      <c r="H131" s="340"/>
    </row>
    <row r="132" spans="1:8" ht="13.5" x14ac:dyDescent="0.15">
      <c r="A132" s="426" t="s">
        <v>472</v>
      </c>
      <c r="B132" s="427"/>
      <c r="C132" s="427"/>
      <c r="D132" s="427"/>
      <c r="E132" s="427"/>
      <c r="F132" s="427"/>
      <c r="G132" s="427"/>
      <c r="H132" s="428"/>
    </row>
    <row r="133" spans="1:8" ht="13.5" x14ac:dyDescent="0.15">
      <c r="A133" s="341"/>
      <c r="B133" s="399" t="s">
        <v>473</v>
      </c>
      <c r="C133" s="399"/>
      <c r="D133" s="399"/>
      <c r="E133" s="399"/>
      <c r="F133" s="355" t="s">
        <v>474</v>
      </c>
      <c r="G133" s="339"/>
      <c r="H133" s="340"/>
    </row>
    <row r="134" spans="1:8" ht="13.5" x14ac:dyDescent="0.15">
      <c r="A134" s="341"/>
      <c r="B134" s="399"/>
      <c r="C134" s="399"/>
      <c r="D134" s="399"/>
      <c r="E134" s="399"/>
      <c r="F134" s="355" t="s">
        <v>475</v>
      </c>
      <c r="G134" s="339"/>
      <c r="H134" s="340"/>
    </row>
    <row r="135" spans="1:8" ht="13.5" x14ac:dyDescent="0.15">
      <c r="A135" s="341"/>
      <c r="B135" s="399"/>
      <c r="C135" s="399"/>
      <c r="D135" s="399"/>
      <c r="E135" s="399"/>
      <c r="F135" s="355" t="s">
        <v>476</v>
      </c>
      <c r="G135" s="339"/>
      <c r="H135" s="340"/>
    </row>
    <row r="136" spans="1:8" ht="13.5" x14ac:dyDescent="0.15">
      <c r="A136" s="341"/>
      <c r="B136" s="399"/>
      <c r="C136" s="399"/>
      <c r="D136" s="399"/>
      <c r="E136" s="399"/>
      <c r="F136" s="355" t="s">
        <v>477</v>
      </c>
      <c r="G136" s="339"/>
      <c r="H136" s="340"/>
    </row>
    <row r="137" spans="1:8" ht="13.5" x14ac:dyDescent="0.15">
      <c r="A137" s="341"/>
      <c r="B137" s="399"/>
      <c r="C137" s="399"/>
      <c r="D137" s="399"/>
      <c r="E137" s="399"/>
      <c r="F137" s="355" t="s">
        <v>478</v>
      </c>
      <c r="G137" s="339"/>
      <c r="H137" s="340"/>
    </row>
    <row r="138" spans="1:8" ht="13.5" x14ac:dyDescent="0.15">
      <c r="A138" s="341"/>
      <c r="B138" s="399"/>
      <c r="C138" s="399"/>
      <c r="D138" s="399"/>
      <c r="E138" s="399"/>
      <c r="F138" s="355" t="s">
        <v>479</v>
      </c>
      <c r="G138" s="339"/>
      <c r="H138" s="340"/>
    </row>
    <row r="139" spans="1:8" ht="13.5" x14ac:dyDescent="0.15">
      <c r="A139" s="341"/>
      <c r="B139" s="399"/>
      <c r="C139" s="399"/>
      <c r="D139" s="399"/>
      <c r="E139" s="399"/>
      <c r="F139" s="355" t="s">
        <v>480</v>
      </c>
      <c r="G139" s="339"/>
      <c r="H139" s="340"/>
    </row>
    <row r="140" spans="1:8" ht="13.5" x14ac:dyDescent="0.15">
      <c r="A140" s="341"/>
      <c r="B140" s="399"/>
      <c r="C140" s="399"/>
      <c r="D140" s="399"/>
      <c r="E140" s="399"/>
      <c r="F140" s="355" t="s">
        <v>481</v>
      </c>
      <c r="G140" s="339"/>
      <c r="H140" s="340"/>
    </row>
    <row r="141" spans="1:8" ht="13.5" x14ac:dyDescent="0.15">
      <c r="A141" s="341"/>
      <c r="B141" s="399"/>
      <c r="C141" s="399"/>
      <c r="D141" s="399"/>
      <c r="E141" s="399"/>
      <c r="F141" s="355" t="s">
        <v>482</v>
      </c>
      <c r="G141" s="339"/>
      <c r="H141" s="340"/>
    </row>
    <row r="142" spans="1:8" ht="13.5" x14ac:dyDescent="0.15">
      <c r="A142" s="341"/>
      <c r="B142" s="399"/>
      <c r="C142" s="399"/>
      <c r="D142" s="399"/>
      <c r="E142" s="399"/>
      <c r="F142" s="355" t="s">
        <v>483</v>
      </c>
      <c r="G142" s="339"/>
      <c r="H142" s="340"/>
    </row>
    <row r="143" spans="1:8" ht="13.5" x14ac:dyDescent="0.15">
      <c r="A143" s="341"/>
      <c r="B143" s="399"/>
      <c r="C143" s="399"/>
      <c r="D143" s="399"/>
      <c r="E143" s="399"/>
      <c r="F143" s="355" t="s">
        <v>484</v>
      </c>
      <c r="G143" s="339"/>
      <c r="H143" s="340"/>
    </row>
    <row r="144" spans="1:8" ht="13.5" x14ac:dyDescent="0.15">
      <c r="A144" s="341"/>
      <c r="B144" s="399"/>
      <c r="C144" s="399"/>
      <c r="D144" s="399"/>
      <c r="E144" s="399"/>
      <c r="F144" s="355" t="s">
        <v>485</v>
      </c>
      <c r="G144" s="339"/>
      <c r="H144" s="340"/>
    </row>
    <row r="145" spans="1:8" ht="13.5" x14ac:dyDescent="0.15">
      <c r="A145" s="341"/>
      <c r="B145" s="399"/>
      <c r="C145" s="399"/>
      <c r="D145" s="399"/>
      <c r="E145" s="399"/>
      <c r="F145" s="355" t="s">
        <v>486</v>
      </c>
      <c r="G145" s="339"/>
      <c r="H145" s="340"/>
    </row>
    <row r="146" spans="1:8" ht="13.5" x14ac:dyDescent="0.15">
      <c r="A146" s="341"/>
      <c r="B146" s="399"/>
      <c r="C146" s="399"/>
      <c r="D146" s="399"/>
      <c r="E146" s="399"/>
      <c r="F146" s="355" t="s">
        <v>487</v>
      </c>
      <c r="G146" s="339"/>
      <c r="H146" s="340"/>
    </row>
    <row r="147" spans="1:8" ht="13.5" x14ac:dyDescent="0.15">
      <c r="A147" s="341"/>
      <c r="B147" s="399"/>
      <c r="C147" s="399"/>
      <c r="D147" s="399"/>
      <c r="E147" s="399"/>
      <c r="F147" s="355" t="s">
        <v>488</v>
      </c>
      <c r="G147" s="339"/>
      <c r="H147" s="340"/>
    </row>
    <row r="148" spans="1:8" ht="13.5" x14ac:dyDescent="0.15">
      <c r="A148" s="341"/>
      <c r="B148" s="399"/>
      <c r="C148" s="399"/>
      <c r="D148" s="399"/>
      <c r="E148" s="399"/>
      <c r="F148" s="355" t="s">
        <v>489</v>
      </c>
      <c r="G148" s="339"/>
      <c r="H148" s="340"/>
    </row>
    <row r="149" spans="1:8" ht="13.5" x14ac:dyDescent="0.15">
      <c r="A149" s="341"/>
      <c r="B149" s="399"/>
      <c r="C149" s="399"/>
      <c r="D149" s="399"/>
      <c r="E149" s="399"/>
      <c r="F149" s="357" t="s">
        <v>490</v>
      </c>
      <c r="G149" s="339"/>
      <c r="H149" s="340"/>
    </row>
    <row r="150" spans="1:8" ht="13.5" x14ac:dyDescent="0.15">
      <c r="A150" s="341"/>
      <c r="B150" s="399"/>
      <c r="C150" s="399"/>
      <c r="D150" s="399"/>
      <c r="E150" s="399"/>
      <c r="F150" s="355" t="s">
        <v>491</v>
      </c>
      <c r="G150" s="339"/>
      <c r="H150" s="340"/>
    </row>
    <row r="151" spans="1:8" ht="13.5" x14ac:dyDescent="0.15">
      <c r="A151" s="341"/>
      <c r="B151" s="399"/>
      <c r="C151" s="399"/>
      <c r="D151" s="399"/>
      <c r="E151" s="399"/>
      <c r="F151" s="355" t="s">
        <v>492</v>
      </c>
      <c r="G151" s="339"/>
      <c r="H151" s="340"/>
    </row>
    <row r="152" spans="1:8" ht="13.5" x14ac:dyDescent="0.15">
      <c r="A152" s="341"/>
      <c r="B152" s="399" t="s">
        <v>493</v>
      </c>
      <c r="C152" s="399"/>
      <c r="D152" s="399"/>
      <c r="E152" s="399"/>
      <c r="F152" s="355" t="s">
        <v>494</v>
      </c>
      <c r="G152" s="339"/>
      <c r="H152" s="340"/>
    </row>
    <row r="153" spans="1:8" ht="13.5" x14ac:dyDescent="0.15">
      <c r="A153" s="341"/>
      <c r="B153" s="399"/>
      <c r="C153" s="399"/>
      <c r="D153" s="399"/>
      <c r="E153" s="399"/>
      <c r="F153" s="355" t="s">
        <v>495</v>
      </c>
      <c r="G153" s="339"/>
      <c r="H153" s="340"/>
    </row>
    <row r="154" spans="1:8" ht="13.5" x14ac:dyDescent="0.15">
      <c r="A154" s="341"/>
      <c r="B154" s="399"/>
      <c r="C154" s="399"/>
      <c r="D154" s="399"/>
      <c r="E154" s="399"/>
      <c r="F154" s="355" t="s">
        <v>496</v>
      </c>
      <c r="G154" s="339"/>
      <c r="H154" s="340"/>
    </row>
    <row r="155" spans="1:8" ht="13.5" x14ac:dyDescent="0.15">
      <c r="A155" s="341"/>
      <c r="B155" s="399"/>
      <c r="C155" s="399"/>
      <c r="D155" s="399"/>
      <c r="E155" s="399"/>
      <c r="F155" s="355" t="s">
        <v>497</v>
      </c>
      <c r="G155" s="339"/>
      <c r="H155" s="340"/>
    </row>
    <row r="156" spans="1:8" ht="13.5" x14ac:dyDescent="0.15">
      <c r="A156" s="341"/>
      <c r="B156" s="399"/>
      <c r="C156" s="399"/>
      <c r="D156" s="399"/>
      <c r="E156" s="399"/>
      <c r="F156" s="355" t="s">
        <v>498</v>
      </c>
      <c r="G156" s="339"/>
      <c r="H156" s="340"/>
    </row>
    <row r="157" spans="1:8" ht="13.5" x14ac:dyDescent="0.15">
      <c r="A157" s="341"/>
      <c r="B157" s="399"/>
      <c r="C157" s="399"/>
      <c r="D157" s="399"/>
      <c r="E157" s="399"/>
      <c r="F157" s="355" t="s">
        <v>499</v>
      </c>
      <c r="G157" s="339"/>
      <c r="H157" s="340"/>
    </row>
    <row r="158" spans="1:8" ht="13.5" x14ac:dyDescent="0.15">
      <c r="A158" s="341"/>
      <c r="B158" s="399"/>
      <c r="C158" s="399"/>
      <c r="D158" s="399"/>
      <c r="E158" s="399"/>
      <c r="F158" s="355" t="s">
        <v>500</v>
      </c>
      <c r="G158" s="339"/>
      <c r="H158" s="340"/>
    </row>
    <row r="159" spans="1:8" ht="13.5" x14ac:dyDescent="0.15">
      <c r="A159" s="341"/>
      <c r="B159" s="399"/>
      <c r="C159" s="399"/>
      <c r="D159" s="399"/>
      <c r="E159" s="399"/>
      <c r="F159" s="355" t="s">
        <v>501</v>
      </c>
      <c r="G159" s="339"/>
      <c r="H159" s="340"/>
    </row>
    <row r="160" spans="1:8" ht="13.5" x14ac:dyDescent="0.15">
      <c r="A160" s="341"/>
      <c r="B160" s="399"/>
      <c r="C160" s="399"/>
      <c r="D160" s="399"/>
      <c r="E160" s="399"/>
      <c r="F160" s="355" t="s">
        <v>502</v>
      </c>
      <c r="G160" s="339"/>
      <c r="H160" s="340"/>
    </row>
    <row r="161" spans="1:8" ht="13.5" x14ac:dyDescent="0.15">
      <c r="A161" s="341"/>
      <c r="B161" s="399"/>
      <c r="C161" s="399"/>
      <c r="D161" s="399"/>
      <c r="E161" s="399"/>
      <c r="F161" s="355" t="s">
        <v>503</v>
      </c>
      <c r="G161" s="339"/>
      <c r="H161" s="340"/>
    </row>
    <row r="162" spans="1:8" ht="13.5" x14ac:dyDescent="0.15">
      <c r="A162" s="341"/>
      <c r="B162" s="399"/>
      <c r="C162" s="399"/>
      <c r="D162" s="399"/>
      <c r="E162" s="399"/>
      <c r="F162" s="355" t="s">
        <v>504</v>
      </c>
      <c r="G162" s="339"/>
      <c r="H162" s="340"/>
    </row>
    <row r="163" spans="1:8" ht="13.5" x14ac:dyDescent="0.15">
      <c r="A163" s="345"/>
      <c r="B163" s="399"/>
      <c r="C163" s="399"/>
      <c r="D163" s="399"/>
      <c r="E163" s="399"/>
      <c r="F163" s="355" t="s">
        <v>505</v>
      </c>
      <c r="G163" s="339"/>
      <c r="H163" s="340"/>
    </row>
    <row r="164" spans="1:8" ht="13.5" x14ac:dyDescent="0.15">
      <c r="A164" s="341"/>
      <c r="B164" s="409" t="s">
        <v>506</v>
      </c>
      <c r="C164" s="409"/>
      <c r="D164" s="409"/>
      <c r="E164" s="409"/>
      <c r="F164" s="358" t="s">
        <v>507</v>
      </c>
      <c r="G164" s="347"/>
      <c r="H164" s="348"/>
    </row>
    <row r="165" spans="1:8" ht="13.5" x14ac:dyDescent="0.15">
      <c r="A165" s="341"/>
      <c r="B165" s="399"/>
      <c r="C165" s="399"/>
      <c r="D165" s="399"/>
      <c r="E165" s="399"/>
      <c r="F165" s="355" t="s">
        <v>508</v>
      </c>
      <c r="G165" s="339"/>
      <c r="H165" s="340"/>
    </row>
    <row r="166" spans="1:8" ht="13.5" x14ac:dyDescent="0.15">
      <c r="A166" s="341"/>
      <c r="B166" s="399"/>
      <c r="C166" s="399"/>
      <c r="D166" s="399"/>
      <c r="E166" s="399"/>
      <c r="F166" s="355" t="s">
        <v>509</v>
      </c>
      <c r="G166" s="339"/>
      <c r="H166" s="340"/>
    </row>
    <row r="167" spans="1:8" ht="13.5" x14ac:dyDescent="0.15">
      <c r="A167" s="341"/>
      <c r="B167" s="399"/>
      <c r="C167" s="399"/>
      <c r="D167" s="399"/>
      <c r="E167" s="399"/>
      <c r="F167" s="355" t="s">
        <v>510</v>
      </c>
      <c r="G167" s="339"/>
      <c r="H167" s="340"/>
    </row>
    <row r="168" spans="1:8" ht="13.5" x14ac:dyDescent="0.15">
      <c r="A168" s="341"/>
      <c r="B168" s="399"/>
      <c r="C168" s="399"/>
      <c r="D168" s="399"/>
      <c r="E168" s="399"/>
      <c r="F168" s="355" t="s">
        <v>511</v>
      </c>
      <c r="G168" s="339"/>
      <c r="H168" s="340"/>
    </row>
    <row r="169" spans="1:8" ht="13.5" x14ac:dyDescent="0.15">
      <c r="A169" s="341"/>
      <c r="B169" s="399"/>
      <c r="C169" s="399"/>
      <c r="D169" s="399"/>
      <c r="E169" s="399"/>
      <c r="F169" s="355" t="s">
        <v>512</v>
      </c>
      <c r="G169" s="339"/>
      <c r="H169" s="340"/>
    </row>
    <row r="170" spans="1:8" ht="13.5" x14ac:dyDescent="0.15">
      <c r="A170" s="345"/>
      <c r="B170" s="399"/>
      <c r="C170" s="399"/>
      <c r="D170" s="399"/>
      <c r="E170" s="399"/>
      <c r="F170" s="355" t="s">
        <v>513</v>
      </c>
      <c r="G170" s="339"/>
      <c r="H170" s="340"/>
    </row>
    <row r="171" spans="1:8" ht="13.5" x14ac:dyDescent="0.15">
      <c r="A171" s="401" t="s">
        <v>514</v>
      </c>
      <c r="B171" s="402"/>
      <c r="C171" s="402"/>
      <c r="D171" s="402"/>
      <c r="E171" s="402"/>
      <c r="F171" s="402"/>
      <c r="G171" s="402"/>
      <c r="H171" s="410"/>
    </row>
    <row r="172" spans="1:8" ht="13.5" x14ac:dyDescent="0.15">
      <c r="A172" s="341"/>
      <c r="B172" s="399" t="s">
        <v>515</v>
      </c>
      <c r="C172" s="399"/>
      <c r="D172" s="399"/>
      <c r="E172" s="399"/>
      <c r="F172" s="355" t="s">
        <v>516</v>
      </c>
      <c r="G172" s="339"/>
      <c r="H172" s="340"/>
    </row>
    <row r="173" spans="1:8" ht="13.5" x14ac:dyDescent="0.15">
      <c r="A173" s="341"/>
      <c r="B173" s="399"/>
      <c r="C173" s="399"/>
      <c r="D173" s="399"/>
      <c r="E173" s="399"/>
      <c r="F173" s="355" t="s">
        <v>517</v>
      </c>
      <c r="G173" s="339"/>
      <c r="H173" s="340"/>
    </row>
    <row r="174" spans="1:8" ht="13.5" x14ac:dyDescent="0.15">
      <c r="A174" s="341"/>
      <c r="B174" s="399"/>
      <c r="C174" s="399"/>
      <c r="D174" s="399"/>
      <c r="E174" s="399"/>
      <c r="F174" s="355" t="s">
        <v>518</v>
      </c>
      <c r="G174" s="339"/>
      <c r="H174" s="340"/>
    </row>
    <row r="175" spans="1:8" ht="13.5" x14ac:dyDescent="0.15">
      <c r="A175" s="341"/>
      <c r="B175" s="399"/>
      <c r="C175" s="399"/>
      <c r="D175" s="399"/>
      <c r="E175" s="399"/>
      <c r="F175" s="355" t="s">
        <v>519</v>
      </c>
      <c r="G175" s="339"/>
      <c r="H175" s="340"/>
    </row>
    <row r="176" spans="1:8" ht="13.5" x14ac:dyDescent="0.15">
      <c r="A176" s="341"/>
      <c r="B176" s="399"/>
      <c r="C176" s="399"/>
      <c r="D176" s="399"/>
      <c r="E176" s="399"/>
      <c r="F176" s="355" t="s">
        <v>520</v>
      </c>
      <c r="G176" s="339"/>
      <c r="H176" s="340"/>
    </row>
    <row r="177" spans="1:8" ht="13.5" x14ac:dyDescent="0.15">
      <c r="A177" s="341"/>
      <c r="B177" s="399"/>
      <c r="C177" s="399"/>
      <c r="D177" s="399"/>
      <c r="E177" s="399"/>
      <c r="F177" s="355" t="s">
        <v>521</v>
      </c>
      <c r="G177" s="339"/>
      <c r="H177" s="340"/>
    </row>
    <row r="178" spans="1:8" ht="13.5" x14ac:dyDescent="0.15">
      <c r="A178" s="341"/>
      <c r="B178" s="399"/>
      <c r="C178" s="399"/>
      <c r="D178" s="399"/>
      <c r="E178" s="399"/>
      <c r="F178" s="355" t="s">
        <v>522</v>
      </c>
      <c r="G178" s="339"/>
      <c r="H178" s="340"/>
    </row>
    <row r="179" spans="1:8" ht="13.5" x14ac:dyDescent="0.15">
      <c r="A179" s="341"/>
      <c r="B179" s="399"/>
      <c r="C179" s="399"/>
      <c r="D179" s="399"/>
      <c r="E179" s="399"/>
      <c r="F179" s="355" t="s">
        <v>523</v>
      </c>
      <c r="G179" s="339"/>
      <c r="H179" s="340"/>
    </row>
    <row r="180" spans="1:8" ht="13.5" x14ac:dyDescent="0.15">
      <c r="A180" s="341"/>
      <c r="B180" s="399" t="s">
        <v>524</v>
      </c>
      <c r="C180" s="399"/>
      <c r="D180" s="399"/>
      <c r="E180" s="399"/>
      <c r="F180" s="359" t="s">
        <v>525</v>
      </c>
      <c r="G180" s="360"/>
      <c r="H180" s="361"/>
    </row>
    <row r="181" spans="1:8" ht="13.5" x14ac:dyDescent="0.15">
      <c r="A181" s="345"/>
      <c r="B181" s="399"/>
      <c r="C181" s="399"/>
      <c r="D181" s="399"/>
      <c r="E181" s="399"/>
      <c r="F181" s="359" t="s">
        <v>526</v>
      </c>
      <c r="G181" s="360"/>
      <c r="H181" s="361"/>
    </row>
    <row r="182" spans="1:8" ht="13.5" x14ac:dyDescent="0.15">
      <c r="A182" s="401" t="s">
        <v>527</v>
      </c>
      <c r="B182" s="402"/>
      <c r="C182" s="402"/>
      <c r="D182" s="402"/>
      <c r="E182" s="402"/>
      <c r="F182" s="402"/>
      <c r="G182" s="402"/>
      <c r="H182" s="410"/>
    </row>
    <row r="183" spans="1:8" ht="13.5" x14ac:dyDescent="0.15">
      <c r="A183" s="341"/>
      <c r="B183" s="399" t="s">
        <v>528</v>
      </c>
      <c r="C183" s="399"/>
      <c r="D183" s="399"/>
      <c r="E183" s="399"/>
      <c r="F183" s="359" t="s">
        <v>529</v>
      </c>
      <c r="G183" s="360"/>
      <c r="H183" s="361"/>
    </row>
    <row r="184" spans="1:8" ht="13.5" x14ac:dyDescent="0.15">
      <c r="A184" s="341"/>
      <c r="B184" s="399"/>
      <c r="C184" s="399"/>
      <c r="D184" s="399"/>
      <c r="E184" s="399"/>
      <c r="F184" s="359" t="s">
        <v>530</v>
      </c>
      <c r="G184" s="360"/>
      <c r="H184" s="361"/>
    </row>
    <row r="185" spans="1:8" ht="13.5" x14ac:dyDescent="0.15">
      <c r="A185" s="341"/>
      <c r="B185" s="399"/>
      <c r="C185" s="399"/>
      <c r="D185" s="399"/>
      <c r="E185" s="399"/>
      <c r="F185" s="359" t="s">
        <v>531</v>
      </c>
      <c r="G185" s="360"/>
      <c r="H185" s="361"/>
    </row>
    <row r="186" spans="1:8" ht="13.5" x14ac:dyDescent="0.15">
      <c r="A186" s="341"/>
      <c r="B186" s="399"/>
      <c r="C186" s="399"/>
      <c r="D186" s="399"/>
      <c r="E186" s="399"/>
      <c r="F186" s="359" t="s">
        <v>532</v>
      </c>
      <c r="G186" s="360"/>
      <c r="H186" s="361"/>
    </row>
    <row r="187" spans="1:8" ht="13.5" x14ac:dyDescent="0.15">
      <c r="A187" s="341"/>
      <c r="B187" s="399"/>
      <c r="C187" s="399"/>
      <c r="D187" s="399"/>
      <c r="E187" s="399"/>
      <c r="F187" s="359" t="s">
        <v>533</v>
      </c>
      <c r="G187" s="360"/>
      <c r="H187" s="361"/>
    </row>
    <row r="188" spans="1:8" ht="13.5" x14ac:dyDescent="0.15">
      <c r="A188" s="341"/>
      <c r="B188" s="399" t="s">
        <v>534</v>
      </c>
      <c r="C188" s="399"/>
      <c r="D188" s="399"/>
      <c r="E188" s="399"/>
      <c r="F188" s="359" t="s">
        <v>535</v>
      </c>
      <c r="G188" s="360"/>
      <c r="H188" s="361"/>
    </row>
    <row r="189" spans="1:8" ht="13.5" x14ac:dyDescent="0.15">
      <c r="A189" s="341"/>
      <c r="B189" s="399"/>
      <c r="C189" s="399"/>
      <c r="D189" s="399"/>
      <c r="E189" s="399"/>
      <c r="F189" s="359" t="s">
        <v>536</v>
      </c>
      <c r="G189" s="360"/>
      <c r="H189" s="361"/>
    </row>
    <row r="190" spans="1:8" ht="13.5" x14ac:dyDescent="0.15">
      <c r="A190" s="341"/>
      <c r="B190" s="399"/>
      <c r="C190" s="399"/>
      <c r="D190" s="399"/>
      <c r="E190" s="399"/>
      <c r="F190" s="359" t="s">
        <v>537</v>
      </c>
      <c r="G190" s="360"/>
      <c r="H190" s="361"/>
    </row>
    <row r="191" spans="1:8" ht="13.5" x14ac:dyDescent="0.15">
      <c r="A191" s="341"/>
      <c r="B191" s="399"/>
      <c r="C191" s="399"/>
      <c r="D191" s="399"/>
      <c r="E191" s="399"/>
      <c r="F191" s="359" t="s">
        <v>538</v>
      </c>
      <c r="G191" s="360"/>
      <c r="H191" s="361"/>
    </row>
    <row r="192" spans="1:8" ht="13.5" x14ac:dyDescent="0.15">
      <c r="A192" s="341"/>
      <c r="B192" s="399"/>
      <c r="C192" s="399"/>
      <c r="D192" s="399"/>
      <c r="E192" s="399"/>
      <c r="F192" s="359" t="s">
        <v>539</v>
      </c>
      <c r="G192" s="360"/>
      <c r="H192" s="361"/>
    </row>
    <row r="193" spans="1:8" ht="13.5" x14ac:dyDescent="0.15">
      <c r="A193" s="341"/>
      <c r="B193" s="399" t="s">
        <v>540</v>
      </c>
      <c r="C193" s="399"/>
      <c r="D193" s="399"/>
      <c r="E193" s="399"/>
      <c r="F193" s="355" t="s">
        <v>541</v>
      </c>
      <c r="G193" s="362"/>
      <c r="H193" s="361"/>
    </row>
    <row r="194" spans="1:8" ht="13.5" x14ac:dyDescent="0.15">
      <c r="A194" s="341"/>
      <c r="B194" s="400"/>
      <c r="C194" s="400"/>
      <c r="D194" s="400"/>
      <c r="E194" s="400"/>
      <c r="F194" s="355" t="s">
        <v>542</v>
      </c>
      <c r="G194" s="362"/>
      <c r="H194" s="361"/>
    </row>
    <row r="195" spans="1:8" ht="13.5" x14ac:dyDescent="0.15">
      <c r="A195" s="341"/>
      <c r="B195" s="400"/>
      <c r="C195" s="400"/>
      <c r="D195" s="400"/>
      <c r="E195" s="400"/>
      <c r="F195" s="355" t="s">
        <v>543</v>
      </c>
      <c r="G195" s="362"/>
      <c r="H195" s="361"/>
    </row>
    <row r="196" spans="1:8" ht="13.5" x14ac:dyDescent="0.15">
      <c r="A196" s="401" t="s">
        <v>544</v>
      </c>
      <c r="B196" s="402"/>
      <c r="C196" s="402"/>
      <c r="D196" s="402"/>
      <c r="E196" s="402"/>
      <c r="F196" s="363"/>
      <c r="G196" s="360"/>
      <c r="H196" s="361"/>
    </row>
    <row r="197" spans="1:8" ht="13.5" x14ac:dyDescent="0.15">
      <c r="A197" s="403"/>
      <c r="B197" s="404"/>
      <c r="C197" s="404"/>
      <c r="D197" s="404"/>
      <c r="E197" s="405"/>
      <c r="F197" s="355" t="s">
        <v>545</v>
      </c>
      <c r="G197" s="360"/>
      <c r="H197" s="361"/>
    </row>
    <row r="198" spans="1:8" ht="13.5" x14ac:dyDescent="0.15">
      <c r="A198" s="403"/>
      <c r="B198" s="404"/>
      <c r="C198" s="404"/>
      <c r="D198" s="404"/>
      <c r="E198" s="405"/>
      <c r="F198" s="355" t="s">
        <v>546</v>
      </c>
      <c r="G198" s="360"/>
      <c r="H198" s="361"/>
    </row>
    <row r="199" spans="1:8" ht="14.25" thickBot="1" x14ac:dyDescent="0.2">
      <c r="A199" s="406"/>
      <c r="B199" s="407"/>
      <c r="C199" s="407"/>
      <c r="D199" s="407"/>
      <c r="E199" s="408"/>
      <c r="F199" s="364" t="s">
        <v>547</v>
      </c>
      <c r="G199" s="365"/>
      <c r="H199" s="366"/>
    </row>
  </sheetData>
  <mergeCells count="64">
    <mergeCell ref="A9:F9"/>
    <mergeCell ref="A3:H3"/>
    <mergeCell ref="G4:H4"/>
    <mergeCell ref="A5:H5"/>
    <mergeCell ref="A6:H6"/>
    <mergeCell ref="A7:H7"/>
    <mergeCell ref="B40:E45"/>
    <mergeCell ref="A10:H10"/>
    <mergeCell ref="B12:E13"/>
    <mergeCell ref="A14:H14"/>
    <mergeCell ref="B15:E17"/>
    <mergeCell ref="B18:E19"/>
    <mergeCell ref="B20:E20"/>
    <mergeCell ref="B21:E23"/>
    <mergeCell ref="A24:H24"/>
    <mergeCell ref="A25:H25"/>
    <mergeCell ref="B26:E36"/>
    <mergeCell ref="B37:E39"/>
    <mergeCell ref="A63:A80"/>
    <mergeCell ref="B63:E73"/>
    <mergeCell ref="B74:E75"/>
    <mergeCell ref="B76:E79"/>
    <mergeCell ref="B80:E80"/>
    <mergeCell ref="B46:E54"/>
    <mergeCell ref="B55:E59"/>
    <mergeCell ref="B60:E60"/>
    <mergeCell ref="A61:H61"/>
    <mergeCell ref="B62:E62"/>
    <mergeCell ref="B105:E109"/>
    <mergeCell ref="A81:H81"/>
    <mergeCell ref="A82:H82"/>
    <mergeCell ref="A83:A86"/>
    <mergeCell ref="B83:E86"/>
    <mergeCell ref="A87:H87"/>
    <mergeCell ref="A88:A89"/>
    <mergeCell ref="B88:E88"/>
    <mergeCell ref="B89:E89"/>
    <mergeCell ref="A90:H90"/>
    <mergeCell ref="A91:H91"/>
    <mergeCell ref="B92:E97"/>
    <mergeCell ref="B98:E100"/>
    <mergeCell ref="B101:E104"/>
    <mergeCell ref="B133:E151"/>
    <mergeCell ref="B110:E112"/>
    <mergeCell ref="A113:H113"/>
    <mergeCell ref="B114:E114"/>
    <mergeCell ref="B115:E115"/>
    <mergeCell ref="B116:E116"/>
    <mergeCell ref="A117:H117"/>
    <mergeCell ref="A118:E120"/>
    <mergeCell ref="A121:H121"/>
    <mergeCell ref="A122:F122"/>
    <mergeCell ref="B123:E131"/>
    <mergeCell ref="A132:H132"/>
    <mergeCell ref="B183:E187"/>
    <mergeCell ref="B188:E192"/>
    <mergeCell ref="B193:E195"/>
    <mergeCell ref="A196:E199"/>
    <mergeCell ref="B152:E163"/>
    <mergeCell ref="B164:E170"/>
    <mergeCell ref="A171:H171"/>
    <mergeCell ref="B172:E179"/>
    <mergeCell ref="B180:E181"/>
    <mergeCell ref="A182:H182"/>
  </mergeCells>
  <phoneticPr fontId="3"/>
  <printOptions horizontalCentered="1"/>
  <pageMargins left="0.39370078740157483" right="0.39370078740157483" top="0.55118110236220474" bottom="0.35433070866141736" header="0.31496062992125984" footer="0.31496062992125984"/>
  <pageSetup paperSize="9" scale="99" fitToHeight="5" orientation="portrait" verticalDpi="0" r:id="rId1"/>
  <headerFooter alignWithMargins="0"/>
  <rowBreaks count="3" manualBreakCount="3">
    <brk id="60" max="7" man="1"/>
    <brk id="112" max="7" man="1"/>
    <brk id="16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Zeros="0" view="pageBreakPreview" zoomScale="115" zoomScaleNormal="100" zoomScaleSheetLayoutView="115" workbookViewId="0">
      <pane xSplit="5" ySplit="7" topLeftCell="F8" activePane="bottomRight" state="frozen"/>
      <selection activeCell="B3" sqref="B3"/>
      <selection pane="topRight" activeCell="B3" sqref="B3"/>
      <selection pane="bottomLeft" activeCell="B3" sqref="B3"/>
      <selection pane="bottomRight" activeCell="B3" sqref="B3"/>
    </sheetView>
  </sheetViews>
  <sheetFormatPr defaultRowHeight="13.5" customHeight="1" x14ac:dyDescent="0.15"/>
  <cols>
    <col min="1" max="1" width="5.25" style="164" bestFit="1" customWidth="1"/>
    <col min="2" max="2" width="9" style="164" bestFit="1" customWidth="1"/>
    <col min="3" max="3" width="7.125" style="164" bestFit="1" customWidth="1"/>
    <col min="4" max="4" width="6.625" style="164" customWidth="1"/>
    <col min="5" max="5" width="6.625" style="195" customWidth="1"/>
    <col min="6" max="9" width="6.625" style="196" customWidth="1"/>
    <col min="10" max="11" width="6.625" style="165" customWidth="1"/>
    <col min="12" max="12" width="7.125" style="165" bestFit="1" customWidth="1"/>
    <col min="13" max="14" width="6.625" style="164" customWidth="1"/>
    <col min="15" max="24" width="6.625" style="165" customWidth="1"/>
    <col min="25" max="16384" width="9" style="165"/>
  </cols>
  <sheetData>
    <row r="1" spans="1:24" ht="13.5" customHeight="1" x14ac:dyDescent="0.15">
      <c r="X1" s="166" t="s">
        <v>145</v>
      </c>
    </row>
    <row r="2" spans="1:24" ht="13.5" customHeight="1" x14ac:dyDescent="0.15">
      <c r="A2" s="165" t="s">
        <v>115</v>
      </c>
    </row>
    <row r="3" spans="1:24" ht="13.5" customHeight="1" x14ac:dyDescent="0.15">
      <c r="A3" s="165"/>
      <c r="L3" s="170" t="s">
        <v>169</v>
      </c>
    </row>
    <row r="4" spans="1:24" s="283" customFormat="1" ht="13.5" customHeight="1" x14ac:dyDescent="0.15">
      <c r="A4" s="485" t="s">
        <v>116</v>
      </c>
      <c r="B4" s="489" t="s">
        <v>117</v>
      </c>
      <c r="C4" s="490"/>
      <c r="D4" s="494" t="s">
        <v>239</v>
      </c>
      <c r="E4" s="495"/>
      <c r="F4" s="495"/>
      <c r="G4" s="495"/>
      <c r="H4" s="495"/>
      <c r="I4" s="495"/>
      <c r="J4" s="495"/>
      <c r="K4" s="496"/>
      <c r="L4" s="497" t="s">
        <v>118</v>
      </c>
      <c r="M4" s="489"/>
      <c r="N4" s="489"/>
      <c r="O4" s="489"/>
      <c r="P4" s="489"/>
      <c r="Q4" s="489"/>
      <c r="R4" s="489"/>
      <c r="S4" s="489"/>
      <c r="T4" s="489"/>
      <c r="U4" s="489"/>
      <c r="V4" s="489"/>
      <c r="W4" s="489"/>
      <c r="X4" s="498"/>
    </row>
    <row r="5" spans="1:24" s="283" customFormat="1" ht="13.5" customHeight="1" x14ac:dyDescent="0.15">
      <c r="A5" s="486"/>
      <c r="B5" s="491"/>
      <c r="C5" s="492"/>
      <c r="D5" s="499" t="s">
        <v>119</v>
      </c>
      <c r="E5" s="501" t="s">
        <v>120</v>
      </c>
      <c r="F5" s="470" t="s">
        <v>121</v>
      </c>
      <c r="G5" s="471"/>
      <c r="H5" s="471"/>
      <c r="I5" s="471"/>
      <c r="J5" s="471"/>
      <c r="K5" s="503"/>
      <c r="L5" s="504" t="s">
        <v>179</v>
      </c>
      <c r="M5" s="506" t="s">
        <v>119</v>
      </c>
      <c r="N5" s="501" t="s">
        <v>120</v>
      </c>
      <c r="O5" s="470" t="s">
        <v>121</v>
      </c>
      <c r="P5" s="471"/>
      <c r="Q5" s="471"/>
      <c r="R5" s="471"/>
      <c r="S5" s="471"/>
      <c r="T5" s="471"/>
      <c r="U5" s="471"/>
      <c r="V5" s="471"/>
      <c r="W5" s="471"/>
      <c r="X5" s="472"/>
    </row>
    <row r="6" spans="1:24" s="283" customFormat="1" ht="13.5" customHeight="1" x14ac:dyDescent="0.15">
      <c r="A6" s="487"/>
      <c r="B6" s="491"/>
      <c r="C6" s="492"/>
      <c r="D6" s="500"/>
      <c r="E6" s="502"/>
      <c r="F6" s="470" t="s">
        <v>122</v>
      </c>
      <c r="G6" s="471"/>
      <c r="H6" s="472"/>
      <c r="I6" s="470" t="s">
        <v>123</v>
      </c>
      <c r="J6" s="471"/>
      <c r="K6" s="503"/>
      <c r="L6" s="499"/>
      <c r="M6" s="507"/>
      <c r="N6" s="502"/>
      <c r="O6" s="470" t="s">
        <v>122</v>
      </c>
      <c r="P6" s="471"/>
      <c r="Q6" s="471"/>
      <c r="R6" s="471"/>
      <c r="S6" s="472"/>
      <c r="T6" s="470" t="s">
        <v>123</v>
      </c>
      <c r="U6" s="471"/>
      <c r="V6" s="471"/>
      <c r="W6" s="471"/>
      <c r="X6" s="472"/>
    </row>
    <row r="7" spans="1:24" s="283" customFormat="1" ht="48.75" thickBot="1" x14ac:dyDescent="0.2">
      <c r="A7" s="488"/>
      <c r="B7" s="491"/>
      <c r="C7" s="493"/>
      <c r="D7" s="251" t="s">
        <v>177</v>
      </c>
      <c r="E7" s="252" t="s">
        <v>178</v>
      </c>
      <c r="F7" s="253" t="s">
        <v>125</v>
      </c>
      <c r="G7" s="254" t="s">
        <v>126</v>
      </c>
      <c r="H7" s="254" t="s">
        <v>278</v>
      </c>
      <c r="I7" s="253" t="s">
        <v>125</v>
      </c>
      <c r="J7" s="254" t="s">
        <v>126</v>
      </c>
      <c r="K7" s="254" t="s">
        <v>278</v>
      </c>
      <c r="L7" s="505"/>
      <c r="M7" s="255" t="s">
        <v>124</v>
      </c>
      <c r="N7" s="256" t="s">
        <v>180</v>
      </c>
      <c r="O7" s="261" t="s">
        <v>125</v>
      </c>
      <c r="P7" s="257" t="s">
        <v>127</v>
      </c>
      <c r="Q7" s="284" t="s">
        <v>181</v>
      </c>
      <c r="R7" s="257" t="s">
        <v>182</v>
      </c>
      <c r="S7" s="257" t="s">
        <v>185</v>
      </c>
      <c r="T7" s="261" t="s">
        <v>125</v>
      </c>
      <c r="U7" s="257" t="s">
        <v>128</v>
      </c>
      <c r="V7" s="284" t="s">
        <v>181</v>
      </c>
      <c r="W7" s="257" t="s">
        <v>183</v>
      </c>
      <c r="X7" s="261" t="s">
        <v>184</v>
      </c>
    </row>
    <row r="8" spans="1:24" ht="13.5" customHeight="1" thickTop="1" x14ac:dyDescent="0.15">
      <c r="A8" s="473">
        <v>1</v>
      </c>
      <c r="B8" s="475" t="s">
        <v>192</v>
      </c>
      <c r="C8" s="477" t="s">
        <v>129</v>
      </c>
      <c r="D8" s="479">
        <v>125</v>
      </c>
      <c r="E8" s="481">
        <v>54</v>
      </c>
      <c r="F8" s="286">
        <v>50</v>
      </c>
      <c r="G8" s="287">
        <v>238</v>
      </c>
      <c r="H8" s="288"/>
      <c r="I8" s="286">
        <v>75</v>
      </c>
      <c r="J8" s="287">
        <v>206</v>
      </c>
      <c r="K8" s="289"/>
      <c r="L8" s="483"/>
      <c r="M8" s="508">
        <f>+O8+O9+T8+T9</f>
        <v>0</v>
      </c>
      <c r="N8" s="510"/>
      <c r="O8" s="198"/>
      <c r="P8" s="197">
        <f t="shared" ref="P8:P71" si="0">+O8/210*1000</f>
        <v>0</v>
      </c>
      <c r="Q8" s="258"/>
      <c r="R8" s="260">
        <f>+H8+Q8</f>
        <v>0</v>
      </c>
      <c r="S8" s="199">
        <f t="shared" ref="S8:S71" si="1">IF(P8=0,0,R8/P8*100)</f>
        <v>0</v>
      </c>
      <c r="T8" s="198"/>
      <c r="U8" s="197">
        <f t="shared" ref="U8:U71" si="2">+T8/210/SQRT(3)*1000</f>
        <v>0</v>
      </c>
      <c r="V8" s="258"/>
      <c r="W8" s="260">
        <f>+K8+V8</f>
        <v>0</v>
      </c>
      <c r="X8" s="200">
        <f t="shared" ref="X8:X70" si="3">IF(U8=0,0,W8/U8*100)</f>
        <v>0</v>
      </c>
    </row>
    <row r="9" spans="1:24" ht="13.5" customHeight="1" x14ac:dyDescent="0.15">
      <c r="A9" s="474"/>
      <c r="B9" s="476"/>
      <c r="C9" s="478"/>
      <c r="D9" s="480"/>
      <c r="E9" s="482"/>
      <c r="F9" s="290"/>
      <c r="G9" s="291"/>
      <c r="H9" s="292"/>
      <c r="I9" s="290"/>
      <c r="J9" s="291"/>
      <c r="K9" s="293"/>
      <c r="L9" s="484"/>
      <c r="M9" s="509"/>
      <c r="N9" s="467"/>
      <c r="O9" s="202"/>
      <c r="P9" s="201">
        <f t="shared" si="0"/>
        <v>0</v>
      </c>
      <c r="Q9" s="259"/>
      <c r="R9" s="260">
        <f t="shared" ref="R9:R72" si="4">+H9+Q9</f>
        <v>0</v>
      </c>
      <c r="S9" s="203">
        <f t="shared" si="1"/>
        <v>0</v>
      </c>
      <c r="T9" s="202"/>
      <c r="U9" s="201">
        <f t="shared" si="2"/>
        <v>0</v>
      </c>
      <c r="V9" s="259"/>
      <c r="W9" s="260">
        <f t="shared" ref="W9:W72" si="5">+K9+V9</f>
        <v>0</v>
      </c>
      <c r="X9" s="204">
        <f t="shared" si="3"/>
        <v>0</v>
      </c>
    </row>
    <row r="10" spans="1:24" ht="13.5" customHeight="1" x14ac:dyDescent="0.15">
      <c r="A10" s="511">
        <f>+A8+1</f>
        <v>2</v>
      </c>
      <c r="B10" s="476" t="s">
        <v>193</v>
      </c>
      <c r="C10" s="512" t="s">
        <v>129</v>
      </c>
      <c r="D10" s="514">
        <v>125</v>
      </c>
      <c r="E10" s="515">
        <v>51</v>
      </c>
      <c r="F10" s="290">
        <v>50</v>
      </c>
      <c r="G10" s="291">
        <v>238</v>
      </c>
      <c r="H10" s="292"/>
      <c r="I10" s="290">
        <v>75</v>
      </c>
      <c r="J10" s="287">
        <v>206</v>
      </c>
      <c r="K10" s="293"/>
      <c r="L10" s="517"/>
      <c r="M10" s="511">
        <f>+O10+O11+T10+T11</f>
        <v>0</v>
      </c>
      <c r="N10" s="468"/>
      <c r="O10" s="202"/>
      <c r="P10" s="201">
        <f t="shared" si="0"/>
        <v>0</v>
      </c>
      <c r="Q10" s="259"/>
      <c r="R10" s="260">
        <f t="shared" si="4"/>
        <v>0</v>
      </c>
      <c r="S10" s="203">
        <f t="shared" si="1"/>
        <v>0</v>
      </c>
      <c r="T10" s="202"/>
      <c r="U10" s="201">
        <f t="shared" si="2"/>
        <v>0</v>
      </c>
      <c r="V10" s="259"/>
      <c r="W10" s="260">
        <f t="shared" si="5"/>
        <v>0</v>
      </c>
      <c r="X10" s="204">
        <f t="shared" si="3"/>
        <v>0</v>
      </c>
    </row>
    <row r="11" spans="1:24" ht="13.5" customHeight="1" x14ac:dyDescent="0.15">
      <c r="A11" s="473"/>
      <c r="B11" s="476"/>
      <c r="C11" s="513"/>
      <c r="D11" s="479"/>
      <c r="E11" s="516"/>
      <c r="F11" s="290"/>
      <c r="G11" s="291"/>
      <c r="H11" s="292"/>
      <c r="I11" s="290"/>
      <c r="J11" s="291"/>
      <c r="K11" s="293"/>
      <c r="L11" s="483"/>
      <c r="M11" s="473"/>
      <c r="N11" s="469"/>
      <c r="O11" s="202"/>
      <c r="P11" s="201">
        <f t="shared" si="0"/>
        <v>0</v>
      </c>
      <c r="Q11" s="259"/>
      <c r="R11" s="260">
        <f t="shared" si="4"/>
        <v>0</v>
      </c>
      <c r="S11" s="203">
        <f t="shared" si="1"/>
        <v>0</v>
      </c>
      <c r="T11" s="202"/>
      <c r="U11" s="201">
        <f t="shared" si="2"/>
        <v>0</v>
      </c>
      <c r="V11" s="259"/>
      <c r="W11" s="260">
        <f t="shared" si="5"/>
        <v>0</v>
      </c>
      <c r="X11" s="204">
        <f t="shared" si="3"/>
        <v>0</v>
      </c>
    </row>
    <row r="12" spans="1:24" ht="13.5" customHeight="1" x14ac:dyDescent="0.15">
      <c r="A12" s="474">
        <f>+A10+1</f>
        <v>3</v>
      </c>
      <c r="B12" s="476" t="s">
        <v>194</v>
      </c>
      <c r="C12" s="512" t="s">
        <v>129</v>
      </c>
      <c r="D12" s="480">
        <v>125</v>
      </c>
      <c r="E12" s="520">
        <v>39</v>
      </c>
      <c r="F12" s="290">
        <v>50</v>
      </c>
      <c r="G12" s="291">
        <v>238</v>
      </c>
      <c r="H12" s="292"/>
      <c r="I12" s="290">
        <v>75</v>
      </c>
      <c r="J12" s="287">
        <v>206</v>
      </c>
      <c r="K12" s="293"/>
      <c r="L12" s="484"/>
      <c r="M12" s="509">
        <f>+O12+O13+T12+T13</f>
        <v>0</v>
      </c>
      <c r="N12" s="467"/>
      <c r="O12" s="202"/>
      <c r="P12" s="201">
        <f t="shared" si="0"/>
        <v>0</v>
      </c>
      <c r="Q12" s="259"/>
      <c r="R12" s="260">
        <f t="shared" si="4"/>
        <v>0</v>
      </c>
      <c r="S12" s="203">
        <f t="shared" si="1"/>
        <v>0</v>
      </c>
      <c r="T12" s="202"/>
      <c r="U12" s="201">
        <f t="shared" si="2"/>
        <v>0</v>
      </c>
      <c r="V12" s="259"/>
      <c r="W12" s="260">
        <f t="shared" si="5"/>
        <v>0</v>
      </c>
      <c r="X12" s="204">
        <f t="shared" si="3"/>
        <v>0</v>
      </c>
    </row>
    <row r="13" spans="1:24" ht="13.5" customHeight="1" x14ac:dyDescent="0.15">
      <c r="A13" s="474"/>
      <c r="B13" s="476"/>
      <c r="C13" s="513"/>
      <c r="D13" s="480"/>
      <c r="E13" s="520"/>
      <c r="F13" s="290"/>
      <c r="G13" s="291"/>
      <c r="H13" s="292"/>
      <c r="I13" s="290"/>
      <c r="J13" s="291"/>
      <c r="K13" s="293"/>
      <c r="L13" s="484"/>
      <c r="M13" s="509"/>
      <c r="N13" s="467"/>
      <c r="O13" s="202"/>
      <c r="P13" s="201">
        <f t="shared" si="0"/>
        <v>0</v>
      </c>
      <c r="Q13" s="259"/>
      <c r="R13" s="260">
        <f t="shared" si="4"/>
        <v>0</v>
      </c>
      <c r="S13" s="203">
        <f t="shared" si="1"/>
        <v>0</v>
      </c>
      <c r="T13" s="202"/>
      <c r="U13" s="201">
        <f t="shared" si="2"/>
        <v>0</v>
      </c>
      <c r="V13" s="259"/>
      <c r="W13" s="260">
        <f t="shared" si="5"/>
        <v>0</v>
      </c>
      <c r="X13" s="204">
        <f t="shared" si="3"/>
        <v>0</v>
      </c>
    </row>
    <row r="14" spans="1:24" ht="13.5" customHeight="1" x14ac:dyDescent="0.15">
      <c r="A14" s="474">
        <f>+A12+1</f>
        <v>4</v>
      </c>
      <c r="B14" s="476" t="s">
        <v>195</v>
      </c>
      <c r="C14" s="512" t="s">
        <v>129</v>
      </c>
      <c r="D14" s="480">
        <v>150</v>
      </c>
      <c r="E14" s="518">
        <v>82</v>
      </c>
      <c r="F14" s="290">
        <v>75</v>
      </c>
      <c r="G14" s="291">
        <v>357</v>
      </c>
      <c r="H14" s="292"/>
      <c r="I14" s="290">
        <v>75</v>
      </c>
      <c r="J14" s="287">
        <v>206</v>
      </c>
      <c r="K14" s="293"/>
      <c r="L14" s="484"/>
      <c r="M14" s="509">
        <f>+O14+O15+T14+T15</f>
        <v>0</v>
      </c>
      <c r="N14" s="467"/>
      <c r="O14" s="202"/>
      <c r="P14" s="201">
        <f t="shared" si="0"/>
        <v>0</v>
      </c>
      <c r="Q14" s="259"/>
      <c r="R14" s="260">
        <f t="shared" si="4"/>
        <v>0</v>
      </c>
      <c r="S14" s="203">
        <f t="shared" si="1"/>
        <v>0</v>
      </c>
      <c r="T14" s="202"/>
      <c r="U14" s="201">
        <f t="shared" si="2"/>
        <v>0</v>
      </c>
      <c r="V14" s="259"/>
      <c r="W14" s="260">
        <f t="shared" si="5"/>
        <v>0</v>
      </c>
      <c r="X14" s="204">
        <f t="shared" si="3"/>
        <v>0</v>
      </c>
    </row>
    <row r="15" spans="1:24" ht="13.5" customHeight="1" x14ac:dyDescent="0.15">
      <c r="A15" s="474"/>
      <c r="B15" s="476"/>
      <c r="C15" s="513"/>
      <c r="D15" s="480"/>
      <c r="E15" s="519"/>
      <c r="F15" s="290"/>
      <c r="G15" s="291"/>
      <c r="H15" s="292"/>
      <c r="I15" s="290"/>
      <c r="J15" s="291"/>
      <c r="K15" s="293"/>
      <c r="L15" s="484"/>
      <c r="M15" s="509"/>
      <c r="N15" s="467"/>
      <c r="O15" s="202"/>
      <c r="P15" s="201">
        <f t="shared" si="0"/>
        <v>0</v>
      </c>
      <c r="Q15" s="259"/>
      <c r="R15" s="260">
        <f t="shared" si="4"/>
        <v>0</v>
      </c>
      <c r="S15" s="203">
        <f t="shared" si="1"/>
        <v>0</v>
      </c>
      <c r="T15" s="202"/>
      <c r="U15" s="201">
        <f t="shared" si="2"/>
        <v>0</v>
      </c>
      <c r="V15" s="259"/>
      <c r="W15" s="260">
        <f t="shared" si="5"/>
        <v>0</v>
      </c>
      <c r="X15" s="204">
        <f t="shared" si="3"/>
        <v>0</v>
      </c>
    </row>
    <row r="16" spans="1:24" ht="13.5" customHeight="1" x14ac:dyDescent="0.15">
      <c r="A16" s="474">
        <f>+A14+1</f>
        <v>5</v>
      </c>
      <c r="B16" s="476" t="s">
        <v>196</v>
      </c>
      <c r="C16" s="512" t="s">
        <v>129</v>
      </c>
      <c r="D16" s="480">
        <v>125</v>
      </c>
      <c r="E16" s="520">
        <v>74</v>
      </c>
      <c r="F16" s="290">
        <v>50</v>
      </c>
      <c r="G16" s="291">
        <v>238</v>
      </c>
      <c r="H16" s="292"/>
      <c r="I16" s="290">
        <v>75</v>
      </c>
      <c r="J16" s="287">
        <v>206</v>
      </c>
      <c r="K16" s="293"/>
      <c r="L16" s="484"/>
      <c r="M16" s="509">
        <f>+O16+O17+T16+T17</f>
        <v>0</v>
      </c>
      <c r="N16" s="467"/>
      <c r="O16" s="202"/>
      <c r="P16" s="201">
        <f t="shared" si="0"/>
        <v>0</v>
      </c>
      <c r="Q16" s="259"/>
      <c r="R16" s="260">
        <f t="shared" si="4"/>
        <v>0</v>
      </c>
      <c r="S16" s="203">
        <f t="shared" si="1"/>
        <v>0</v>
      </c>
      <c r="T16" s="202"/>
      <c r="U16" s="201">
        <f t="shared" si="2"/>
        <v>0</v>
      </c>
      <c r="V16" s="259"/>
      <c r="W16" s="260">
        <f t="shared" si="5"/>
        <v>0</v>
      </c>
      <c r="X16" s="204">
        <f t="shared" si="3"/>
        <v>0</v>
      </c>
    </row>
    <row r="17" spans="1:24" ht="13.5" customHeight="1" x14ac:dyDescent="0.15">
      <c r="A17" s="474"/>
      <c r="B17" s="476"/>
      <c r="C17" s="513"/>
      <c r="D17" s="480"/>
      <c r="E17" s="520"/>
      <c r="F17" s="290"/>
      <c r="G17" s="291"/>
      <c r="H17" s="292"/>
      <c r="I17" s="290"/>
      <c r="J17" s="291"/>
      <c r="K17" s="293"/>
      <c r="L17" s="484"/>
      <c r="M17" s="509"/>
      <c r="N17" s="467"/>
      <c r="O17" s="202"/>
      <c r="P17" s="201">
        <f t="shared" si="0"/>
        <v>0</v>
      </c>
      <c r="Q17" s="259"/>
      <c r="R17" s="260">
        <f t="shared" si="4"/>
        <v>0</v>
      </c>
      <c r="S17" s="203">
        <f t="shared" si="1"/>
        <v>0</v>
      </c>
      <c r="T17" s="202"/>
      <c r="U17" s="201">
        <f t="shared" si="2"/>
        <v>0</v>
      </c>
      <c r="V17" s="259"/>
      <c r="W17" s="260">
        <f t="shared" si="5"/>
        <v>0</v>
      </c>
      <c r="X17" s="204">
        <f t="shared" si="3"/>
        <v>0</v>
      </c>
    </row>
    <row r="18" spans="1:24" ht="13.5" customHeight="1" x14ac:dyDescent="0.15">
      <c r="A18" s="474">
        <f>+A16+1</f>
        <v>6</v>
      </c>
      <c r="B18" s="476" t="s">
        <v>197</v>
      </c>
      <c r="C18" s="512" t="s">
        <v>129</v>
      </c>
      <c r="D18" s="480">
        <v>125</v>
      </c>
      <c r="E18" s="520">
        <v>57</v>
      </c>
      <c r="F18" s="290">
        <v>50</v>
      </c>
      <c r="G18" s="291">
        <v>238</v>
      </c>
      <c r="H18" s="292"/>
      <c r="I18" s="290">
        <v>75</v>
      </c>
      <c r="J18" s="287">
        <v>206</v>
      </c>
      <c r="K18" s="293"/>
      <c r="L18" s="484"/>
      <c r="M18" s="509">
        <f>+O18+O19+T18+T19</f>
        <v>0</v>
      </c>
      <c r="N18" s="467"/>
      <c r="O18" s="202"/>
      <c r="P18" s="201">
        <f t="shared" si="0"/>
        <v>0</v>
      </c>
      <c r="Q18" s="259"/>
      <c r="R18" s="260">
        <f t="shared" si="4"/>
        <v>0</v>
      </c>
      <c r="S18" s="203">
        <f t="shared" si="1"/>
        <v>0</v>
      </c>
      <c r="T18" s="202"/>
      <c r="U18" s="201">
        <f t="shared" si="2"/>
        <v>0</v>
      </c>
      <c r="V18" s="259"/>
      <c r="W18" s="260">
        <f t="shared" si="5"/>
        <v>0</v>
      </c>
      <c r="X18" s="204">
        <f t="shared" si="3"/>
        <v>0</v>
      </c>
    </row>
    <row r="19" spans="1:24" ht="13.5" customHeight="1" x14ac:dyDescent="0.15">
      <c r="A19" s="474"/>
      <c r="B19" s="476"/>
      <c r="C19" s="513"/>
      <c r="D19" s="480"/>
      <c r="E19" s="520"/>
      <c r="F19" s="290"/>
      <c r="G19" s="291"/>
      <c r="H19" s="292"/>
      <c r="I19" s="290"/>
      <c r="J19" s="291"/>
      <c r="K19" s="293"/>
      <c r="L19" s="484"/>
      <c r="M19" s="509"/>
      <c r="N19" s="467"/>
      <c r="O19" s="202"/>
      <c r="P19" s="201">
        <f t="shared" si="0"/>
        <v>0</v>
      </c>
      <c r="Q19" s="259"/>
      <c r="R19" s="260">
        <f t="shared" si="4"/>
        <v>0</v>
      </c>
      <c r="S19" s="203">
        <f t="shared" si="1"/>
        <v>0</v>
      </c>
      <c r="T19" s="202"/>
      <c r="U19" s="201">
        <f t="shared" si="2"/>
        <v>0</v>
      </c>
      <c r="V19" s="259"/>
      <c r="W19" s="260">
        <f t="shared" si="5"/>
        <v>0</v>
      </c>
      <c r="X19" s="204">
        <f t="shared" si="3"/>
        <v>0</v>
      </c>
    </row>
    <row r="20" spans="1:24" ht="13.5" customHeight="1" x14ac:dyDescent="0.15">
      <c r="A20" s="474">
        <f>+A18+1</f>
        <v>7</v>
      </c>
      <c r="B20" s="476" t="s">
        <v>198</v>
      </c>
      <c r="C20" s="512" t="s">
        <v>129</v>
      </c>
      <c r="D20" s="480">
        <v>150</v>
      </c>
      <c r="E20" s="520">
        <v>77</v>
      </c>
      <c r="F20" s="290">
        <v>50</v>
      </c>
      <c r="G20" s="291">
        <v>238</v>
      </c>
      <c r="H20" s="292"/>
      <c r="I20" s="290">
        <v>100</v>
      </c>
      <c r="J20" s="291">
        <v>275</v>
      </c>
      <c r="K20" s="293"/>
      <c r="L20" s="484"/>
      <c r="M20" s="509">
        <f>+O20+O21+T20+T21</f>
        <v>0</v>
      </c>
      <c r="N20" s="467"/>
      <c r="O20" s="202"/>
      <c r="P20" s="201">
        <f t="shared" si="0"/>
        <v>0</v>
      </c>
      <c r="Q20" s="259"/>
      <c r="R20" s="260">
        <f t="shared" si="4"/>
        <v>0</v>
      </c>
      <c r="S20" s="203">
        <f t="shared" si="1"/>
        <v>0</v>
      </c>
      <c r="T20" s="202"/>
      <c r="U20" s="201">
        <f t="shared" si="2"/>
        <v>0</v>
      </c>
      <c r="V20" s="259"/>
      <c r="W20" s="260">
        <f t="shared" si="5"/>
        <v>0</v>
      </c>
      <c r="X20" s="204">
        <f t="shared" si="3"/>
        <v>0</v>
      </c>
    </row>
    <row r="21" spans="1:24" ht="13.5" customHeight="1" x14ac:dyDescent="0.15">
      <c r="A21" s="474"/>
      <c r="B21" s="476"/>
      <c r="C21" s="513"/>
      <c r="D21" s="480"/>
      <c r="E21" s="520"/>
      <c r="F21" s="290"/>
      <c r="G21" s="291"/>
      <c r="H21" s="292"/>
      <c r="I21" s="290"/>
      <c r="J21" s="291"/>
      <c r="K21" s="293"/>
      <c r="L21" s="484"/>
      <c r="M21" s="509"/>
      <c r="N21" s="467"/>
      <c r="O21" s="202"/>
      <c r="P21" s="201">
        <f t="shared" si="0"/>
        <v>0</v>
      </c>
      <c r="Q21" s="259"/>
      <c r="R21" s="260">
        <f t="shared" si="4"/>
        <v>0</v>
      </c>
      <c r="S21" s="203">
        <f t="shared" si="1"/>
        <v>0</v>
      </c>
      <c r="T21" s="202"/>
      <c r="U21" s="201">
        <f t="shared" si="2"/>
        <v>0</v>
      </c>
      <c r="V21" s="259"/>
      <c r="W21" s="260">
        <f t="shared" si="5"/>
        <v>0</v>
      </c>
      <c r="X21" s="204">
        <f t="shared" si="3"/>
        <v>0</v>
      </c>
    </row>
    <row r="22" spans="1:24" ht="13.5" customHeight="1" x14ac:dyDescent="0.15">
      <c r="A22" s="474">
        <f>+A20+1</f>
        <v>8</v>
      </c>
      <c r="B22" s="476" t="s">
        <v>199</v>
      </c>
      <c r="C22" s="512" t="s">
        <v>129</v>
      </c>
      <c r="D22" s="480">
        <v>125</v>
      </c>
      <c r="E22" s="520">
        <v>42</v>
      </c>
      <c r="F22" s="290">
        <v>50</v>
      </c>
      <c r="G22" s="291">
        <v>238</v>
      </c>
      <c r="H22" s="292"/>
      <c r="I22" s="290">
        <v>75</v>
      </c>
      <c r="J22" s="287">
        <v>206</v>
      </c>
      <c r="K22" s="293"/>
      <c r="L22" s="484"/>
      <c r="M22" s="509">
        <f>+O22+O23+T22+T23</f>
        <v>0</v>
      </c>
      <c r="N22" s="467"/>
      <c r="O22" s="202"/>
      <c r="P22" s="201">
        <f t="shared" si="0"/>
        <v>0</v>
      </c>
      <c r="Q22" s="259"/>
      <c r="R22" s="260">
        <f t="shared" si="4"/>
        <v>0</v>
      </c>
      <c r="S22" s="203">
        <f t="shared" si="1"/>
        <v>0</v>
      </c>
      <c r="T22" s="202"/>
      <c r="U22" s="201">
        <f t="shared" si="2"/>
        <v>0</v>
      </c>
      <c r="V22" s="259"/>
      <c r="W22" s="260">
        <f t="shared" si="5"/>
        <v>0</v>
      </c>
      <c r="X22" s="204">
        <f t="shared" si="3"/>
        <v>0</v>
      </c>
    </row>
    <row r="23" spans="1:24" ht="13.5" customHeight="1" x14ac:dyDescent="0.15">
      <c r="A23" s="474"/>
      <c r="B23" s="476"/>
      <c r="C23" s="513"/>
      <c r="D23" s="480"/>
      <c r="E23" s="520"/>
      <c r="F23" s="290"/>
      <c r="G23" s="291"/>
      <c r="H23" s="292"/>
      <c r="I23" s="290"/>
      <c r="J23" s="291"/>
      <c r="K23" s="293"/>
      <c r="L23" s="484"/>
      <c r="M23" s="509"/>
      <c r="N23" s="467"/>
      <c r="O23" s="202"/>
      <c r="P23" s="201">
        <f t="shared" si="0"/>
        <v>0</v>
      </c>
      <c r="Q23" s="259"/>
      <c r="R23" s="260">
        <f t="shared" si="4"/>
        <v>0</v>
      </c>
      <c r="S23" s="203">
        <f t="shared" si="1"/>
        <v>0</v>
      </c>
      <c r="T23" s="202"/>
      <c r="U23" s="201">
        <f t="shared" si="2"/>
        <v>0</v>
      </c>
      <c r="V23" s="259"/>
      <c r="W23" s="260">
        <f t="shared" si="5"/>
        <v>0</v>
      </c>
      <c r="X23" s="204">
        <f t="shared" si="3"/>
        <v>0</v>
      </c>
    </row>
    <row r="24" spans="1:24" ht="13.5" customHeight="1" x14ac:dyDescent="0.15">
      <c r="A24" s="474">
        <f>+A22+1</f>
        <v>9</v>
      </c>
      <c r="B24" s="476" t="s">
        <v>200</v>
      </c>
      <c r="C24" s="512" t="s">
        <v>129</v>
      </c>
      <c r="D24" s="480">
        <v>125</v>
      </c>
      <c r="E24" s="520">
        <v>34</v>
      </c>
      <c r="F24" s="290">
        <v>50</v>
      </c>
      <c r="G24" s="291">
        <v>238</v>
      </c>
      <c r="H24" s="292"/>
      <c r="I24" s="290">
        <v>75</v>
      </c>
      <c r="J24" s="287">
        <v>206</v>
      </c>
      <c r="K24" s="293"/>
      <c r="L24" s="484"/>
      <c r="M24" s="509">
        <f>+O24+O25+T24+T25</f>
        <v>0</v>
      </c>
      <c r="N24" s="467"/>
      <c r="O24" s="202"/>
      <c r="P24" s="201">
        <f t="shared" si="0"/>
        <v>0</v>
      </c>
      <c r="Q24" s="259"/>
      <c r="R24" s="260">
        <f t="shared" si="4"/>
        <v>0</v>
      </c>
      <c r="S24" s="203">
        <f t="shared" si="1"/>
        <v>0</v>
      </c>
      <c r="T24" s="202"/>
      <c r="U24" s="201">
        <f t="shared" si="2"/>
        <v>0</v>
      </c>
      <c r="V24" s="259"/>
      <c r="W24" s="260">
        <f t="shared" si="5"/>
        <v>0</v>
      </c>
      <c r="X24" s="204">
        <f t="shared" si="3"/>
        <v>0</v>
      </c>
    </row>
    <row r="25" spans="1:24" ht="13.5" customHeight="1" x14ac:dyDescent="0.15">
      <c r="A25" s="474"/>
      <c r="B25" s="476"/>
      <c r="C25" s="513"/>
      <c r="D25" s="480"/>
      <c r="E25" s="520"/>
      <c r="F25" s="290"/>
      <c r="G25" s="291"/>
      <c r="H25" s="292"/>
      <c r="I25" s="290"/>
      <c r="J25" s="291"/>
      <c r="K25" s="293"/>
      <c r="L25" s="484"/>
      <c r="M25" s="509"/>
      <c r="N25" s="467"/>
      <c r="O25" s="202"/>
      <c r="P25" s="201">
        <f t="shared" si="0"/>
        <v>0</v>
      </c>
      <c r="Q25" s="259"/>
      <c r="R25" s="260">
        <f t="shared" si="4"/>
        <v>0</v>
      </c>
      <c r="S25" s="203">
        <f t="shared" si="1"/>
        <v>0</v>
      </c>
      <c r="T25" s="202"/>
      <c r="U25" s="201">
        <f t="shared" si="2"/>
        <v>0</v>
      </c>
      <c r="V25" s="259"/>
      <c r="W25" s="260">
        <f t="shared" si="5"/>
        <v>0</v>
      </c>
      <c r="X25" s="204">
        <f t="shared" si="3"/>
        <v>0</v>
      </c>
    </row>
    <row r="26" spans="1:24" ht="13.5" customHeight="1" x14ac:dyDescent="0.15">
      <c r="A26" s="474">
        <f>+A24+1</f>
        <v>10</v>
      </c>
      <c r="B26" s="476" t="s">
        <v>201</v>
      </c>
      <c r="C26" s="512" t="s">
        <v>129</v>
      </c>
      <c r="D26" s="480">
        <v>125</v>
      </c>
      <c r="E26" s="520">
        <v>29</v>
      </c>
      <c r="F26" s="290">
        <v>50</v>
      </c>
      <c r="G26" s="291">
        <v>238</v>
      </c>
      <c r="H26" s="292"/>
      <c r="I26" s="290">
        <v>75</v>
      </c>
      <c r="J26" s="287">
        <v>206</v>
      </c>
      <c r="K26" s="293"/>
      <c r="L26" s="484"/>
      <c r="M26" s="509">
        <f>+O26+O27+T26+T27</f>
        <v>0</v>
      </c>
      <c r="N26" s="467"/>
      <c r="O26" s="202"/>
      <c r="P26" s="201">
        <f t="shared" si="0"/>
        <v>0</v>
      </c>
      <c r="Q26" s="259"/>
      <c r="R26" s="260">
        <f t="shared" si="4"/>
        <v>0</v>
      </c>
      <c r="S26" s="203">
        <f t="shared" si="1"/>
        <v>0</v>
      </c>
      <c r="T26" s="202"/>
      <c r="U26" s="201">
        <f t="shared" si="2"/>
        <v>0</v>
      </c>
      <c r="V26" s="259"/>
      <c r="W26" s="260">
        <f t="shared" si="5"/>
        <v>0</v>
      </c>
      <c r="X26" s="204">
        <f t="shared" si="3"/>
        <v>0</v>
      </c>
    </row>
    <row r="27" spans="1:24" ht="13.5" customHeight="1" x14ac:dyDescent="0.15">
      <c r="A27" s="474"/>
      <c r="B27" s="476"/>
      <c r="C27" s="513"/>
      <c r="D27" s="480"/>
      <c r="E27" s="520"/>
      <c r="F27" s="290"/>
      <c r="G27" s="291"/>
      <c r="H27" s="292"/>
      <c r="I27" s="290"/>
      <c r="J27" s="291"/>
      <c r="K27" s="293"/>
      <c r="L27" s="484"/>
      <c r="M27" s="509"/>
      <c r="N27" s="467"/>
      <c r="O27" s="202"/>
      <c r="P27" s="201">
        <f t="shared" si="0"/>
        <v>0</v>
      </c>
      <c r="Q27" s="259"/>
      <c r="R27" s="260">
        <f t="shared" si="4"/>
        <v>0</v>
      </c>
      <c r="S27" s="203">
        <f t="shared" si="1"/>
        <v>0</v>
      </c>
      <c r="T27" s="202"/>
      <c r="U27" s="201">
        <f t="shared" si="2"/>
        <v>0</v>
      </c>
      <c r="V27" s="259"/>
      <c r="W27" s="260">
        <f t="shared" si="5"/>
        <v>0</v>
      </c>
      <c r="X27" s="204">
        <f t="shared" si="3"/>
        <v>0</v>
      </c>
    </row>
    <row r="28" spans="1:24" ht="13.5" customHeight="1" x14ac:dyDescent="0.15">
      <c r="A28" s="474">
        <f>+A26+1</f>
        <v>11</v>
      </c>
      <c r="B28" s="476" t="s">
        <v>202</v>
      </c>
      <c r="C28" s="512" t="s">
        <v>129</v>
      </c>
      <c r="D28" s="480">
        <v>125</v>
      </c>
      <c r="E28" s="520">
        <v>48</v>
      </c>
      <c r="F28" s="290">
        <v>50</v>
      </c>
      <c r="G28" s="291">
        <v>238</v>
      </c>
      <c r="H28" s="292"/>
      <c r="I28" s="290">
        <v>75</v>
      </c>
      <c r="J28" s="287">
        <v>206</v>
      </c>
      <c r="K28" s="293"/>
      <c r="L28" s="484"/>
      <c r="M28" s="509">
        <f>+O28+O29+T28+T29</f>
        <v>0</v>
      </c>
      <c r="N28" s="467"/>
      <c r="O28" s="202"/>
      <c r="P28" s="201">
        <f t="shared" si="0"/>
        <v>0</v>
      </c>
      <c r="Q28" s="259"/>
      <c r="R28" s="260">
        <f t="shared" si="4"/>
        <v>0</v>
      </c>
      <c r="S28" s="203">
        <f t="shared" si="1"/>
        <v>0</v>
      </c>
      <c r="T28" s="202"/>
      <c r="U28" s="201">
        <f t="shared" si="2"/>
        <v>0</v>
      </c>
      <c r="V28" s="259"/>
      <c r="W28" s="260">
        <f t="shared" si="5"/>
        <v>0</v>
      </c>
      <c r="X28" s="204">
        <f t="shared" si="3"/>
        <v>0</v>
      </c>
    </row>
    <row r="29" spans="1:24" ht="13.5" customHeight="1" x14ac:dyDescent="0.15">
      <c r="A29" s="474"/>
      <c r="B29" s="476"/>
      <c r="C29" s="513"/>
      <c r="D29" s="480"/>
      <c r="E29" s="520"/>
      <c r="F29" s="290"/>
      <c r="G29" s="291"/>
      <c r="H29" s="292"/>
      <c r="I29" s="290"/>
      <c r="J29" s="291"/>
      <c r="K29" s="293"/>
      <c r="L29" s="484"/>
      <c r="M29" s="509"/>
      <c r="N29" s="467"/>
      <c r="O29" s="202"/>
      <c r="P29" s="201">
        <f t="shared" si="0"/>
        <v>0</v>
      </c>
      <c r="Q29" s="259"/>
      <c r="R29" s="260">
        <f t="shared" si="4"/>
        <v>0</v>
      </c>
      <c r="S29" s="203">
        <f t="shared" si="1"/>
        <v>0</v>
      </c>
      <c r="T29" s="202"/>
      <c r="U29" s="201">
        <f t="shared" si="2"/>
        <v>0</v>
      </c>
      <c r="V29" s="259"/>
      <c r="W29" s="260">
        <f t="shared" si="5"/>
        <v>0</v>
      </c>
      <c r="X29" s="204">
        <f t="shared" si="3"/>
        <v>0</v>
      </c>
    </row>
    <row r="30" spans="1:24" ht="13.5" customHeight="1" x14ac:dyDescent="0.15">
      <c r="A30" s="474">
        <f>+A28+1</f>
        <v>12</v>
      </c>
      <c r="B30" s="476" t="s">
        <v>203</v>
      </c>
      <c r="C30" s="512" t="s">
        <v>129</v>
      </c>
      <c r="D30" s="480">
        <v>125</v>
      </c>
      <c r="E30" s="520">
        <v>29</v>
      </c>
      <c r="F30" s="290">
        <v>50</v>
      </c>
      <c r="G30" s="291">
        <v>238</v>
      </c>
      <c r="H30" s="292"/>
      <c r="I30" s="290">
        <v>75</v>
      </c>
      <c r="J30" s="287">
        <v>206</v>
      </c>
      <c r="K30" s="293"/>
      <c r="L30" s="484"/>
      <c r="M30" s="509">
        <f>+O30+O31+T30+T31</f>
        <v>0</v>
      </c>
      <c r="N30" s="467"/>
      <c r="O30" s="202"/>
      <c r="P30" s="201">
        <f t="shared" si="0"/>
        <v>0</v>
      </c>
      <c r="Q30" s="259"/>
      <c r="R30" s="260">
        <f t="shared" si="4"/>
        <v>0</v>
      </c>
      <c r="S30" s="203">
        <f t="shared" si="1"/>
        <v>0</v>
      </c>
      <c r="T30" s="202"/>
      <c r="U30" s="201">
        <f t="shared" si="2"/>
        <v>0</v>
      </c>
      <c r="V30" s="259"/>
      <c r="W30" s="260">
        <f t="shared" si="5"/>
        <v>0</v>
      </c>
      <c r="X30" s="204">
        <f t="shared" si="3"/>
        <v>0</v>
      </c>
    </row>
    <row r="31" spans="1:24" ht="13.5" customHeight="1" x14ac:dyDescent="0.15">
      <c r="A31" s="474"/>
      <c r="B31" s="476"/>
      <c r="C31" s="513"/>
      <c r="D31" s="480"/>
      <c r="E31" s="520"/>
      <c r="F31" s="290"/>
      <c r="G31" s="291"/>
      <c r="H31" s="292"/>
      <c r="I31" s="290"/>
      <c r="J31" s="291"/>
      <c r="K31" s="293"/>
      <c r="L31" s="484"/>
      <c r="M31" s="509"/>
      <c r="N31" s="467"/>
      <c r="O31" s="202"/>
      <c r="P31" s="201">
        <f t="shared" si="0"/>
        <v>0</v>
      </c>
      <c r="Q31" s="259"/>
      <c r="R31" s="260">
        <f t="shared" si="4"/>
        <v>0</v>
      </c>
      <c r="S31" s="203">
        <f t="shared" si="1"/>
        <v>0</v>
      </c>
      <c r="T31" s="202"/>
      <c r="U31" s="201">
        <f t="shared" si="2"/>
        <v>0</v>
      </c>
      <c r="V31" s="259"/>
      <c r="W31" s="260">
        <f t="shared" si="5"/>
        <v>0</v>
      </c>
      <c r="X31" s="204">
        <f t="shared" si="3"/>
        <v>0</v>
      </c>
    </row>
    <row r="32" spans="1:24" ht="13.5" customHeight="1" x14ac:dyDescent="0.15">
      <c r="A32" s="474">
        <f>+A30+1</f>
        <v>13</v>
      </c>
      <c r="B32" s="476" t="s">
        <v>244</v>
      </c>
      <c r="C32" s="512" t="s">
        <v>129</v>
      </c>
      <c r="D32" s="480">
        <v>125</v>
      </c>
      <c r="E32" s="520">
        <v>42</v>
      </c>
      <c r="F32" s="290">
        <v>50</v>
      </c>
      <c r="G32" s="291">
        <v>238</v>
      </c>
      <c r="H32" s="292"/>
      <c r="I32" s="290">
        <v>75</v>
      </c>
      <c r="J32" s="287">
        <v>206</v>
      </c>
      <c r="K32" s="293"/>
      <c r="L32" s="484"/>
      <c r="M32" s="509">
        <f>+O32+O33+T32+T33</f>
        <v>0</v>
      </c>
      <c r="N32" s="467"/>
      <c r="O32" s="202"/>
      <c r="P32" s="201">
        <f t="shared" si="0"/>
        <v>0</v>
      </c>
      <c r="Q32" s="259"/>
      <c r="R32" s="260">
        <f t="shared" si="4"/>
        <v>0</v>
      </c>
      <c r="S32" s="203">
        <f t="shared" si="1"/>
        <v>0</v>
      </c>
      <c r="T32" s="202"/>
      <c r="U32" s="201">
        <f t="shared" si="2"/>
        <v>0</v>
      </c>
      <c r="V32" s="259"/>
      <c r="W32" s="260">
        <f t="shared" si="5"/>
        <v>0</v>
      </c>
      <c r="X32" s="204">
        <f t="shared" si="3"/>
        <v>0</v>
      </c>
    </row>
    <row r="33" spans="1:24" ht="13.5" customHeight="1" x14ac:dyDescent="0.15">
      <c r="A33" s="474"/>
      <c r="B33" s="476"/>
      <c r="C33" s="513"/>
      <c r="D33" s="480"/>
      <c r="E33" s="520"/>
      <c r="F33" s="290"/>
      <c r="G33" s="291"/>
      <c r="H33" s="292"/>
      <c r="I33" s="290"/>
      <c r="J33" s="291"/>
      <c r="K33" s="293"/>
      <c r="L33" s="484"/>
      <c r="M33" s="509"/>
      <c r="N33" s="467"/>
      <c r="O33" s="202"/>
      <c r="P33" s="201">
        <f t="shared" si="0"/>
        <v>0</v>
      </c>
      <c r="Q33" s="259"/>
      <c r="R33" s="260">
        <f t="shared" si="4"/>
        <v>0</v>
      </c>
      <c r="S33" s="203">
        <f t="shared" si="1"/>
        <v>0</v>
      </c>
      <c r="T33" s="202"/>
      <c r="U33" s="201">
        <f t="shared" si="2"/>
        <v>0</v>
      </c>
      <c r="V33" s="259"/>
      <c r="W33" s="260">
        <f t="shared" si="5"/>
        <v>0</v>
      </c>
      <c r="X33" s="204">
        <f t="shared" si="3"/>
        <v>0</v>
      </c>
    </row>
    <row r="34" spans="1:24" ht="13.5" customHeight="1" x14ac:dyDescent="0.15">
      <c r="A34" s="474">
        <f>+A32+1</f>
        <v>14</v>
      </c>
      <c r="B34" s="476" t="s">
        <v>205</v>
      </c>
      <c r="C34" s="512" t="s">
        <v>129</v>
      </c>
      <c r="D34" s="480">
        <v>125</v>
      </c>
      <c r="E34" s="520">
        <v>38</v>
      </c>
      <c r="F34" s="290">
        <v>50</v>
      </c>
      <c r="G34" s="291">
        <v>238</v>
      </c>
      <c r="H34" s="292"/>
      <c r="I34" s="290">
        <v>75</v>
      </c>
      <c r="J34" s="287">
        <v>206</v>
      </c>
      <c r="K34" s="293"/>
      <c r="L34" s="484"/>
      <c r="M34" s="509">
        <f>+O34+O35+T34+T35</f>
        <v>0</v>
      </c>
      <c r="N34" s="467"/>
      <c r="O34" s="202"/>
      <c r="P34" s="201">
        <f t="shared" si="0"/>
        <v>0</v>
      </c>
      <c r="Q34" s="259"/>
      <c r="R34" s="260">
        <f t="shared" si="4"/>
        <v>0</v>
      </c>
      <c r="S34" s="203">
        <f t="shared" si="1"/>
        <v>0</v>
      </c>
      <c r="T34" s="202"/>
      <c r="U34" s="201">
        <f t="shared" si="2"/>
        <v>0</v>
      </c>
      <c r="V34" s="259"/>
      <c r="W34" s="260">
        <f t="shared" si="5"/>
        <v>0</v>
      </c>
      <c r="X34" s="204">
        <f t="shared" si="3"/>
        <v>0</v>
      </c>
    </row>
    <row r="35" spans="1:24" ht="13.5" customHeight="1" x14ac:dyDescent="0.15">
      <c r="A35" s="474"/>
      <c r="B35" s="476"/>
      <c r="C35" s="513"/>
      <c r="D35" s="480"/>
      <c r="E35" s="520"/>
      <c r="F35" s="290"/>
      <c r="G35" s="291"/>
      <c r="H35" s="292"/>
      <c r="I35" s="290"/>
      <c r="J35" s="291"/>
      <c r="K35" s="293"/>
      <c r="L35" s="484"/>
      <c r="M35" s="509"/>
      <c r="N35" s="467"/>
      <c r="O35" s="202"/>
      <c r="P35" s="201">
        <f t="shared" si="0"/>
        <v>0</v>
      </c>
      <c r="Q35" s="259"/>
      <c r="R35" s="260">
        <f t="shared" si="4"/>
        <v>0</v>
      </c>
      <c r="S35" s="203">
        <f t="shared" si="1"/>
        <v>0</v>
      </c>
      <c r="T35" s="202"/>
      <c r="U35" s="201">
        <f t="shared" si="2"/>
        <v>0</v>
      </c>
      <c r="V35" s="259"/>
      <c r="W35" s="260">
        <f t="shared" si="5"/>
        <v>0</v>
      </c>
      <c r="X35" s="204">
        <f t="shared" si="3"/>
        <v>0</v>
      </c>
    </row>
    <row r="36" spans="1:24" ht="13.5" customHeight="1" x14ac:dyDescent="0.15">
      <c r="A36" s="474">
        <f>+A34+1</f>
        <v>15</v>
      </c>
      <c r="B36" s="476" t="s">
        <v>206</v>
      </c>
      <c r="C36" s="512" t="s">
        <v>129</v>
      </c>
      <c r="D36" s="480">
        <v>100</v>
      </c>
      <c r="E36" s="520">
        <v>39</v>
      </c>
      <c r="F36" s="290">
        <v>50</v>
      </c>
      <c r="G36" s="291">
        <v>238</v>
      </c>
      <c r="H36" s="292"/>
      <c r="I36" s="290">
        <v>50</v>
      </c>
      <c r="J36" s="291">
        <v>137</v>
      </c>
      <c r="K36" s="293"/>
      <c r="L36" s="484"/>
      <c r="M36" s="509">
        <f>+O36+O37+T36+T37</f>
        <v>0</v>
      </c>
      <c r="N36" s="467"/>
      <c r="O36" s="202"/>
      <c r="P36" s="201">
        <f t="shared" si="0"/>
        <v>0</v>
      </c>
      <c r="Q36" s="259"/>
      <c r="R36" s="260">
        <f t="shared" si="4"/>
        <v>0</v>
      </c>
      <c r="S36" s="203">
        <f t="shared" si="1"/>
        <v>0</v>
      </c>
      <c r="T36" s="202"/>
      <c r="U36" s="201">
        <f t="shared" si="2"/>
        <v>0</v>
      </c>
      <c r="V36" s="259"/>
      <c r="W36" s="260">
        <f t="shared" si="5"/>
        <v>0</v>
      </c>
      <c r="X36" s="204">
        <f t="shared" si="3"/>
        <v>0</v>
      </c>
    </row>
    <row r="37" spans="1:24" ht="13.5" customHeight="1" x14ac:dyDescent="0.15">
      <c r="A37" s="474"/>
      <c r="B37" s="476"/>
      <c r="C37" s="513"/>
      <c r="D37" s="480"/>
      <c r="E37" s="520"/>
      <c r="F37" s="290"/>
      <c r="G37" s="291"/>
      <c r="H37" s="292"/>
      <c r="I37" s="290"/>
      <c r="J37" s="291"/>
      <c r="K37" s="293"/>
      <c r="L37" s="484"/>
      <c r="M37" s="509"/>
      <c r="N37" s="467"/>
      <c r="O37" s="202"/>
      <c r="P37" s="201">
        <f t="shared" si="0"/>
        <v>0</v>
      </c>
      <c r="Q37" s="259"/>
      <c r="R37" s="260">
        <f t="shared" si="4"/>
        <v>0</v>
      </c>
      <c r="S37" s="203">
        <f t="shared" si="1"/>
        <v>0</v>
      </c>
      <c r="T37" s="202"/>
      <c r="U37" s="201">
        <f t="shared" si="2"/>
        <v>0</v>
      </c>
      <c r="V37" s="259"/>
      <c r="W37" s="260">
        <f t="shared" si="5"/>
        <v>0</v>
      </c>
      <c r="X37" s="204">
        <f t="shared" si="3"/>
        <v>0</v>
      </c>
    </row>
    <row r="38" spans="1:24" ht="13.5" customHeight="1" x14ac:dyDescent="0.15">
      <c r="A38" s="474">
        <f>+A36+1</f>
        <v>16</v>
      </c>
      <c r="B38" s="476" t="s">
        <v>207</v>
      </c>
      <c r="C38" s="512" t="s">
        <v>129</v>
      </c>
      <c r="D38" s="480">
        <v>80</v>
      </c>
      <c r="E38" s="520">
        <v>46</v>
      </c>
      <c r="F38" s="290">
        <v>30</v>
      </c>
      <c r="G38" s="291">
        <v>143</v>
      </c>
      <c r="H38" s="292"/>
      <c r="I38" s="290">
        <v>50</v>
      </c>
      <c r="J38" s="291">
        <v>137</v>
      </c>
      <c r="K38" s="293"/>
      <c r="L38" s="484"/>
      <c r="M38" s="509">
        <f>+O38+O39+T38+T39</f>
        <v>0</v>
      </c>
      <c r="N38" s="467"/>
      <c r="O38" s="202"/>
      <c r="P38" s="201">
        <f t="shared" si="0"/>
        <v>0</v>
      </c>
      <c r="Q38" s="259"/>
      <c r="R38" s="260">
        <f t="shared" si="4"/>
        <v>0</v>
      </c>
      <c r="S38" s="203">
        <f t="shared" si="1"/>
        <v>0</v>
      </c>
      <c r="T38" s="202"/>
      <c r="U38" s="201">
        <f t="shared" si="2"/>
        <v>0</v>
      </c>
      <c r="V38" s="259"/>
      <c r="W38" s="260">
        <f t="shared" si="5"/>
        <v>0</v>
      </c>
      <c r="X38" s="204">
        <f t="shared" si="3"/>
        <v>0</v>
      </c>
    </row>
    <row r="39" spans="1:24" ht="13.5" customHeight="1" x14ac:dyDescent="0.15">
      <c r="A39" s="474"/>
      <c r="B39" s="476"/>
      <c r="C39" s="513"/>
      <c r="D39" s="480"/>
      <c r="E39" s="520"/>
      <c r="F39" s="290"/>
      <c r="G39" s="291"/>
      <c r="H39" s="292"/>
      <c r="I39" s="290"/>
      <c r="J39" s="291"/>
      <c r="K39" s="293"/>
      <c r="L39" s="484"/>
      <c r="M39" s="509"/>
      <c r="N39" s="467"/>
      <c r="O39" s="202"/>
      <c r="P39" s="201">
        <f t="shared" si="0"/>
        <v>0</v>
      </c>
      <c r="Q39" s="259"/>
      <c r="R39" s="260">
        <f t="shared" si="4"/>
        <v>0</v>
      </c>
      <c r="S39" s="203">
        <f t="shared" si="1"/>
        <v>0</v>
      </c>
      <c r="T39" s="202"/>
      <c r="U39" s="201">
        <f t="shared" si="2"/>
        <v>0</v>
      </c>
      <c r="V39" s="259"/>
      <c r="W39" s="260">
        <f t="shared" si="5"/>
        <v>0</v>
      </c>
      <c r="X39" s="204">
        <f t="shared" si="3"/>
        <v>0</v>
      </c>
    </row>
    <row r="40" spans="1:24" ht="13.5" customHeight="1" x14ac:dyDescent="0.15">
      <c r="A40" s="474">
        <f>+A38+1</f>
        <v>17</v>
      </c>
      <c r="B40" s="476" t="s">
        <v>208</v>
      </c>
      <c r="C40" s="512" t="s">
        <v>129</v>
      </c>
      <c r="D40" s="480">
        <v>125</v>
      </c>
      <c r="E40" s="520">
        <v>42</v>
      </c>
      <c r="F40" s="290">
        <v>50</v>
      </c>
      <c r="G40" s="291">
        <v>238</v>
      </c>
      <c r="H40" s="292"/>
      <c r="I40" s="290">
        <v>75</v>
      </c>
      <c r="J40" s="287">
        <v>206</v>
      </c>
      <c r="K40" s="293"/>
      <c r="L40" s="484"/>
      <c r="M40" s="509">
        <f>+O40+O41+T40+T41</f>
        <v>0</v>
      </c>
      <c r="N40" s="467"/>
      <c r="O40" s="202"/>
      <c r="P40" s="201">
        <f t="shared" si="0"/>
        <v>0</v>
      </c>
      <c r="Q40" s="259"/>
      <c r="R40" s="260">
        <f t="shared" si="4"/>
        <v>0</v>
      </c>
      <c r="S40" s="203">
        <f t="shared" si="1"/>
        <v>0</v>
      </c>
      <c r="T40" s="202"/>
      <c r="U40" s="201">
        <f t="shared" si="2"/>
        <v>0</v>
      </c>
      <c r="V40" s="259"/>
      <c r="W40" s="260">
        <f t="shared" si="5"/>
        <v>0</v>
      </c>
      <c r="X40" s="204">
        <f t="shared" si="3"/>
        <v>0</v>
      </c>
    </row>
    <row r="41" spans="1:24" ht="13.5" customHeight="1" x14ac:dyDescent="0.15">
      <c r="A41" s="474"/>
      <c r="B41" s="476"/>
      <c r="C41" s="513"/>
      <c r="D41" s="480"/>
      <c r="E41" s="520"/>
      <c r="F41" s="290"/>
      <c r="G41" s="291"/>
      <c r="H41" s="292"/>
      <c r="I41" s="290"/>
      <c r="J41" s="291"/>
      <c r="K41" s="293"/>
      <c r="L41" s="484"/>
      <c r="M41" s="509"/>
      <c r="N41" s="467"/>
      <c r="O41" s="202"/>
      <c r="P41" s="201">
        <f t="shared" si="0"/>
        <v>0</v>
      </c>
      <c r="Q41" s="259"/>
      <c r="R41" s="260">
        <f t="shared" si="4"/>
        <v>0</v>
      </c>
      <c r="S41" s="203">
        <f t="shared" si="1"/>
        <v>0</v>
      </c>
      <c r="T41" s="202"/>
      <c r="U41" s="201">
        <f t="shared" si="2"/>
        <v>0</v>
      </c>
      <c r="V41" s="259"/>
      <c r="W41" s="260">
        <f t="shared" si="5"/>
        <v>0</v>
      </c>
      <c r="X41" s="204">
        <f t="shared" si="3"/>
        <v>0</v>
      </c>
    </row>
    <row r="42" spans="1:24" ht="13.5" customHeight="1" x14ac:dyDescent="0.15">
      <c r="A42" s="474">
        <f>+A40+1</f>
        <v>18</v>
      </c>
      <c r="B42" s="476" t="s">
        <v>209</v>
      </c>
      <c r="C42" s="512" t="s">
        <v>129</v>
      </c>
      <c r="D42" s="480">
        <v>150</v>
      </c>
      <c r="E42" s="520">
        <v>71</v>
      </c>
      <c r="F42" s="290">
        <v>50</v>
      </c>
      <c r="G42" s="291">
        <v>238</v>
      </c>
      <c r="H42" s="292"/>
      <c r="I42" s="290">
        <v>100</v>
      </c>
      <c r="J42" s="291">
        <v>275</v>
      </c>
      <c r="K42" s="293"/>
      <c r="L42" s="484"/>
      <c r="M42" s="509">
        <f>+O42+O43+T42+T43</f>
        <v>0</v>
      </c>
      <c r="N42" s="467"/>
      <c r="O42" s="202"/>
      <c r="P42" s="201">
        <f t="shared" si="0"/>
        <v>0</v>
      </c>
      <c r="Q42" s="259"/>
      <c r="R42" s="260">
        <f t="shared" si="4"/>
        <v>0</v>
      </c>
      <c r="S42" s="203">
        <f t="shared" si="1"/>
        <v>0</v>
      </c>
      <c r="T42" s="202"/>
      <c r="U42" s="201">
        <f t="shared" si="2"/>
        <v>0</v>
      </c>
      <c r="V42" s="259"/>
      <c r="W42" s="260">
        <f t="shared" si="5"/>
        <v>0</v>
      </c>
      <c r="X42" s="204">
        <f t="shared" si="3"/>
        <v>0</v>
      </c>
    </row>
    <row r="43" spans="1:24" ht="13.5" customHeight="1" x14ac:dyDescent="0.15">
      <c r="A43" s="474"/>
      <c r="B43" s="476"/>
      <c r="C43" s="513"/>
      <c r="D43" s="480"/>
      <c r="E43" s="520"/>
      <c r="F43" s="290"/>
      <c r="G43" s="291"/>
      <c r="H43" s="292"/>
      <c r="I43" s="290"/>
      <c r="J43" s="291"/>
      <c r="K43" s="293"/>
      <c r="L43" s="484"/>
      <c r="M43" s="509"/>
      <c r="N43" s="467"/>
      <c r="O43" s="202"/>
      <c r="P43" s="201">
        <f t="shared" si="0"/>
        <v>0</v>
      </c>
      <c r="Q43" s="259"/>
      <c r="R43" s="260">
        <f t="shared" si="4"/>
        <v>0</v>
      </c>
      <c r="S43" s="203">
        <f t="shared" si="1"/>
        <v>0</v>
      </c>
      <c r="T43" s="202"/>
      <c r="U43" s="201">
        <f t="shared" si="2"/>
        <v>0</v>
      </c>
      <c r="V43" s="259"/>
      <c r="W43" s="260">
        <f t="shared" si="5"/>
        <v>0</v>
      </c>
      <c r="X43" s="204">
        <f t="shared" si="3"/>
        <v>0</v>
      </c>
    </row>
    <row r="44" spans="1:24" ht="13.5" customHeight="1" x14ac:dyDescent="0.15">
      <c r="A44" s="474">
        <f>+A42+1</f>
        <v>19</v>
      </c>
      <c r="B44" s="476" t="s">
        <v>210</v>
      </c>
      <c r="C44" s="512" t="s">
        <v>129</v>
      </c>
      <c r="D44" s="480">
        <v>125</v>
      </c>
      <c r="E44" s="520">
        <v>60</v>
      </c>
      <c r="F44" s="290">
        <v>50</v>
      </c>
      <c r="G44" s="291">
        <v>238</v>
      </c>
      <c r="H44" s="292"/>
      <c r="I44" s="290">
        <v>75</v>
      </c>
      <c r="J44" s="287">
        <v>206</v>
      </c>
      <c r="K44" s="293"/>
      <c r="L44" s="484"/>
      <c r="M44" s="509">
        <f>+O44+O45+T44+T45</f>
        <v>0</v>
      </c>
      <c r="N44" s="467"/>
      <c r="O44" s="202"/>
      <c r="P44" s="201">
        <f t="shared" si="0"/>
        <v>0</v>
      </c>
      <c r="Q44" s="259"/>
      <c r="R44" s="260">
        <f t="shared" si="4"/>
        <v>0</v>
      </c>
      <c r="S44" s="203">
        <f t="shared" si="1"/>
        <v>0</v>
      </c>
      <c r="T44" s="202"/>
      <c r="U44" s="201">
        <f t="shared" si="2"/>
        <v>0</v>
      </c>
      <c r="V44" s="259"/>
      <c r="W44" s="260">
        <f t="shared" si="5"/>
        <v>0</v>
      </c>
      <c r="X44" s="204">
        <f t="shared" si="3"/>
        <v>0</v>
      </c>
    </row>
    <row r="45" spans="1:24" ht="13.5" customHeight="1" x14ac:dyDescent="0.15">
      <c r="A45" s="474"/>
      <c r="B45" s="476"/>
      <c r="C45" s="513"/>
      <c r="D45" s="480"/>
      <c r="E45" s="520"/>
      <c r="F45" s="290"/>
      <c r="G45" s="291"/>
      <c r="H45" s="292"/>
      <c r="I45" s="290"/>
      <c r="J45" s="291"/>
      <c r="K45" s="293"/>
      <c r="L45" s="484"/>
      <c r="M45" s="509"/>
      <c r="N45" s="467"/>
      <c r="O45" s="202"/>
      <c r="P45" s="201">
        <f t="shared" si="0"/>
        <v>0</v>
      </c>
      <c r="Q45" s="259"/>
      <c r="R45" s="260">
        <f t="shared" si="4"/>
        <v>0</v>
      </c>
      <c r="S45" s="203">
        <f t="shared" si="1"/>
        <v>0</v>
      </c>
      <c r="T45" s="202"/>
      <c r="U45" s="201">
        <f t="shared" si="2"/>
        <v>0</v>
      </c>
      <c r="V45" s="259"/>
      <c r="W45" s="260">
        <f t="shared" si="5"/>
        <v>0</v>
      </c>
      <c r="X45" s="204">
        <f t="shared" si="3"/>
        <v>0</v>
      </c>
    </row>
    <row r="46" spans="1:24" ht="13.5" customHeight="1" x14ac:dyDescent="0.15">
      <c r="A46" s="474">
        <f>+A44+1</f>
        <v>20</v>
      </c>
      <c r="B46" s="476" t="s">
        <v>211</v>
      </c>
      <c r="C46" s="512" t="s">
        <v>129</v>
      </c>
      <c r="D46" s="480">
        <v>100</v>
      </c>
      <c r="E46" s="520">
        <v>33</v>
      </c>
      <c r="F46" s="290">
        <v>50</v>
      </c>
      <c r="G46" s="291">
        <v>238</v>
      </c>
      <c r="H46" s="292"/>
      <c r="I46" s="290">
        <v>50</v>
      </c>
      <c r="J46" s="291">
        <v>137</v>
      </c>
      <c r="K46" s="293"/>
      <c r="L46" s="484"/>
      <c r="M46" s="509">
        <f>+O46+O47+T46+T47</f>
        <v>0</v>
      </c>
      <c r="N46" s="467"/>
      <c r="O46" s="202"/>
      <c r="P46" s="201">
        <f t="shared" si="0"/>
        <v>0</v>
      </c>
      <c r="Q46" s="259"/>
      <c r="R46" s="260">
        <f t="shared" si="4"/>
        <v>0</v>
      </c>
      <c r="S46" s="203">
        <f t="shared" si="1"/>
        <v>0</v>
      </c>
      <c r="T46" s="202"/>
      <c r="U46" s="201">
        <f t="shared" si="2"/>
        <v>0</v>
      </c>
      <c r="V46" s="259"/>
      <c r="W46" s="260">
        <f t="shared" si="5"/>
        <v>0</v>
      </c>
      <c r="X46" s="204">
        <f t="shared" si="3"/>
        <v>0</v>
      </c>
    </row>
    <row r="47" spans="1:24" ht="13.5" customHeight="1" x14ac:dyDescent="0.15">
      <c r="A47" s="474"/>
      <c r="B47" s="476"/>
      <c r="C47" s="513"/>
      <c r="D47" s="480"/>
      <c r="E47" s="520"/>
      <c r="F47" s="290"/>
      <c r="G47" s="291"/>
      <c r="H47" s="292"/>
      <c r="I47" s="290"/>
      <c r="J47" s="291"/>
      <c r="K47" s="293"/>
      <c r="L47" s="484"/>
      <c r="M47" s="509"/>
      <c r="N47" s="467"/>
      <c r="O47" s="202"/>
      <c r="P47" s="201">
        <f t="shared" si="0"/>
        <v>0</v>
      </c>
      <c r="Q47" s="259"/>
      <c r="R47" s="260">
        <f t="shared" si="4"/>
        <v>0</v>
      </c>
      <c r="S47" s="203">
        <f t="shared" si="1"/>
        <v>0</v>
      </c>
      <c r="T47" s="202"/>
      <c r="U47" s="201">
        <f t="shared" si="2"/>
        <v>0</v>
      </c>
      <c r="V47" s="259"/>
      <c r="W47" s="260">
        <f t="shared" si="5"/>
        <v>0</v>
      </c>
      <c r="X47" s="204">
        <f t="shared" si="3"/>
        <v>0</v>
      </c>
    </row>
    <row r="48" spans="1:24" ht="13.5" customHeight="1" x14ac:dyDescent="0.15">
      <c r="A48" s="474">
        <f>+A46+1</f>
        <v>21</v>
      </c>
      <c r="B48" s="476" t="s">
        <v>212</v>
      </c>
      <c r="C48" s="512" t="s">
        <v>129</v>
      </c>
      <c r="D48" s="480">
        <v>125</v>
      </c>
      <c r="E48" s="520">
        <v>36</v>
      </c>
      <c r="F48" s="290">
        <v>50</v>
      </c>
      <c r="G48" s="291">
        <v>238</v>
      </c>
      <c r="H48" s="292"/>
      <c r="I48" s="290">
        <v>75</v>
      </c>
      <c r="J48" s="287">
        <v>206</v>
      </c>
      <c r="K48" s="293"/>
      <c r="L48" s="484"/>
      <c r="M48" s="509">
        <f>+O48+O49+T48+T49</f>
        <v>0</v>
      </c>
      <c r="N48" s="467"/>
      <c r="O48" s="202"/>
      <c r="P48" s="201">
        <f t="shared" si="0"/>
        <v>0</v>
      </c>
      <c r="Q48" s="259"/>
      <c r="R48" s="260">
        <f t="shared" si="4"/>
        <v>0</v>
      </c>
      <c r="S48" s="203">
        <f t="shared" si="1"/>
        <v>0</v>
      </c>
      <c r="T48" s="202"/>
      <c r="U48" s="201">
        <f t="shared" si="2"/>
        <v>0</v>
      </c>
      <c r="V48" s="259"/>
      <c r="W48" s="260">
        <f t="shared" si="5"/>
        <v>0</v>
      </c>
      <c r="X48" s="204">
        <f t="shared" si="3"/>
        <v>0</v>
      </c>
    </row>
    <row r="49" spans="1:24" ht="13.5" customHeight="1" x14ac:dyDescent="0.15">
      <c r="A49" s="474"/>
      <c r="B49" s="476"/>
      <c r="C49" s="513"/>
      <c r="D49" s="480"/>
      <c r="E49" s="520"/>
      <c r="F49" s="290"/>
      <c r="G49" s="291"/>
      <c r="H49" s="292"/>
      <c r="I49" s="290"/>
      <c r="J49" s="291"/>
      <c r="K49" s="293"/>
      <c r="L49" s="484"/>
      <c r="M49" s="509"/>
      <c r="N49" s="467"/>
      <c r="O49" s="202"/>
      <c r="P49" s="201">
        <f t="shared" si="0"/>
        <v>0</v>
      </c>
      <c r="Q49" s="259"/>
      <c r="R49" s="260">
        <f t="shared" si="4"/>
        <v>0</v>
      </c>
      <c r="S49" s="203">
        <f t="shared" si="1"/>
        <v>0</v>
      </c>
      <c r="T49" s="202"/>
      <c r="U49" s="201">
        <f t="shared" si="2"/>
        <v>0</v>
      </c>
      <c r="V49" s="259"/>
      <c r="W49" s="260">
        <f t="shared" si="5"/>
        <v>0</v>
      </c>
      <c r="X49" s="204">
        <f t="shared" si="3"/>
        <v>0</v>
      </c>
    </row>
    <row r="50" spans="1:24" ht="13.5" customHeight="1" x14ac:dyDescent="0.15">
      <c r="A50" s="474">
        <f>+A48+1</f>
        <v>22</v>
      </c>
      <c r="B50" s="476" t="s">
        <v>213</v>
      </c>
      <c r="C50" s="512" t="s">
        <v>129</v>
      </c>
      <c r="D50" s="480">
        <v>125</v>
      </c>
      <c r="E50" s="520">
        <v>45</v>
      </c>
      <c r="F50" s="290">
        <v>50</v>
      </c>
      <c r="G50" s="291">
        <v>238</v>
      </c>
      <c r="H50" s="292"/>
      <c r="I50" s="290">
        <v>75</v>
      </c>
      <c r="J50" s="287">
        <v>206</v>
      </c>
      <c r="K50" s="293"/>
      <c r="L50" s="484"/>
      <c r="M50" s="509">
        <f>+O50+O51+T50+T51</f>
        <v>0</v>
      </c>
      <c r="N50" s="467"/>
      <c r="O50" s="202"/>
      <c r="P50" s="201">
        <f t="shared" si="0"/>
        <v>0</v>
      </c>
      <c r="Q50" s="259"/>
      <c r="R50" s="260">
        <f t="shared" si="4"/>
        <v>0</v>
      </c>
      <c r="S50" s="203">
        <f t="shared" si="1"/>
        <v>0</v>
      </c>
      <c r="T50" s="202"/>
      <c r="U50" s="201">
        <f t="shared" si="2"/>
        <v>0</v>
      </c>
      <c r="V50" s="259"/>
      <c r="W50" s="260">
        <f t="shared" si="5"/>
        <v>0</v>
      </c>
      <c r="X50" s="204">
        <f t="shared" si="3"/>
        <v>0</v>
      </c>
    </row>
    <row r="51" spans="1:24" ht="13.5" customHeight="1" x14ac:dyDescent="0.15">
      <c r="A51" s="474"/>
      <c r="B51" s="476"/>
      <c r="C51" s="513"/>
      <c r="D51" s="480"/>
      <c r="E51" s="520"/>
      <c r="F51" s="290"/>
      <c r="G51" s="291"/>
      <c r="H51" s="292"/>
      <c r="I51" s="290"/>
      <c r="J51" s="291"/>
      <c r="K51" s="293"/>
      <c r="L51" s="484"/>
      <c r="M51" s="509"/>
      <c r="N51" s="467"/>
      <c r="O51" s="202"/>
      <c r="P51" s="201">
        <f t="shared" si="0"/>
        <v>0</v>
      </c>
      <c r="Q51" s="259"/>
      <c r="R51" s="260">
        <f t="shared" si="4"/>
        <v>0</v>
      </c>
      <c r="S51" s="203">
        <f t="shared" si="1"/>
        <v>0</v>
      </c>
      <c r="T51" s="202"/>
      <c r="U51" s="201">
        <f t="shared" si="2"/>
        <v>0</v>
      </c>
      <c r="V51" s="259"/>
      <c r="W51" s="260">
        <f t="shared" si="5"/>
        <v>0</v>
      </c>
      <c r="X51" s="204">
        <f t="shared" si="3"/>
        <v>0</v>
      </c>
    </row>
    <row r="52" spans="1:24" ht="13.5" customHeight="1" x14ac:dyDescent="0.15">
      <c r="A52" s="474">
        <f>+A50+1</f>
        <v>23</v>
      </c>
      <c r="B52" s="476" t="s">
        <v>214</v>
      </c>
      <c r="C52" s="512" t="s">
        <v>129</v>
      </c>
      <c r="D52" s="480">
        <v>175</v>
      </c>
      <c r="E52" s="520">
        <v>82</v>
      </c>
      <c r="F52" s="290">
        <v>75</v>
      </c>
      <c r="G52" s="291">
        <v>357</v>
      </c>
      <c r="H52" s="292"/>
      <c r="I52" s="290">
        <v>100</v>
      </c>
      <c r="J52" s="287">
        <v>275</v>
      </c>
      <c r="K52" s="293"/>
      <c r="L52" s="484"/>
      <c r="M52" s="509">
        <f>+O52+O53+T52+T53</f>
        <v>0</v>
      </c>
      <c r="N52" s="467"/>
      <c r="O52" s="202"/>
      <c r="P52" s="201">
        <f t="shared" si="0"/>
        <v>0</v>
      </c>
      <c r="Q52" s="259"/>
      <c r="R52" s="260">
        <f t="shared" si="4"/>
        <v>0</v>
      </c>
      <c r="S52" s="203">
        <f t="shared" si="1"/>
        <v>0</v>
      </c>
      <c r="T52" s="202"/>
      <c r="U52" s="201">
        <f t="shared" si="2"/>
        <v>0</v>
      </c>
      <c r="V52" s="259"/>
      <c r="W52" s="260">
        <f t="shared" si="5"/>
        <v>0</v>
      </c>
      <c r="X52" s="204">
        <f t="shared" si="3"/>
        <v>0</v>
      </c>
    </row>
    <row r="53" spans="1:24" ht="13.5" customHeight="1" x14ac:dyDescent="0.15">
      <c r="A53" s="474"/>
      <c r="B53" s="476"/>
      <c r="C53" s="513"/>
      <c r="D53" s="480"/>
      <c r="E53" s="520"/>
      <c r="F53" s="290"/>
      <c r="G53" s="291"/>
      <c r="H53" s="292"/>
      <c r="I53" s="290"/>
      <c r="J53" s="291"/>
      <c r="K53" s="293"/>
      <c r="L53" s="484"/>
      <c r="M53" s="509"/>
      <c r="N53" s="467"/>
      <c r="O53" s="202"/>
      <c r="P53" s="201">
        <f t="shared" si="0"/>
        <v>0</v>
      </c>
      <c r="Q53" s="259"/>
      <c r="R53" s="260">
        <f t="shared" si="4"/>
        <v>0</v>
      </c>
      <c r="S53" s="203">
        <f t="shared" si="1"/>
        <v>0</v>
      </c>
      <c r="T53" s="202"/>
      <c r="U53" s="201">
        <f t="shared" si="2"/>
        <v>0</v>
      </c>
      <c r="V53" s="259"/>
      <c r="W53" s="260">
        <f t="shared" si="5"/>
        <v>0</v>
      </c>
      <c r="X53" s="204">
        <f t="shared" si="3"/>
        <v>0</v>
      </c>
    </row>
    <row r="54" spans="1:24" ht="13.5" customHeight="1" x14ac:dyDescent="0.15">
      <c r="A54" s="474">
        <f>+A52+1</f>
        <v>24</v>
      </c>
      <c r="B54" s="476" t="s">
        <v>215</v>
      </c>
      <c r="C54" s="512" t="s">
        <v>129</v>
      </c>
      <c r="D54" s="480">
        <v>150</v>
      </c>
      <c r="E54" s="520">
        <v>76</v>
      </c>
      <c r="F54" s="290">
        <v>50</v>
      </c>
      <c r="G54" s="291">
        <v>238</v>
      </c>
      <c r="H54" s="292"/>
      <c r="I54" s="290">
        <v>100</v>
      </c>
      <c r="J54" s="291">
        <v>275</v>
      </c>
      <c r="K54" s="293"/>
      <c r="L54" s="484"/>
      <c r="M54" s="509">
        <f>+O54+O55+T54+T55</f>
        <v>0</v>
      </c>
      <c r="N54" s="467"/>
      <c r="O54" s="202"/>
      <c r="P54" s="201">
        <f t="shared" si="0"/>
        <v>0</v>
      </c>
      <c r="Q54" s="259"/>
      <c r="R54" s="260">
        <f t="shared" si="4"/>
        <v>0</v>
      </c>
      <c r="S54" s="203">
        <f t="shared" si="1"/>
        <v>0</v>
      </c>
      <c r="T54" s="202"/>
      <c r="U54" s="201">
        <f t="shared" si="2"/>
        <v>0</v>
      </c>
      <c r="V54" s="259"/>
      <c r="W54" s="260">
        <f t="shared" si="5"/>
        <v>0</v>
      </c>
      <c r="X54" s="204">
        <f t="shared" si="3"/>
        <v>0</v>
      </c>
    </row>
    <row r="55" spans="1:24" ht="13.5" customHeight="1" x14ac:dyDescent="0.15">
      <c r="A55" s="474"/>
      <c r="B55" s="476"/>
      <c r="C55" s="513"/>
      <c r="D55" s="480"/>
      <c r="E55" s="520"/>
      <c r="F55" s="290"/>
      <c r="G55" s="291"/>
      <c r="H55" s="292"/>
      <c r="I55" s="290"/>
      <c r="J55" s="291"/>
      <c r="K55" s="293"/>
      <c r="L55" s="484"/>
      <c r="M55" s="509"/>
      <c r="N55" s="467"/>
      <c r="O55" s="202"/>
      <c r="P55" s="201">
        <f t="shared" si="0"/>
        <v>0</v>
      </c>
      <c r="Q55" s="259"/>
      <c r="R55" s="260">
        <f t="shared" si="4"/>
        <v>0</v>
      </c>
      <c r="S55" s="203">
        <f t="shared" si="1"/>
        <v>0</v>
      </c>
      <c r="T55" s="202"/>
      <c r="U55" s="201">
        <f t="shared" si="2"/>
        <v>0</v>
      </c>
      <c r="V55" s="259"/>
      <c r="W55" s="260">
        <f t="shared" si="5"/>
        <v>0</v>
      </c>
      <c r="X55" s="204">
        <f t="shared" si="3"/>
        <v>0</v>
      </c>
    </row>
    <row r="56" spans="1:24" ht="13.5" customHeight="1" x14ac:dyDescent="0.15">
      <c r="A56" s="474">
        <f>+A54+1</f>
        <v>25</v>
      </c>
      <c r="B56" s="476" t="s">
        <v>216</v>
      </c>
      <c r="C56" s="512" t="s">
        <v>129</v>
      </c>
      <c r="D56" s="480">
        <v>200</v>
      </c>
      <c r="E56" s="520">
        <v>54</v>
      </c>
      <c r="F56" s="290">
        <v>100</v>
      </c>
      <c r="G56" s="291">
        <v>476</v>
      </c>
      <c r="H56" s="292"/>
      <c r="I56" s="290">
        <v>100</v>
      </c>
      <c r="J56" s="291">
        <v>275</v>
      </c>
      <c r="K56" s="293"/>
      <c r="L56" s="484"/>
      <c r="M56" s="509">
        <f>+O56+O57+T56+T57</f>
        <v>0</v>
      </c>
      <c r="N56" s="467"/>
      <c r="O56" s="202"/>
      <c r="P56" s="201">
        <f t="shared" si="0"/>
        <v>0</v>
      </c>
      <c r="Q56" s="259"/>
      <c r="R56" s="260">
        <f t="shared" si="4"/>
        <v>0</v>
      </c>
      <c r="S56" s="203">
        <f t="shared" si="1"/>
        <v>0</v>
      </c>
      <c r="T56" s="202"/>
      <c r="U56" s="201">
        <f t="shared" si="2"/>
        <v>0</v>
      </c>
      <c r="V56" s="259"/>
      <c r="W56" s="260">
        <f t="shared" si="5"/>
        <v>0</v>
      </c>
      <c r="X56" s="204">
        <f t="shared" si="3"/>
        <v>0</v>
      </c>
    </row>
    <row r="57" spans="1:24" ht="13.5" customHeight="1" x14ac:dyDescent="0.15">
      <c r="A57" s="474"/>
      <c r="B57" s="476"/>
      <c r="C57" s="513"/>
      <c r="D57" s="480"/>
      <c r="E57" s="520"/>
      <c r="F57" s="290"/>
      <c r="G57" s="291"/>
      <c r="H57" s="292"/>
      <c r="I57" s="290"/>
      <c r="J57" s="291"/>
      <c r="K57" s="293"/>
      <c r="L57" s="484"/>
      <c r="M57" s="509"/>
      <c r="N57" s="467"/>
      <c r="O57" s="202"/>
      <c r="P57" s="201">
        <f t="shared" si="0"/>
        <v>0</v>
      </c>
      <c r="Q57" s="259"/>
      <c r="R57" s="260">
        <f t="shared" si="4"/>
        <v>0</v>
      </c>
      <c r="S57" s="203">
        <f t="shared" si="1"/>
        <v>0</v>
      </c>
      <c r="T57" s="202"/>
      <c r="U57" s="201">
        <f t="shared" si="2"/>
        <v>0</v>
      </c>
      <c r="V57" s="259"/>
      <c r="W57" s="260">
        <f t="shared" si="5"/>
        <v>0</v>
      </c>
      <c r="X57" s="204">
        <f t="shared" si="3"/>
        <v>0</v>
      </c>
    </row>
    <row r="58" spans="1:24" ht="13.5" customHeight="1" x14ac:dyDescent="0.15">
      <c r="A58" s="474">
        <f>+A56+1</f>
        <v>26</v>
      </c>
      <c r="B58" s="476" t="s">
        <v>217</v>
      </c>
      <c r="C58" s="512" t="s">
        <v>129</v>
      </c>
      <c r="D58" s="480">
        <v>125</v>
      </c>
      <c r="E58" s="520">
        <v>58</v>
      </c>
      <c r="F58" s="290">
        <v>75</v>
      </c>
      <c r="G58" s="291">
        <v>357</v>
      </c>
      <c r="H58" s="292"/>
      <c r="I58" s="290">
        <v>50</v>
      </c>
      <c r="J58" s="291">
        <v>137</v>
      </c>
      <c r="K58" s="293"/>
      <c r="L58" s="484"/>
      <c r="M58" s="509">
        <f>+O58+O59+T58+T59</f>
        <v>0</v>
      </c>
      <c r="N58" s="467"/>
      <c r="O58" s="202"/>
      <c r="P58" s="201">
        <f t="shared" si="0"/>
        <v>0</v>
      </c>
      <c r="Q58" s="259"/>
      <c r="R58" s="260">
        <f t="shared" si="4"/>
        <v>0</v>
      </c>
      <c r="S58" s="203">
        <f t="shared" si="1"/>
        <v>0</v>
      </c>
      <c r="T58" s="202"/>
      <c r="U58" s="201">
        <f t="shared" si="2"/>
        <v>0</v>
      </c>
      <c r="V58" s="259"/>
      <c r="W58" s="260">
        <f t="shared" si="5"/>
        <v>0</v>
      </c>
      <c r="X58" s="204">
        <f t="shared" si="3"/>
        <v>0</v>
      </c>
    </row>
    <row r="59" spans="1:24" ht="13.5" customHeight="1" x14ac:dyDescent="0.15">
      <c r="A59" s="474"/>
      <c r="B59" s="476"/>
      <c r="C59" s="513"/>
      <c r="D59" s="480"/>
      <c r="E59" s="520"/>
      <c r="F59" s="290"/>
      <c r="G59" s="291"/>
      <c r="H59" s="292"/>
      <c r="I59" s="290"/>
      <c r="J59" s="291"/>
      <c r="K59" s="293"/>
      <c r="L59" s="484"/>
      <c r="M59" s="509"/>
      <c r="N59" s="467"/>
      <c r="O59" s="202"/>
      <c r="P59" s="201">
        <f t="shared" si="0"/>
        <v>0</v>
      </c>
      <c r="Q59" s="259"/>
      <c r="R59" s="260">
        <f t="shared" si="4"/>
        <v>0</v>
      </c>
      <c r="S59" s="203">
        <f t="shared" si="1"/>
        <v>0</v>
      </c>
      <c r="T59" s="202"/>
      <c r="U59" s="201">
        <f t="shared" si="2"/>
        <v>0</v>
      </c>
      <c r="V59" s="259"/>
      <c r="W59" s="260">
        <f t="shared" si="5"/>
        <v>0</v>
      </c>
      <c r="X59" s="204">
        <f t="shared" si="3"/>
        <v>0</v>
      </c>
    </row>
    <row r="60" spans="1:24" ht="13.5" customHeight="1" x14ac:dyDescent="0.15">
      <c r="A60" s="474">
        <f>+A58+1</f>
        <v>27</v>
      </c>
      <c r="B60" s="476" t="s">
        <v>218</v>
      </c>
      <c r="C60" s="512" t="s">
        <v>129</v>
      </c>
      <c r="D60" s="480">
        <v>100</v>
      </c>
      <c r="E60" s="520">
        <v>35</v>
      </c>
      <c r="F60" s="290">
        <v>50</v>
      </c>
      <c r="G60" s="291">
        <v>238</v>
      </c>
      <c r="H60" s="292"/>
      <c r="I60" s="290">
        <v>50</v>
      </c>
      <c r="J60" s="291">
        <v>137</v>
      </c>
      <c r="K60" s="293"/>
      <c r="L60" s="484"/>
      <c r="M60" s="509">
        <f>+O60+O61+T60+T61</f>
        <v>0</v>
      </c>
      <c r="N60" s="467"/>
      <c r="O60" s="202"/>
      <c r="P60" s="201">
        <f t="shared" si="0"/>
        <v>0</v>
      </c>
      <c r="Q60" s="259"/>
      <c r="R60" s="260">
        <f t="shared" si="4"/>
        <v>0</v>
      </c>
      <c r="S60" s="203">
        <f t="shared" si="1"/>
        <v>0</v>
      </c>
      <c r="T60" s="202"/>
      <c r="U60" s="201">
        <f t="shared" si="2"/>
        <v>0</v>
      </c>
      <c r="V60" s="259"/>
      <c r="W60" s="260">
        <f t="shared" si="5"/>
        <v>0</v>
      </c>
      <c r="X60" s="204">
        <f t="shared" si="3"/>
        <v>0</v>
      </c>
    </row>
    <row r="61" spans="1:24" ht="13.5" customHeight="1" x14ac:dyDescent="0.15">
      <c r="A61" s="474"/>
      <c r="B61" s="476"/>
      <c r="C61" s="513"/>
      <c r="D61" s="480"/>
      <c r="E61" s="520"/>
      <c r="F61" s="290"/>
      <c r="G61" s="291"/>
      <c r="H61" s="292"/>
      <c r="I61" s="290"/>
      <c r="J61" s="291"/>
      <c r="K61" s="293"/>
      <c r="L61" s="484"/>
      <c r="M61" s="509"/>
      <c r="N61" s="467"/>
      <c r="O61" s="202"/>
      <c r="P61" s="201">
        <f t="shared" si="0"/>
        <v>0</v>
      </c>
      <c r="Q61" s="259"/>
      <c r="R61" s="260">
        <f t="shared" si="4"/>
        <v>0</v>
      </c>
      <c r="S61" s="203">
        <f t="shared" si="1"/>
        <v>0</v>
      </c>
      <c r="T61" s="202"/>
      <c r="U61" s="201">
        <f t="shared" si="2"/>
        <v>0</v>
      </c>
      <c r="V61" s="259"/>
      <c r="W61" s="260">
        <f t="shared" si="5"/>
        <v>0</v>
      </c>
      <c r="X61" s="204">
        <f t="shared" si="3"/>
        <v>0</v>
      </c>
    </row>
    <row r="62" spans="1:24" ht="13.5" customHeight="1" x14ac:dyDescent="0.15">
      <c r="A62" s="474">
        <f>+A60+1</f>
        <v>28</v>
      </c>
      <c r="B62" s="476" t="s">
        <v>219</v>
      </c>
      <c r="C62" s="512" t="s">
        <v>129</v>
      </c>
      <c r="D62" s="480">
        <v>80</v>
      </c>
      <c r="E62" s="520">
        <v>42</v>
      </c>
      <c r="F62" s="290">
        <v>50</v>
      </c>
      <c r="G62" s="291">
        <v>238</v>
      </c>
      <c r="H62" s="292"/>
      <c r="I62" s="290">
        <v>30</v>
      </c>
      <c r="J62" s="291"/>
      <c r="K62" s="293"/>
      <c r="L62" s="484"/>
      <c r="M62" s="509">
        <f>+O62+O63+T62+T63</f>
        <v>0</v>
      </c>
      <c r="N62" s="467"/>
      <c r="O62" s="202"/>
      <c r="P62" s="201">
        <f t="shared" si="0"/>
        <v>0</v>
      </c>
      <c r="Q62" s="259"/>
      <c r="R62" s="260">
        <f t="shared" si="4"/>
        <v>0</v>
      </c>
      <c r="S62" s="203">
        <f t="shared" si="1"/>
        <v>0</v>
      </c>
      <c r="T62" s="202"/>
      <c r="U62" s="201">
        <f t="shared" si="2"/>
        <v>0</v>
      </c>
      <c r="V62" s="259"/>
      <c r="W62" s="260">
        <f t="shared" si="5"/>
        <v>0</v>
      </c>
      <c r="X62" s="204">
        <f t="shared" si="3"/>
        <v>0</v>
      </c>
    </row>
    <row r="63" spans="1:24" ht="13.5" customHeight="1" x14ac:dyDescent="0.15">
      <c r="A63" s="474"/>
      <c r="B63" s="476"/>
      <c r="C63" s="513"/>
      <c r="D63" s="480"/>
      <c r="E63" s="520"/>
      <c r="F63" s="290"/>
      <c r="G63" s="291"/>
      <c r="H63" s="292"/>
      <c r="I63" s="290"/>
      <c r="J63" s="291"/>
      <c r="K63" s="293"/>
      <c r="L63" s="484"/>
      <c r="M63" s="509"/>
      <c r="N63" s="467"/>
      <c r="O63" s="202"/>
      <c r="P63" s="201">
        <f t="shared" si="0"/>
        <v>0</v>
      </c>
      <c r="Q63" s="259"/>
      <c r="R63" s="260">
        <f t="shared" si="4"/>
        <v>0</v>
      </c>
      <c r="S63" s="203">
        <f t="shared" si="1"/>
        <v>0</v>
      </c>
      <c r="T63" s="202"/>
      <c r="U63" s="201">
        <f t="shared" si="2"/>
        <v>0</v>
      </c>
      <c r="V63" s="259"/>
      <c r="W63" s="260">
        <f t="shared" si="5"/>
        <v>0</v>
      </c>
      <c r="X63" s="204">
        <f t="shared" si="3"/>
        <v>0</v>
      </c>
    </row>
    <row r="64" spans="1:24" ht="13.5" customHeight="1" x14ac:dyDescent="0.15">
      <c r="A64" s="474">
        <f>+A62+1</f>
        <v>29</v>
      </c>
      <c r="B64" s="476" t="s">
        <v>220</v>
      </c>
      <c r="C64" s="512" t="s">
        <v>129</v>
      </c>
      <c r="D64" s="480">
        <v>125</v>
      </c>
      <c r="E64" s="520">
        <v>68</v>
      </c>
      <c r="F64" s="290">
        <v>50</v>
      </c>
      <c r="G64" s="291">
        <v>238</v>
      </c>
      <c r="H64" s="292"/>
      <c r="I64" s="290">
        <v>75</v>
      </c>
      <c r="J64" s="287">
        <v>206</v>
      </c>
      <c r="K64" s="293"/>
      <c r="L64" s="484"/>
      <c r="M64" s="509">
        <f>+O64+O65+T64+T65</f>
        <v>0</v>
      </c>
      <c r="N64" s="467"/>
      <c r="O64" s="202"/>
      <c r="P64" s="201">
        <f t="shared" si="0"/>
        <v>0</v>
      </c>
      <c r="Q64" s="259"/>
      <c r="R64" s="260">
        <f t="shared" si="4"/>
        <v>0</v>
      </c>
      <c r="S64" s="203">
        <f t="shared" si="1"/>
        <v>0</v>
      </c>
      <c r="T64" s="202"/>
      <c r="U64" s="201">
        <f t="shared" si="2"/>
        <v>0</v>
      </c>
      <c r="V64" s="259"/>
      <c r="W64" s="260">
        <f t="shared" si="5"/>
        <v>0</v>
      </c>
      <c r="X64" s="204">
        <f t="shared" si="3"/>
        <v>0</v>
      </c>
    </row>
    <row r="65" spans="1:24" ht="13.5" customHeight="1" x14ac:dyDescent="0.15">
      <c r="A65" s="474"/>
      <c r="B65" s="476"/>
      <c r="C65" s="513"/>
      <c r="D65" s="480"/>
      <c r="E65" s="520"/>
      <c r="F65" s="290"/>
      <c r="G65" s="291"/>
      <c r="H65" s="292"/>
      <c r="I65" s="290"/>
      <c r="J65" s="291"/>
      <c r="K65" s="293"/>
      <c r="L65" s="484"/>
      <c r="M65" s="509"/>
      <c r="N65" s="467"/>
      <c r="O65" s="202"/>
      <c r="P65" s="201">
        <f t="shared" si="0"/>
        <v>0</v>
      </c>
      <c r="Q65" s="259"/>
      <c r="R65" s="260">
        <f t="shared" si="4"/>
        <v>0</v>
      </c>
      <c r="S65" s="203">
        <f t="shared" si="1"/>
        <v>0</v>
      </c>
      <c r="T65" s="202"/>
      <c r="U65" s="201">
        <f t="shared" si="2"/>
        <v>0</v>
      </c>
      <c r="V65" s="259"/>
      <c r="W65" s="260">
        <f t="shared" si="5"/>
        <v>0</v>
      </c>
      <c r="X65" s="204">
        <f t="shared" si="3"/>
        <v>0</v>
      </c>
    </row>
    <row r="66" spans="1:24" ht="13.5" customHeight="1" x14ac:dyDescent="0.15">
      <c r="A66" s="474">
        <f>+A64+1</f>
        <v>30</v>
      </c>
      <c r="B66" s="476" t="s">
        <v>221</v>
      </c>
      <c r="C66" s="512" t="s">
        <v>129</v>
      </c>
      <c r="D66" s="480">
        <v>100</v>
      </c>
      <c r="E66" s="520">
        <v>39</v>
      </c>
      <c r="F66" s="290">
        <v>50</v>
      </c>
      <c r="G66" s="291">
        <v>238</v>
      </c>
      <c r="H66" s="292"/>
      <c r="I66" s="290">
        <v>50</v>
      </c>
      <c r="J66" s="291">
        <v>137</v>
      </c>
      <c r="K66" s="293"/>
      <c r="L66" s="484"/>
      <c r="M66" s="509">
        <f>+O66+O67+T66+T67</f>
        <v>0</v>
      </c>
      <c r="N66" s="467"/>
      <c r="O66" s="202"/>
      <c r="P66" s="201">
        <f t="shared" si="0"/>
        <v>0</v>
      </c>
      <c r="Q66" s="259"/>
      <c r="R66" s="260">
        <f t="shared" si="4"/>
        <v>0</v>
      </c>
      <c r="S66" s="203">
        <f t="shared" si="1"/>
        <v>0</v>
      </c>
      <c r="T66" s="202"/>
      <c r="U66" s="201">
        <f t="shared" si="2"/>
        <v>0</v>
      </c>
      <c r="V66" s="259"/>
      <c r="W66" s="260">
        <f t="shared" si="5"/>
        <v>0</v>
      </c>
      <c r="X66" s="204">
        <f t="shared" si="3"/>
        <v>0</v>
      </c>
    </row>
    <row r="67" spans="1:24" ht="13.5" customHeight="1" x14ac:dyDescent="0.15">
      <c r="A67" s="474"/>
      <c r="B67" s="476"/>
      <c r="C67" s="513"/>
      <c r="D67" s="480"/>
      <c r="E67" s="520"/>
      <c r="F67" s="290"/>
      <c r="G67" s="291"/>
      <c r="H67" s="292"/>
      <c r="I67" s="290"/>
      <c r="J67" s="291"/>
      <c r="K67" s="293"/>
      <c r="L67" s="484"/>
      <c r="M67" s="509"/>
      <c r="N67" s="467"/>
      <c r="O67" s="202"/>
      <c r="P67" s="201">
        <f t="shared" si="0"/>
        <v>0</v>
      </c>
      <c r="Q67" s="259"/>
      <c r="R67" s="260">
        <f t="shared" si="4"/>
        <v>0</v>
      </c>
      <c r="S67" s="203">
        <f t="shared" si="1"/>
        <v>0</v>
      </c>
      <c r="T67" s="202"/>
      <c r="U67" s="201">
        <f t="shared" si="2"/>
        <v>0</v>
      </c>
      <c r="V67" s="259"/>
      <c r="W67" s="260">
        <f t="shared" si="5"/>
        <v>0</v>
      </c>
      <c r="X67" s="204">
        <f t="shared" si="3"/>
        <v>0</v>
      </c>
    </row>
    <row r="68" spans="1:24" ht="13.5" customHeight="1" x14ac:dyDescent="0.15">
      <c r="A68" s="474">
        <f>+A66+1</f>
        <v>31</v>
      </c>
      <c r="B68" s="476" t="s">
        <v>222</v>
      </c>
      <c r="C68" s="512" t="s">
        <v>129</v>
      </c>
      <c r="D68" s="480">
        <v>125</v>
      </c>
      <c r="E68" s="520">
        <v>65</v>
      </c>
      <c r="F68" s="290">
        <v>50</v>
      </c>
      <c r="G68" s="291">
        <v>238</v>
      </c>
      <c r="H68" s="292"/>
      <c r="I68" s="290">
        <v>75</v>
      </c>
      <c r="J68" s="287">
        <v>206</v>
      </c>
      <c r="K68" s="293"/>
      <c r="L68" s="484"/>
      <c r="M68" s="509">
        <f>+O68+O69+T68+T69</f>
        <v>0</v>
      </c>
      <c r="N68" s="467"/>
      <c r="O68" s="202"/>
      <c r="P68" s="201">
        <f t="shared" si="0"/>
        <v>0</v>
      </c>
      <c r="Q68" s="259"/>
      <c r="R68" s="260">
        <f t="shared" si="4"/>
        <v>0</v>
      </c>
      <c r="S68" s="203">
        <f t="shared" si="1"/>
        <v>0</v>
      </c>
      <c r="T68" s="202"/>
      <c r="U68" s="201">
        <f t="shared" si="2"/>
        <v>0</v>
      </c>
      <c r="V68" s="259"/>
      <c r="W68" s="260">
        <f t="shared" si="5"/>
        <v>0</v>
      </c>
      <c r="X68" s="204">
        <f t="shared" si="3"/>
        <v>0</v>
      </c>
    </row>
    <row r="69" spans="1:24" ht="13.5" customHeight="1" x14ac:dyDescent="0.15">
      <c r="A69" s="474"/>
      <c r="B69" s="476"/>
      <c r="C69" s="513"/>
      <c r="D69" s="480"/>
      <c r="E69" s="520"/>
      <c r="F69" s="290"/>
      <c r="G69" s="291"/>
      <c r="H69" s="292"/>
      <c r="I69" s="290"/>
      <c r="J69" s="291"/>
      <c r="K69" s="293"/>
      <c r="L69" s="484"/>
      <c r="M69" s="509"/>
      <c r="N69" s="467"/>
      <c r="O69" s="202"/>
      <c r="P69" s="201">
        <f t="shared" si="0"/>
        <v>0</v>
      </c>
      <c r="Q69" s="259"/>
      <c r="R69" s="260">
        <f t="shared" si="4"/>
        <v>0</v>
      </c>
      <c r="S69" s="203">
        <f t="shared" si="1"/>
        <v>0</v>
      </c>
      <c r="T69" s="202"/>
      <c r="U69" s="201">
        <f t="shared" si="2"/>
        <v>0</v>
      </c>
      <c r="V69" s="259"/>
      <c r="W69" s="260">
        <f t="shared" si="5"/>
        <v>0</v>
      </c>
      <c r="X69" s="204">
        <f t="shared" si="3"/>
        <v>0</v>
      </c>
    </row>
    <row r="70" spans="1:24" ht="13.5" customHeight="1" x14ac:dyDescent="0.15">
      <c r="A70" s="474">
        <f>+A68+1</f>
        <v>32</v>
      </c>
      <c r="B70" s="476" t="s">
        <v>223</v>
      </c>
      <c r="C70" s="512" t="s">
        <v>129</v>
      </c>
      <c r="D70" s="480">
        <v>100</v>
      </c>
      <c r="E70" s="520">
        <v>49</v>
      </c>
      <c r="F70" s="290">
        <v>50</v>
      </c>
      <c r="G70" s="291">
        <v>238</v>
      </c>
      <c r="H70" s="292"/>
      <c r="I70" s="290">
        <v>50</v>
      </c>
      <c r="J70" s="291">
        <v>137</v>
      </c>
      <c r="K70" s="293"/>
      <c r="L70" s="484"/>
      <c r="M70" s="509">
        <f>+O70+O71+T70+T71</f>
        <v>0</v>
      </c>
      <c r="N70" s="467"/>
      <c r="O70" s="202"/>
      <c r="P70" s="201">
        <f t="shared" si="0"/>
        <v>0</v>
      </c>
      <c r="Q70" s="259"/>
      <c r="R70" s="260">
        <f t="shared" si="4"/>
        <v>0</v>
      </c>
      <c r="S70" s="203">
        <f t="shared" si="1"/>
        <v>0</v>
      </c>
      <c r="T70" s="202"/>
      <c r="U70" s="201">
        <f t="shared" si="2"/>
        <v>0</v>
      </c>
      <c r="V70" s="259"/>
      <c r="W70" s="260">
        <f t="shared" si="5"/>
        <v>0</v>
      </c>
      <c r="X70" s="204">
        <f t="shared" si="3"/>
        <v>0</v>
      </c>
    </row>
    <row r="71" spans="1:24" ht="13.5" customHeight="1" x14ac:dyDescent="0.15">
      <c r="A71" s="474"/>
      <c r="B71" s="476"/>
      <c r="C71" s="513"/>
      <c r="D71" s="480"/>
      <c r="E71" s="520"/>
      <c r="F71" s="290"/>
      <c r="G71" s="291"/>
      <c r="H71" s="292"/>
      <c r="I71" s="290"/>
      <c r="J71" s="291"/>
      <c r="K71" s="293"/>
      <c r="L71" s="484"/>
      <c r="M71" s="509"/>
      <c r="N71" s="467"/>
      <c r="O71" s="202"/>
      <c r="P71" s="201">
        <f t="shared" si="0"/>
        <v>0</v>
      </c>
      <c r="Q71" s="259"/>
      <c r="R71" s="260">
        <f t="shared" si="4"/>
        <v>0</v>
      </c>
      <c r="S71" s="203">
        <f t="shared" si="1"/>
        <v>0</v>
      </c>
      <c r="T71" s="202"/>
      <c r="U71" s="201">
        <f t="shared" si="2"/>
        <v>0</v>
      </c>
      <c r="V71" s="259"/>
      <c r="W71" s="260">
        <f t="shared" si="5"/>
        <v>0</v>
      </c>
      <c r="X71" s="204">
        <f>IF(U71=0,0,W71/U71*100)</f>
        <v>0</v>
      </c>
    </row>
    <row r="72" spans="1:24" ht="13.5" customHeight="1" x14ac:dyDescent="0.15">
      <c r="A72" s="474">
        <f>+A70+1</f>
        <v>33</v>
      </c>
      <c r="B72" s="476" t="s">
        <v>224</v>
      </c>
      <c r="C72" s="512" t="s">
        <v>129</v>
      </c>
      <c r="D72" s="480">
        <v>100</v>
      </c>
      <c r="E72" s="520">
        <v>31</v>
      </c>
      <c r="F72" s="290">
        <v>50</v>
      </c>
      <c r="G72" s="291">
        <v>238</v>
      </c>
      <c r="H72" s="292"/>
      <c r="I72" s="290">
        <v>50</v>
      </c>
      <c r="J72" s="291">
        <v>137</v>
      </c>
      <c r="K72" s="293"/>
      <c r="L72" s="484"/>
      <c r="M72" s="509">
        <f>+O72+O73+T72+T73</f>
        <v>0</v>
      </c>
      <c r="N72" s="467"/>
      <c r="O72" s="202"/>
      <c r="P72" s="201">
        <f t="shared" ref="P72:P97" si="6">+O72/210*1000</f>
        <v>0</v>
      </c>
      <c r="Q72" s="259"/>
      <c r="R72" s="260">
        <f t="shared" si="4"/>
        <v>0</v>
      </c>
      <c r="S72" s="203">
        <f t="shared" ref="S72:S97" si="7">IF(P72=0,0,R72/P72*100)</f>
        <v>0</v>
      </c>
      <c r="T72" s="202"/>
      <c r="U72" s="201">
        <f t="shared" ref="U72:U97" si="8">+T72/210/SQRT(3)*1000</f>
        <v>0</v>
      </c>
      <c r="V72" s="259"/>
      <c r="W72" s="260">
        <f t="shared" si="5"/>
        <v>0</v>
      </c>
      <c r="X72" s="204">
        <f t="shared" ref="X72:X97" si="9">IF(U72=0,0,W72/U72*100)</f>
        <v>0</v>
      </c>
    </row>
    <row r="73" spans="1:24" ht="13.5" customHeight="1" x14ac:dyDescent="0.15">
      <c r="A73" s="474"/>
      <c r="B73" s="523"/>
      <c r="C73" s="513"/>
      <c r="D73" s="480"/>
      <c r="E73" s="520"/>
      <c r="F73" s="290"/>
      <c r="G73" s="291"/>
      <c r="H73" s="292"/>
      <c r="I73" s="290"/>
      <c r="J73" s="291"/>
      <c r="K73" s="293"/>
      <c r="L73" s="484"/>
      <c r="M73" s="509"/>
      <c r="N73" s="467"/>
      <c r="O73" s="202"/>
      <c r="P73" s="201">
        <f t="shared" si="6"/>
        <v>0</v>
      </c>
      <c r="Q73" s="259"/>
      <c r="R73" s="260">
        <f t="shared" ref="R73:R77" si="10">+H73+Q73</f>
        <v>0</v>
      </c>
      <c r="S73" s="203">
        <f t="shared" si="7"/>
        <v>0</v>
      </c>
      <c r="T73" s="202"/>
      <c r="U73" s="201">
        <f t="shared" si="8"/>
        <v>0</v>
      </c>
      <c r="V73" s="259"/>
      <c r="W73" s="260">
        <f t="shared" ref="W73:W77" si="11">+K73+V73</f>
        <v>0</v>
      </c>
      <c r="X73" s="204">
        <f t="shared" si="9"/>
        <v>0</v>
      </c>
    </row>
    <row r="74" spans="1:24" ht="13.5" customHeight="1" x14ac:dyDescent="0.15">
      <c r="A74" s="474">
        <f>+A72+1</f>
        <v>34</v>
      </c>
      <c r="B74" s="476" t="s">
        <v>225</v>
      </c>
      <c r="C74" s="512" t="s">
        <v>129</v>
      </c>
      <c r="D74" s="521"/>
      <c r="E74" s="522"/>
      <c r="F74" s="524" t="s">
        <v>274</v>
      </c>
      <c r="G74" s="525"/>
      <c r="H74" s="526"/>
      <c r="I74" s="524" t="s">
        <v>275</v>
      </c>
      <c r="J74" s="525"/>
      <c r="K74" s="530"/>
      <c r="L74" s="484"/>
      <c r="M74" s="509">
        <f>+O74+O75+T74+T75</f>
        <v>0</v>
      </c>
      <c r="N74" s="467"/>
      <c r="O74" s="202"/>
      <c r="P74" s="201">
        <f t="shared" si="6"/>
        <v>0</v>
      </c>
      <c r="Q74" s="259"/>
      <c r="R74" s="260">
        <f t="shared" si="10"/>
        <v>0</v>
      </c>
      <c r="S74" s="203">
        <f t="shared" si="7"/>
        <v>0</v>
      </c>
      <c r="T74" s="202"/>
      <c r="U74" s="201">
        <f t="shared" si="8"/>
        <v>0</v>
      </c>
      <c r="V74" s="259"/>
      <c r="W74" s="260">
        <f t="shared" si="11"/>
        <v>0</v>
      </c>
      <c r="X74" s="204">
        <f t="shared" si="9"/>
        <v>0</v>
      </c>
    </row>
    <row r="75" spans="1:24" ht="13.5" customHeight="1" x14ac:dyDescent="0.15">
      <c r="A75" s="474"/>
      <c r="B75" s="476"/>
      <c r="C75" s="513"/>
      <c r="D75" s="521"/>
      <c r="E75" s="522"/>
      <c r="F75" s="527"/>
      <c r="G75" s="528"/>
      <c r="H75" s="529"/>
      <c r="I75" s="527"/>
      <c r="J75" s="528"/>
      <c r="K75" s="531"/>
      <c r="L75" s="484"/>
      <c r="M75" s="509"/>
      <c r="N75" s="467"/>
      <c r="O75" s="202"/>
      <c r="P75" s="201">
        <f t="shared" si="6"/>
        <v>0</v>
      </c>
      <c r="Q75" s="259"/>
      <c r="R75" s="260">
        <f t="shared" si="10"/>
        <v>0</v>
      </c>
      <c r="S75" s="203">
        <f t="shared" si="7"/>
        <v>0</v>
      </c>
      <c r="T75" s="202"/>
      <c r="U75" s="201">
        <f t="shared" si="8"/>
        <v>0</v>
      </c>
      <c r="V75" s="259"/>
      <c r="W75" s="260">
        <f t="shared" si="11"/>
        <v>0</v>
      </c>
      <c r="X75" s="204">
        <f t="shared" si="9"/>
        <v>0</v>
      </c>
    </row>
    <row r="76" spans="1:24" ht="13.5" customHeight="1" x14ac:dyDescent="0.15">
      <c r="A76" s="474">
        <f>+A74+1</f>
        <v>35</v>
      </c>
      <c r="B76" s="476" t="s">
        <v>226</v>
      </c>
      <c r="C76" s="512" t="s">
        <v>129</v>
      </c>
      <c r="D76" s="480">
        <v>100</v>
      </c>
      <c r="E76" s="520">
        <v>48</v>
      </c>
      <c r="F76" s="290">
        <v>50</v>
      </c>
      <c r="G76" s="291">
        <v>238</v>
      </c>
      <c r="H76" s="292"/>
      <c r="I76" s="290">
        <v>50</v>
      </c>
      <c r="J76" s="291">
        <v>137</v>
      </c>
      <c r="K76" s="293"/>
      <c r="L76" s="484"/>
      <c r="M76" s="509">
        <f>+O76+O77+T76+T77</f>
        <v>0</v>
      </c>
      <c r="N76" s="467"/>
      <c r="O76" s="202"/>
      <c r="P76" s="201">
        <f t="shared" si="6"/>
        <v>0</v>
      </c>
      <c r="Q76" s="259"/>
      <c r="R76" s="260">
        <f t="shared" si="10"/>
        <v>0</v>
      </c>
      <c r="S76" s="203">
        <f t="shared" si="7"/>
        <v>0</v>
      </c>
      <c r="T76" s="202"/>
      <c r="U76" s="201">
        <f t="shared" si="8"/>
        <v>0</v>
      </c>
      <c r="V76" s="259"/>
      <c r="W76" s="260">
        <f t="shared" si="11"/>
        <v>0</v>
      </c>
      <c r="X76" s="204">
        <f t="shared" si="9"/>
        <v>0</v>
      </c>
    </row>
    <row r="77" spans="1:24" ht="13.5" customHeight="1" x14ac:dyDescent="0.15">
      <c r="A77" s="474"/>
      <c r="B77" s="476"/>
      <c r="C77" s="513"/>
      <c r="D77" s="480"/>
      <c r="E77" s="520"/>
      <c r="F77" s="290"/>
      <c r="G77" s="291"/>
      <c r="H77" s="292"/>
      <c r="I77" s="290"/>
      <c r="J77" s="291"/>
      <c r="K77" s="293"/>
      <c r="L77" s="484"/>
      <c r="M77" s="509"/>
      <c r="N77" s="467"/>
      <c r="O77" s="202"/>
      <c r="P77" s="201">
        <f t="shared" si="6"/>
        <v>0</v>
      </c>
      <c r="Q77" s="259"/>
      <c r="R77" s="260">
        <f t="shared" si="10"/>
        <v>0</v>
      </c>
      <c r="S77" s="203">
        <f t="shared" si="7"/>
        <v>0</v>
      </c>
      <c r="T77" s="202"/>
      <c r="U77" s="201">
        <f t="shared" si="8"/>
        <v>0</v>
      </c>
      <c r="V77" s="259"/>
      <c r="W77" s="260">
        <f t="shared" si="11"/>
        <v>0</v>
      </c>
      <c r="X77" s="204">
        <f t="shared" si="9"/>
        <v>0</v>
      </c>
    </row>
    <row r="78" spans="1:24" ht="13.5" customHeight="1" x14ac:dyDescent="0.15">
      <c r="A78" s="474">
        <f>+A76+1</f>
        <v>36</v>
      </c>
      <c r="B78" s="476" t="s">
        <v>227</v>
      </c>
      <c r="C78" s="532" t="s">
        <v>237</v>
      </c>
      <c r="D78" s="480">
        <v>150</v>
      </c>
      <c r="E78" s="520">
        <v>96</v>
      </c>
      <c r="F78" s="290">
        <v>50</v>
      </c>
      <c r="G78" s="291">
        <v>238</v>
      </c>
      <c r="H78" s="292"/>
      <c r="I78" s="290">
        <v>100</v>
      </c>
      <c r="J78" s="291">
        <v>275</v>
      </c>
      <c r="K78" s="293"/>
      <c r="L78" s="484"/>
      <c r="M78" s="509">
        <f>+O78+O79+T78+T79</f>
        <v>0</v>
      </c>
      <c r="N78" s="467"/>
      <c r="O78" s="202"/>
      <c r="P78" s="201">
        <f t="shared" si="6"/>
        <v>0</v>
      </c>
      <c r="Q78" s="259"/>
      <c r="R78" s="260">
        <f>+Q78</f>
        <v>0</v>
      </c>
      <c r="S78" s="203">
        <f t="shared" si="7"/>
        <v>0</v>
      </c>
      <c r="T78" s="202"/>
      <c r="U78" s="201">
        <f t="shared" si="8"/>
        <v>0</v>
      </c>
      <c r="V78" s="259"/>
      <c r="W78" s="262">
        <f>+V78</f>
        <v>0</v>
      </c>
      <c r="X78" s="204">
        <f t="shared" si="9"/>
        <v>0</v>
      </c>
    </row>
    <row r="79" spans="1:24" ht="13.5" customHeight="1" x14ac:dyDescent="0.15">
      <c r="A79" s="474"/>
      <c r="B79" s="476"/>
      <c r="C79" s="532"/>
      <c r="D79" s="480"/>
      <c r="E79" s="520"/>
      <c r="F79" s="290"/>
      <c r="G79" s="291"/>
      <c r="H79" s="292"/>
      <c r="I79" s="290"/>
      <c r="J79" s="291"/>
      <c r="K79" s="293"/>
      <c r="L79" s="484"/>
      <c r="M79" s="509"/>
      <c r="N79" s="467"/>
      <c r="O79" s="202"/>
      <c r="P79" s="201">
        <f t="shared" si="6"/>
        <v>0</v>
      </c>
      <c r="Q79" s="259"/>
      <c r="R79" s="260">
        <f t="shared" ref="R79:R97" si="12">+Q79</f>
        <v>0</v>
      </c>
      <c r="S79" s="203">
        <f t="shared" si="7"/>
        <v>0</v>
      </c>
      <c r="T79" s="202"/>
      <c r="U79" s="201">
        <f t="shared" si="8"/>
        <v>0</v>
      </c>
      <c r="V79" s="259"/>
      <c r="W79" s="262">
        <f t="shared" ref="W79:W97" si="13">+V79</f>
        <v>0</v>
      </c>
      <c r="X79" s="204">
        <f t="shared" si="9"/>
        <v>0</v>
      </c>
    </row>
    <row r="80" spans="1:24" ht="13.5" customHeight="1" x14ac:dyDescent="0.15">
      <c r="A80" s="511">
        <f>+A78+1</f>
        <v>37</v>
      </c>
      <c r="B80" s="476" t="s">
        <v>228</v>
      </c>
      <c r="C80" s="532" t="s">
        <v>238</v>
      </c>
      <c r="D80" s="480">
        <v>125</v>
      </c>
      <c r="E80" s="520">
        <v>68</v>
      </c>
      <c r="F80" s="290">
        <v>50</v>
      </c>
      <c r="G80" s="291">
        <v>238</v>
      </c>
      <c r="H80" s="292"/>
      <c r="I80" s="290">
        <v>75</v>
      </c>
      <c r="J80" s="287">
        <v>206</v>
      </c>
      <c r="K80" s="293"/>
      <c r="L80" s="484"/>
      <c r="M80" s="509">
        <f>+O80+O81+T80+T81</f>
        <v>0</v>
      </c>
      <c r="N80" s="467"/>
      <c r="O80" s="202"/>
      <c r="P80" s="201">
        <f t="shared" si="6"/>
        <v>0</v>
      </c>
      <c r="Q80" s="259"/>
      <c r="R80" s="260">
        <f t="shared" si="12"/>
        <v>0</v>
      </c>
      <c r="S80" s="203">
        <f t="shared" si="7"/>
        <v>0</v>
      </c>
      <c r="T80" s="202"/>
      <c r="U80" s="201">
        <f t="shared" si="8"/>
        <v>0</v>
      </c>
      <c r="V80" s="259"/>
      <c r="W80" s="262">
        <f t="shared" si="13"/>
        <v>0</v>
      </c>
      <c r="X80" s="204">
        <f t="shared" si="9"/>
        <v>0</v>
      </c>
    </row>
    <row r="81" spans="1:24" ht="13.5" customHeight="1" x14ac:dyDescent="0.15">
      <c r="A81" s="473"/>
      <c r="B81" s="476"/>
      <c r="C81" s="532"/>
      <c r="D81" s="480"/>
      <c r="E81" s="520"/>
      <c r="F81" s="290"/>
      <c r="G81" s="291"/>
      <c r="H81" s="292"/>
      <c r="I81" s="290"/>
      <c r="J81" s="291"/>
      <c r="K81" s="293"/>
      <c r="L81" s="484"/>
      <c r="M81" s="509"/>
      <c r="N81" s="467"/>
      <c r="O81" s="202"/>
      <c r="P81" s="201">
        <f t="shared" si="6"/>
        <v>0</v>
      </c>
      <c r="Q81" s="259"/>
      <c r="R81" s="260">
        <f t="shared" si="12"/>
        <v>0</v>
      </c>
      <c r="S81" s="203">
        <f t="shared" si="7"/>
        <v>0</v>
      </c>
      <c r="T81" s="202"/>
      <c r="U81" s="201">
        <f t="shared" si="8"/>
        <v>0</v>
      </c>
      <c r="V81" s="259"/>
      <c r="W81" s="262">
        <f t="shared" si="13"/>
        <v>0</v>
      </c>
      <c r="X81" s="204">
        <f t="shared" si="9"/>
        <v>0</v>
      </c>
    </row>
    <row r="82" spans="1:24" ht="13.5" customHeight="1" x14ac:dyDescent="0.15">
      <c r="A82" s="474">
        <f>+A80+1</f>
        <v>38</v>
      </c>
      <c r="B82" s="476" t="s">
        <v>229</v>
      </c>
      <c r="C82" s="532" t="s">
        <v>238</v>
      </c>
      <c r="D82" s="480">
        <v>150</v>
      </c>
      <c r="E82" s="520">
        <v>72</v>
      </c>
      <c r="F82" s="290">
        <v>50</v>
      </c>
      <c r="G82" s="291">
        <v>238</v>
      </c>
      <c r="H82" s="292"/>
      <c r="I82" s="290">
        <v>100</v>
      </c>
      <c r="J82" s="291">
        <v>275</v>
      </c>
      <c r="K82" s="293"/>
      <c r="L82" s="484"/>
      <c r="M82" s="509">
        <f>+O82+O83+T82+T83</f>
        <v>0</v>
      </c>
      <c r="N82" s="467"/>
      <c r="O82" s="202"/>
      <c r="P82" s="201">
        <f t="shared" si="6"/>
        <v>0</v>
      </c>
      <c r="Q82" s="259"/>
      <c r="R82" s="260">
        <f t="shared" si="12"/>
        <v>0</v>
      </c>
      <c r="S82" s="203">
        <f t="shared" si="7"/>
        <v>0</v>
      </c>
      <c r="T82" s="202"/>
      <c r="U82" s="201">
        <f t="shared" si="8"/>
        <v>0</v>
      </c>
      <c r="V82" s="259"/>
      <c r="W82" s="262">
        <f t="shared" si="13"/>
        <v>0</v>
      </c>
      <c r="X82" s="204">
        <f t="shared" si="9"/>
        <v>0</v>
      </c>
    </row>
    <row r="83" spans="1:24" ht="13.5" customHeight="1" x14ac:dyDescent="0.15">
      <c r="A83" s="474"/>
      <c r="B83" s="476"/>
      <c r="C83" s="532"/>
      <c r="D83" s="480"/>
      <c r="E83" s="520"/>
      <c r="F83" s="290"/>
      <c r="G83" s="291"/>
      <c r="H83" s="292"/>
      <c r="I83" s="290"/>
      <c r="J83" s="291"/>
      <c r="K83" s="293"/>
      <c r="L83" s="484"/>
      <c r="M83" s="509"/>
      <c r="N83" s="467"/>
      <c r="O83" s="202"/>
      <c r="P83" s="201">
        <f t="shared" si="6"/>
        <v>0</v>
      </c>
      <c r="Q83" s="259"/>
      <c r="R83" s="260">
        <f t="shared" si="12"/>
        <v>0</v>
      </c>
      <c r="S83" s="203">
        <f t="shared" si="7"/>
        <v>0</v>
      </c>
      <c r="T83" s="202"/>
      <c r="U83" s="201">
        <f t="shared" si="8"/>
        <v>0</v>
      </c>
      <c r="V83" s="259"/>
      <c r="W83" s="262">
        <f t="shared" si="13"/>
        <v>0</v>
      </c>
      <c r="X83" s="204">
        <f t="shared" si="9"/>
        <v>0</v>
      </c>
    </row>
    <row r="84" spans="1:24" ht="13.5" customHeight="1" x14ac:dyDescent="0.15">
      <c r="A84" s="474">
        <f>+A82+1</f>
        <v>39</v>
      </c>
      <c r="B84" s="476" t="s">
        <v>230</v>
      </c>
      <c r="C84" s="532" t="s">
        <v>238</v>
      </c>
      <c r="D84" s="480">
        <v>175</v>
      </c>
      <c r="E84" s="520">
        <v>75</v>
      </c>
      <c r="F84" s="290">
        <v>75</v>
      </c>
      <c r="G84" s="291">
        <v>357</v>
      </c>
      <c r="H84" s="292"/>
      <c r="I84" s="290">
        <v>100</v>
      </c>
      <c r="J84" s="291">
        <v>275</v>
      </c>
      <c r="K84" s="293"/>
      <c r="L84" s="484"/>
      <c r="M84" s="509">
        <f>+O84+O85+T84+T85</f>
        <v>0</v>
      </c>
      <c r="N84" s="467"/>
      <c r="O84" s="202"/>
      <c r="P84" s="201">
        <f t="shared" si="6"/>
        <v>0</v>
      </c>
      <c r="Q84" s="259"/>
      <c r="R84" s="260">
        <f t="shared" si="12"/>
        <v>0</v>
      </c>
      <c r="S84" s="203">
        <f t="shared" si="7"/>
        <v>0</v>
      </c>
      <c r="T84" s="202"/>
      <c r="U84" s="201">
        <f t="shared" si="8"/>
        <v>0</v>
      </c>
      <c r="V84" s="259"/>
      <c r="W84" s="262">
        <f t="shared" si="13"/>
        <v>0</v>
      </c>
      <c r="X84" s="204">
        <f t="shared" si="9"/>
        <v>0</v>
      </c>
    </row>
    <row r="85" spans="1:24" ht="13.5" customHeight="1" x14ac:dyDescent="0.15">
      <c r="A85" s="474"/>
      <c r="B85" s="476"/>
      <c r="C85" s="532"/>
      <c r="D85" s="480"/>
      <c r="E85" s="520"/>
      <c r="F85" s="290"/>
      <c r="G85" s="291"/>
      <c r="H85" s="292"/>
      <c r="I85" s="290"/>
      <c r="J85" s="291"/>
      <c r="K85" s="293"/>
      <c r="L85" s="484"/>
      <c r="M85" s="509"/>
      <c r="N85" s="467"/>
      <c r="O85" s="202"/>
      <c r="P85" s="201">
        <f t="shared" si="6"/>
        <v>0</v>
      </c>
      <c r="Q85" s="259"/>
      <c r="R85" s="260">
        <f t="shared" si="12"/>
        <v>0</v>
      </c>
      <c r="S85" s="203">
        <f t="shared" si="7"/>
        <v>0</v>
      </c>
      <c r="T85" s="202"/>
      <c r="U85" s="201">
        <f t="shared" si="8"/>
        <v>0</v>
      </c>
      <c r="V85" s="259"/>
      <c r="W85" s="262">
        <f t="shared" si="13"/>
        <v>0</v>
      </c>
      <c r="X85" s="204">
        <f t="shared" si="9"/>
        <v>0</v>
      </c>
    </row>
    <row r="86" spans="1:24" ht="13.5" customHeight="1" x14ac:dyDescent="0.15">
      <c r="A86" s="474">
        <f>+A84+1</f>
        <v>40</v>
      </c>
      <c r="B86" s="476" t="s">
        <v>231</v>
      </c>
      <c r="C86" s="532" t="s">
        <v>238</v>
      </c>
      <c r="D86" s="480">
        <v>125</v>
      </c>
      <c r="E86" s="520">
        <v>41</v>
      </c>
      <c r="F86" s="290">
        <v>50</v>
      </c>
      <c r="G86" s="291">
        <v>238</v>
      </c>
      <c r="H86" s="292"/>
      <c r="I86" s="290">
        <v>75</v>
      </c>
      <c r="J86" s="287">
        <v>206</v>
      </c>
      <c r="K86" s="293"/>
      <c r="L86" s="484"/>
      <c r="M86" s="509">
        <f>+O86+O87+T86+T87</f>
        <v>0</v>
      </c>
      <c r="N86" s="467"/>
      <c r="O86" s="202"/>
      <c r="P86" s="201">
        <f t="shared" si="6"/>
        <v>0</v>
      </c>
      <c r="Q86" s="259"/>
      <c r="R86" s="260">
        <f t="shared" si="12"/>
        <v>0</v>
      </c>
      <c r="S86" s="203">
        <f t="shared" si="7"/>
        <v>0</v>
      </c>
      <c r="T86" s="202"/>
      <c r="U86" s="201">
        <f t="shared" si="8"/>
        <v>0</v>
      </c>
      <c r="V86" s="259"/>
      <c r="W86" s="262">
        <f t="shared" si="13"/>
        <v>0</v>
      </c>
      <c r="X86" s="204">
        <f t="shared" si="9"/>
        <v>0</v>
      </c>
    </row>
    <row r="87" spans="1:24" ht="13.5" customHeight="1" x14ac:dyDescent="0.15">
      <c r="A87" s="474"/>
      <c r="B87" s="476"/>
      <c r="C87" s="532"/>
      <c r="D87" s="480"/>
      <c r="E87" s="520"/>
      <c r="F87" s="290"/>
      <c r="G87" s="291"/>
      <c r="H87" s="292"/>
      <c r="I87" s="290"/>
      <c r="J87" s="291"/>
      <c r="K87" s="293"/>
      <c r="L87" s="484"/>
      <c r="M87" s="509"/>
      <c r="N87" s="467"/>
      <c r="O87" s="202"/>
      <c r="P87" s="201">
        <f t="shared" si="6"/>
        <v>0</v>
      </c>
      <c r="Q87" s="259"/>
      <c r="R87" s="260">
        <f t="shared" si="12"/>
        <v>0</v>
      </c>
      <c r="S87" s="203">
        <f t="shared" si="7"/>
        <v>0</v>
      </c>
      <c r="T87" s="202"/>
      <c r="U87" s="201">
        <f t="shared" si="8"/>
        <v>0</v>
      </c>
      <c r="V87" s="259"/>
      <c r="W87" s="262">
        <f t="shared" si="13"/>
        <v>0</v>
      </c>
      <c r="X87" s="204">
        <f t="shared" si="9"/>
        <v>0</v>
      </c>
    </row>
    <row r="88" spans="1:24" ht="13.5" customHeight="1" x14ac:dyDescent="0.15">
      <c r="A88" s="474">
        <f>+A86+1</f>
        <v>41</v>
      </c>
      <c r="B88" s="476" t="s">
        <v>232</v>
      </c>
      <c r="C88" s="532" t="s">
        <v>238</v>
      </c>
      <c r="D88" s="480">
        <v>150</v>
      </c>
      <c r="E88" s="520">
        <v>69</v>
      </c>
      <c r="F88" s="290">
        <v>50</v>
      </c>
      <c r="G88" s="291">
        <v>238</v>
      </c>
      <c r="H88" s="292"/>
      <c r="I88" s="290">
        <v>100</v>
      </c>
      <c r="J88" s="291">
        <v>275</v>
      </c>
      <c r="K88" s="293"/>
      <c r="L88" s="484"/>
      <c r="M88" s="509">
        <f>+O88+O89+T88+T89</f>
        <v>0</v>
      </c>
      <c r="N88" s="467"/>
      <c r="O88" s="202"/>
      <c r="P88" s="201">
        <f t="shared" si="6"/>
        <v>0</v>
      </c>
      <c r="Q88" s="259"/>
      <c r="R88" s="260">
        <f t="shared" si="12"/>
        <v>0</v>
      </c>
      <c r="S88" s="203">
        <f t="shared" si="7"/>
        <v>0</v>
      </c>
      <c r="T88" s="202"/>
      <c r="U88" s="201">
        <f t="shared" si="8"/>
        <v>0</v>
      </c>
      <c r="V88" s="259"/>
      <c r="W88" s="262">
        <f t="shared" si="13"/>
        <v>0</v>
      </c>
      <c r="X88" s="204">
        <f t="shared" si="9"/>
        <v>0</v>
      </c>
    </row>
    <row r="89" spans="1:24" ht="13.5" customHeight="1" x14ac:dyDescent="0.15">
      <c r="A89" s="474"/>
      <c r="B89" s="476"/>
      <c r="C89" s="532"/>
      <c r="D89" s="480"/>
      <c r="E89" s="520"/>
      <c r="F89" s="290"/>
      <c r="G89" s="291"/>
      <c r="H89" s="292"/>
      <c r="I89" s="290"/>
      <c r="J89" s="291"/>
      <c r="K89" s="293"/>
      <c r="L89" s="484"/>
      <c r="M89" s="509"/>
      <c r="N89" s="467"/>
      <c r="O89" s="202"/>
      <c r="P89" s="201">
        <f t="shared" si="6"/>
        <v>0</v>
      </c>
      <c r="Q89" s="259"/>
      <c r="R89" s="260">
        <f t="shared" si="12"/>
        <v>0</v>
      </c>
      <c r="S89" s="203">
        <f t="shared" si="7"/>
        <v>0</v>
      </c>
      <c r="T89" s="202"/>
      <c r="U89" s="201">
        <f t="shared" si="8"/>
        <v>0</v>
      </c>
      <c r="V89" s="259"/>
      <c r="W89" s="262">
        <f t="shared" si="13"/>
        <v>0</v>
      </c>
      <c r="X89" s="204">
        <f t="shared" si="9"/>
        <v>0</v>
      </c>
    </row>
    <row r="90" spans="1:24" ht="13.5" customHeight="1" x14ac:dyDescent="0.15">
      <c r="A90" s="474">
        <f>+A88+1</f>
        <v>42</v>
      </c>
      <c r="B90" s="476" t="s">
        <v>233</v>
      </c>
      <c r="C90" s="532" t="s">
        <v>238</v>
      </c>
      <c r="D90" s="480">
        <v>225</v>
      </c>
      <c r="E90" s="520">
        <v>157</v>
      </c>
      <c r="F90" s="290">
        <v>75</v>
      </c>
      <c r="G90" s="291">
        <v>357</v>
      </c>
      <c r="H90" s="292"/>
      <c r="I90" s="290">
        <v>150</v>
      </c>
      <c r="J90" s="291">
        <v>412</v>
      </c>
      <c r="K90" s="293"/>
      <c r="L90" s="484"/>
      <c r="M90" s="509">
        <f>+O90+O91+T90+T91</f>
        <v>0</v>
      </c>
      <c r="N90" s="467"/>
      <c r="O90" s="202"/>
      <c r="P90" s="201">
        <f t="shared" si="6"/>
        <v>0</v>
      </c>
      <c r="Q90" s="259"/>
      <c r="R90" s="260">
        <f t="shared" si="12"/>
        <v>0</v>
      </c>
      <c r="S90" s="203">
        <f t="shared" si="7"/>
        <v>0</v>
      </c>
      <c r="T90" s="202"/>
      <c r="U90" s="201">
        <f t="shared" si="8"/>
        <v>0</v>
      </c>
      <c r="V90" s="259"/>
      <c r="W90" s="262">
        <f t="shared" si="13"/>
        <v>0</v>
      </c>
      <c r="X90" s="204">
        <f t="shared" si="9"/>
        <v>0</v>
      </c>
    </row>
    <row r="91" spans="1:24" ht="13.5" customHeight="1" x14ac:dyDescent="0.15">
      <c r="A91" s="474"/>
      <c r="B91" s="476"/>
      <c r="C91" s="532"/>
      <c r="D91" s="480"/>
      <c r="E91" s="520"/>
      <c r="F91" s="290"/>
      <c r="G91" s="291"/>
      <c r="H91" s="292"/>
      <c r="I91" s="290"/>
      <c r="J91" s="291"/>
      <c r="K91" s="293"/>
      <c r="L91" s="484"/>
      <c r="M91" s="509"/>
      <c r="N91" s="467"/>
      <c r="O91" s="202"/>
      <c r="P91" s="201">
        <f t="shared" si="6"/>
        <v>0</v>
      </c>
      <c r="Q91" s="259"/>
      <c r="R91" s="260">
        <f t="shared" si="12"/>
        <v>0</v>
      </c>
      <c r="S91" s="203">
        <f t="shared" si="7"/>
        <v>0</v>
      </c>
      <c r="T91" s="202"/>
      <c r="U91" s="201">
        <f t="shared" si="8"/>
        <v>0</v>
      </c>
      <c r="V91" s="259"/>
      <c r="W91" s="262">
        <f t="shared" si="13"/>
        <v>0</v>
      </c>
      <c r="X91" s="204">
        <f t="shared" si="9"/>
        <v>0</v>
      </c>
    </row>
    <row r="92" spans="1:24" ht="13.5" customHeight="1" x14ac:dyDescent="0.15">
      <c r="A92" s="474">
        <f>+A90+1</f>
        <v>43</v>
      </c>
      <c r="B92" s="476" t="s">
        <v>234</v>
      </c>
      <c r="C92" s="532" t="s">
        <v>238</v>
      </c>
      <c r="D92" s="480">
        <v>350</v>
      </c>
      <c r="E92" s="520">
        <v>124</v>
      </c>
      <c r="F92" s="290">
        <v>150</v>
      </c>
      <c r="G92" s="291">
        <v>714</v>
      </c>
      <c r="H92" s="292"/>
      <c r="I92" s="290">
        <v>200</v>
      </c>
      <c r="J92" s="291">
        <v>550</v>
      </c>
      <c r="K92" s="293"/>
      <c r="L92" s="484"/>
      <c r="M92" s="509">
        <f>+O92+O93+T92+T93</f>
        <v>0</v>
      </c>
      <c r="N92" s="467"/>
      <c r="O92" s="202"/>
      <c r="P92" s="201">
        <f t="shared" si="6"/>
        <v>0</v>
      </c>
      <c r="Q92" s="259"/>
      <c r="R92" s="260">
        <f t="shared" si="12"/>
        <v>0</v>
      </c>
      <c r="S92" s="203">
        <f t="shared" si="7"/>
        <v>0</v>
      </c>
      <c r="T92" s="202"/>
      <c r="U92" s="201">
        <f t="shared" si="8"/>
        <v>0</v>
      </c>
      <c r="V92" s="259"/>
      <c r="W92" s="262">
        <f t="shared" si="13"/>
        <v>0</v>
      </c>
      <c r="X92" s="204">
        <f t="shared" si="9"/>
        <v>0</v>
      </c>
    </row>
    <row r="93" spans="1:24" ht="13.5" customHeight="1" x14ac:dyDescent="0.15">
      <c r="A93" s="474"/>
      <c r="B93" s="476"/>
      <c r="C93" s="532"/>
      <c r="D93" s="480"/>
      <c r="E93" s="520"/>
      <c r="F93" s="290"/>
      <c r="G93" s="291"/>
      <c r="H93" s="292"/>
      <c r="I93" s="290"/>
      <c r="J93" s="291"/>
      <c r="K93" s="293"/>
      <c r="L93" s="484"/>
      <c r="M93" s="509"/>
      <c r="N93" s="467"/>
      <c r="O93" s="202"/>
      <c r="P93" s="201">
        <f t="shared" si="6"/>
        <v>0</v>
      </c>
      <c r="Q93" s="259"/>
      <c r="R93" s="260">
        <f t="shared" si="12"/>
        <v>0</v>
      </c>
      <c r="S93" s="203">
        <f t="shared" si="7"/>
        <v>0</v>
      </c>
      <c r="T93" s="202"/>
      <c r="U93" s="201">
        <f t="shared" si="8"/>
        <v>0</v>
      </c>
      <c r="V93" s="259"/>
      <c r="W93" s="262">
        <f t="shared" si="13"/>
        <v>0</v>
      </c>
      <c r="X93" s="204">
        <f t="shared" si="9"/>
        <v>0</v>
      </c>
    </row>
    <row r="94" spans="1:24" ht="13.5" customHeight="1" x14ac:dyDescent="0.15">
      <c r="A94" s="474">
        <f>+A92+1</f>
        <v>44</v>
      </c>
      <c r="B94" s="476" t="s">
        <v>235</v>
      </c>
      <c r="C94" s="532" t="s">
        <v>237</v>
      </c>
      <c r="D94" s="480">
        <v>400</v>
      </c>
      <c r="E94" s="520">
        <v>117</v>
      </c>
      <c r="F94" s="290">
        <v>150</v>
      </c>
      <c r="G94" s="291">
        <v>714</v>
      </c>
      <c r="H94" s="292"/>
      <c r="I94" s="290">
        <v>50</v>
      </c>
      <c r="J94" s="291">
        <v>137</v>
      </c>
      <c r="K94" s="293"/>
      <c r="L94" s="484"/>
      <c r="M94" s="509">
        <f>+O94+O95+T94+T95</f>
        <v>0</v>
      </c>
      <c r="N94" s="467"/>
      <c r="O94" s="202"/>
      <c r="P94" s="201">
        <f t="shared" si="6"/>
        <v>0</v>
      </c>
      <c r="Q94" s="259"/>
      <c r="R94" s="260">
        <f t="shared" si="12"/>
        <v>0</v>
      </c>
      <c r="S94" s="203">
        <f t="shared" si="7"/>
        <v>0</v>
      </c>
      <c r="T94" s="202"/>
      <c r="U94" s="201">
        <f t="shared" si="8"/>
        <v>0</v>
      </c>
      <c r="V94" s="259"/>
      <c r="W94" s="262">
        <f t="shared" si="13"/>
        <v>0</v>
      </c>
      <c r="X94" s="204">
        <f t="shared" si="9"/>
        <v>0</v>
      </c>
    </row>
    <row r="95" spans="1:24" ht="13.5" customHeight="1" x14ac:dyDescent="0.15">
      <c r="A95" s="474"/>
      <c r="B95" s="476"/>
      <c r="C95" s="532"/>
      <c r="D95" s="480"/>
      <c r="E95" s="520"/>
      <c r="F95" s="290"/>
      <c r="G95" s="291"/>
      <c r="H95" s="292"/>
      <c r="I95" s="290">
        <v>200</v>
      </c>
      <c r="J95" s="291">
        <v>550</v>
      </c>
      <c r="K95" s="293"/>
      <c r="L95" s="484"/>
      <c r="M95" s="509"/>
      <c r="N95" s="467"/>
      <c r="O95" s="202"/>
      <c r="P95" s="201">
        <f t="shared" si="6"/>
        <v>0</v>
      </c>
      <c r="Q95" s="259"/>
      <c r="R95" s="260">
        <f t="shared" si="12"/>
        <v>0</v>
      </c>
      <c r="S95" s="203">
        <f t="shared" si="7"/>
        <v>0</v>
      </c>
      <c r="T95" s="202"/>
      <c r="U95" s="201">
        <f t="shared" si="8"/>
        <v>0</v>
      </c>
      <c r="V95" s="259"/>
      <c r="W95" s="262">
        <f t="shared" si="13"/>
        <v>0</v>
      </c>
      <c r="X95" s="204">
        <f t="shared" si="9"/>
        <v>0</v>
      </c>
    </row>
    <row r="96" spans="1:24" ht="13.5" customHeight="1" x14ac:dyDescent="0.15">
      <c r="A96" s="474">
        <f>+A94+1</f>
        <v>45</v>
      </c>
      <c r="B96" s="476" t="s">
        <v>236</v>
      </c>
      <c r="C96" s="532" t="s">
        <v>238</v>
      </c>
      <c r="D96" s="480">
        <v>120</v>
      </c>
      <c r="E96" s="520">
        <v>40</v>
      </c>
      <c r="F96" s="290">
        <v>100</v>
      </c>
      <c r="G96" s="291">
        <v>476</v>
      </c>
      <c r="H96" s="292"/>
      <c r="I96" s="290">
        <v>20</v>
      </c>
      <c r="J96" s="291">
        <v>55</v>
      </c>
      <c r="K96" s="293"/>
      <c r="L96" s="484"/>
      <c r="M96" s="509">
        <f>+O96+O97+T96+T97</f>
        <v>0</v>
      </c>
      <c r="N96" s="467"/>
      <c r="O96" s="202"/>
      <c r="P96" s="201">
        <f t="shared" si="6"/>
        <v>0</v>
      </c>
      <c r="Q96" s="259"/>
      <c r="R96" s="260">
        <f t="shared" si="12"/>
        <v>0</v>
      </c>
      <c r="S96" s="203">
        <f t="shared" si="7"/>
        <v>0</v>
      </c>
      <c r="T96" s="202"/>
      <c r="U96" s="201">
        <f t="shared" si="8"/>
        <v>0</v>
      </c>
      <c r="V96" s="259"/>
      <c r="W96" s="262">
        <f t="shared" si="13"/>
        <v>0</v>
      </c>
      <c r="X96" s="204">
        <f t="shared" si="9"/>
        <v>0</v>
      </c>
    </row>
    <row r="97" spans="1:24" ht="13.5" customHeight="1" x14ac:dyDescent="0.15">
      <c r="A97" s="474"/>
      <c r="B97" s="476"/>
      <c r="C97" s="532"/>
      <c r="D97" s="480"/>
      <c r="E97" s="520"/>
      <c r="F97" s="290"/>
      <c r="G97" s="291"/>
      <c r="H97" s="292"/>
      <c r="I97" s="290"/>
      <c r="J97" s="291"/>
      <c r="K97" s="293"/>
      <c r="L97" s="484"/>
      <c r="M97" s="509"/>
      <c r="N97" s="467"/>
      <c r="O97" s="202"/>
      <c r="P97" s="201">
        <f t="shared" si="6"/>
        <v>0</v>
      </c>
      <c r="Q97" s="259"/>
      <c r="R97" s="260">
        <f t="shared" si="12"/>
        <v>0</v>
      </c>
      <c r="S97" s="203">
        <f t="shared" si="7"/>
        <v>0</v>
      </c>
      <c r="T97" s="202"/>
      <c r="U97" s="201">
        <f t="shared" si="8"/>
        <v>0</v>
      </c>
      <c r="V97" s="259"/>
      <c r="W97" s="262">
        <f t="shared" si="13"/>
        <v>0</v>
      </c>
      <c r="X97" s="204">
        <f t="shared" si="9"/>
        <v>0</v>
      </c>
    </row>
    <row r="98" spans="1:24" ht="13.5" customHeight="1" x14ac:dyDescent="0.15">
      <c r="A98" s="285" t="s">
        <v>243</v>
      </c>
    </row>
  </sheetData>
  <protectedRanges>
    <protectedRange sqref="N78:O97 Q78:Q97 T78:T97 V78:V97 L78:L97" name="範囲2"/>
    <protectedRange sqref="L8:L77 N8:O77 Q8:Q77 T8:T77 V8:V77" name="範囲1"/>
  </protectedRanges>
  <mergeCells count="377">
    <mergeCell ref="D88:D89"/>
    <mergeCell ref="E88:E89"/>
    <mergeCell ref="D90:D91"/>
    <mergeCell ref="E90:E91"/>
    <mergeCell ref="M96:M97"/>
    <mergeCell ref="A96:A97"/>
    <mergeCell ref="B96:B97"/>
    <mergeCell ref="C96:C97"/>
    <mergeCell ref="L96:L97"/>
    <mergeCell ref="M92:M93"/>
    <mergeCell ref="A94:A95"/>
    <mergeCell ref="B94:B95"/>
    <mergeCell ref="C94:C95"/>
    <mergeCell ref="L94:L95"/>
    <mergeCell ref="M94:M95"/>
    <mergeCell ref="A92:A93"/>
    <mergeCell ref="B92:B93"/>
    <mergeCell ref="C92:C93"/>
    <mergeCell ref="L92:L93"/>
    <mergeCell ref="D92:D93"/>
    <mergeCell ref="E92:E93"/>
    <mergeCell ref="D94:D95"/>
    <mergeCell ref="E94:E95"/>
    <mergeCell ref="D96:D97"/>
    <mergeCell ref="E96:E97"/>
    <mergeCell ref="M90:M91"/>
    <mergeCell ref="A88:A89"/>
    <mergeCell ref="B88:B89"/>
    <mergeCell ref="C88:C89"/>
    <mergeCell ref="L88:L89"/>
    <mergeCell ref="M84:M85"/>
    <mergeCell ref="A86:A87"/>
    <mergeCell ref="B86:B87"/>
    <mergeCell ref="C86:C87"/>
    <mergeCell ref="L86:L87"/>
    <mergeCell ref="M86:M87"/>
    <mergeCell ref="A84:A85"/>
    <mergeCell ref="B84:B85"/>
    <mergeCell ref="C84:C85"/>
    <mergeCell ref="L84:L85"/>
    <mergeCell ref="M88:M89"/>
    <mergeCell ref="A90:A91"/>
    <mergeCell ref="B90:B91"/>
    <mergeCell ref="C90:C91"/>
    <mergeCell ref="L90:L91"/>
    <mergeCell ref="D84:D85"/>
    <mergeCell ref="E84:E85"/>
    <mergeCell ref="D86:D87"/>
    <mergeCell ref="E86:E87"/>
    <mergeCell ref="M80:M81"/>
    <mergeCell ref="A82:A83"/>
    <mergeCell ref="B82:B83"/>
    <mergeCell ref="C82:C83"/>
    <mergeCell ref="L82:L83"/>
    <mergeCell ref="M82:M83"/>
    <mergeCell ref="A80:A81"/>
    <mergeCell ref="B80:B81"/>
    <mergeCell ref="C80:C81"/>
    <mergeCell ref="L80:L81"/>
    <mergeCell ref="D80:D81"/>
    <mergeCell ref="E80:E81"/>
    <mergeCell ref="D82:D83"/>
    <mergeCell ref="E82:E83"/>
    <mergeCell ref="M76:M77"/>
    <mergeCell ref="A78:A79"/>
    <mergeCell ref="B78:B79"/>
    <mergeCell ref="C78:C79"/>
    <mergeCell ref="L78:L79"/>
    <mergeCell ref="M78:M79"/>
    <mergeCell ref="A76:A77"/>
    <mergeCell ref="B76:B77"/>
    <mergeCell ref="C76:C77"/>
    <mergeCell ref="D76:D77"/>
    <mergeCell ref="E76:E77"/>
    <mergeCell ref="L76:L77"/>
    <mergeCell ref="D78:D79"/>
    <mergeCell ref="E78:E79"/>
    <mergeCell ref="M72:M73"/>
    <mergeCell ref="A74:A75"/>
    <mergeCell ref="B74:B75"/>
    <mergeCell ref="C74:C75"/>
    <mergeCell ref="D74:D75"/>
    <mergeCell ref="E74:E75"/>
    <mergeCell ref="L74:L75"/>
    <mergeCell ref="M74:M75"/>
    <mergeCell ref="A72:A73"/>
    <mergeCell ref="B72:B73"/>
    <mergeCell ref="C72:C73"/>
    <mergeCell ref="D72:D73"/>
    <mergeCell ref="E72:E73"/>
    <mergeCell ref="L72:L73"/>
    <mergeCell ref="F74:H75"/>
    <mergeCell ref="I74:K75"/>
    <mergeCell ref="M68:M69"/>
    <mergeCell ref="A70:A71"/>
    <mergeCell ref="B70:B71"/>
    <mergeCell ref="C70:C71"/>
    <mergeCell ref="D70:D71"/>
    <mergeCell ref="E70:E71"/>
    <mergeCell ref="L70:L71"/>
    <mergeCell ref="M70:M71"/>
    <mergeCell ref="A68:A69"/>
    <mergeCell ref="B68:B69"/>
    <mergeCell ref="C68:C69"/>
    <mergeCell ref="D68:D69"/>
    <mergeCell ref="E68:E69"/>
    <mergeCell ref="L68:L69"/>
    <mergeCell ref="M64:M65"/>
    <mergeCell ref="A66:A67"/>
    <mergeCell ref="B66:B67"/>
    <mergeCell ref="C66:C67"/>
    <mergeCell ref="D66:D67"/>
    <mergeCell ref="E66:E67"/>
    <mergeCell ref="L66:L67"/>
    <mergeCell ref="M66:M67"/>
    <mergeCell ref="A64:A65"/>
    <mergeCell ref="B64:B65"/>
    <mergeCell ref="C64:C65"/>
    <mergeCell ref="D64:D65"/>
    <mergeCell ref="E64:E65"/>
    <mergeCell ref="L64:L65"/>
    <mergeCell ref="M60:M61"/>
    <mergeCell ref="A62:A63"/>
    <mergeCell ref="B62:B63"/>
    <mergeCell ref="C62:C63"/>
    <mergeCell ref="D62:D63"/>
    <mergeCell ref="E62:E63"/>
    <mergeCell ref="L62:L63"/>
    <mergeCell ref="M62:M63"/>
    <mergeCell ref="A60:A61"/>
    <mergeCell ref="B60:B61"/>
    <mergeCell ref="C60:C61"/>
    <mergeCell ref="D60:D61"/>
    <mergeCell ref="E60:E61"/>
    <mergeCell ref="L60:L61"/>
    <mergeCell ref="M56:M57"/>
    <mergeCell ref="A58:A59"/>
    <mergeCell ref="B58:B59"/>
    <mergeCell ref="C58:C59"/>
    <mergeCell ref="D58:D59"/>
    <mergeCell ref="E58:E59"/>
    <mergeCell ref="L58:L59"/>
    <mergeCell ref="M58:M59"/>
    <mergeCell ref="A56:A57"/>
    <mergeCell ref="B56:B57"/>
    <mergeCell ref="C56:C57"/>
    <mergeCell ref="D56:D57"/>
    <mergeCell ref="E56:E57"/>
    <mergeCell ref="L56:L57"/>
    <mergeCell ref="M52:M53"/>
    <mergeCell ref="A54:A55"/>
    <mergeCell ref="B54:B55"/>
    <mergeCell ref="C54:C55"/>
    <mergeCell ref="D54:D55"/>
    <mergeCell ref="E54:E55"/>
    <mergeCell ref="L54:L55"/>
    <mergeCell ref="M54:M55"/>
    <mergeCell ref="A52:A53"/>
    <mergeCell ref="B52:B53"/>
    <mergeCell ref="C52:C53"/>
    <mergeCell ref="D52:D53"/>
    <mergeCell ref="E52:E53"/>
    <mergeCell ref="L52:L53"/>
    <mergeCell ref="M48:M49"/>
    <mergeCell ref="A50:A51"/>
    <mergeCell ref="B50:B51"/>
    <mergeCell ref="C50:C51"/>
    <mergeCell ref="D50:D51"/>
    <mergeCell ref="E50:E51"/>
    <mergeCell ref="L50:L51"/>
    <mergeCell ref="M50:M51"/>
    <mergeCell ref="A48:A49"/>
    <mergeCell ref="B48:B49"/>
    <mergeCell ref="C48:C49"/>
    <mergeCell ref="D48:D49"/>
    <mergeCell ref="E48:E49"/>
    <mergeCell ref="L48:L49"/>
    <mergeCell ref="M44:M45"/>
    <mergeCell ref="A46:A47"/>
    <mergeCell ref="B46:B47"/>
    <mergeCell ref="C46:C47"/>
    <mergeCell ref="D46:D47"/>
    <mergeCell ref="E46:E47"/>
    <mergeCell ref="L46:L47"/>
    <mergeCell ref="M46:M47"/>
    <mergeCell ref="A44:A45"/>
    <mergeCell ref="B44:B45"/>
    <mergeCell ref="C44:C45"/>
    <mergeCell ref="D44:D45"/>
    <mergeCell ref="E44:E45"/>
    <mergeCell ref="L44:L45"/>
    <mergeCell ref="M40:M41"/>
    <mergeCell ref="A42:A43"/>
    <mergeCell ref="B42:B43"/>
    <mergeCell ref="C42:C43"/>
    <mergeCell ref="D42:D43"/>
    <mergeCell ref="E42:E43"/>
    <mergeCell ref="L42:L43"/>
    <mergeCell ref="M42:M43"/>
    <mergeCell ref="A40:A41"/>
    <mergeCell ref="B40:B41"/>
    <mergeCell ref="C40:C41"/>
    <mergeCell ref="D40:D41"/>
    <mergeCell ref="E40:E41"/>
    <mergeCell ref="L40:L41"/>
    <mergeCell ref="M36:M37"/>
    <mergeCell ref="A38:A39"/>
    <mergeCell ref="B38:B39"/>
    <mergeCell ref="C38:C39"/>
    <mergeCell ref="D38:D39"/>
    <mergeCell ref="E38:E39"/>
    <mergeCell ref="L38:L39"/>
    <mergeCell ref="M38:M39"/>
    <mergeCell ref="A36:A37"/>
    <mergeCell ref="B36:B37"/>
    <mergeCell ref="C36:C37"/>
    <mergeCell ref="D36:D37"/>
    <mergeCell ref="E36:E37"/>
    <mergeCell ref="L36:L37"/>
    <mergeCell ref="M32:M33"/>
    <mergeCell ref="A34:A35"/>
    <mergeCell ref="B34:B35"/>
    <mergeCell ref="C34:C35"/>
    <mergeCell ref="D34:D35"/>
    <mergeCell ref="E34:E35"/>
    <mergeCell ref="L34:L35"/>
    <mergeCell ref="M34:M35"/>
    <mergeCell ref="A32:A33"/>
    <mergeCell ref="B32:B33"/>
    <mergeCell ref="C32:C33"/>
    <mergeCell ref="D32:D33"/>
    <mergeCell ref="E32:E33"/>
    <mergeCell ref="L32:L33"/>
    <mergeCell ref="M28:M29"/>
    <mergeCell ref="A30:A31"/>
    <mergeCell ref="B30:B31"/>
    <mergeCell ref="C30:C31"/>
    <mergeCell ref="D30:D31"/>
    <mergeCell ref="E30:E31"/>
    <mergeCell ref="L30:L31"/>
    <mergeCell ref="M30:M31"/>
    <mergeCell ref="A28:A29"/>
    <mergeCell ref="B28:B29"/>
    <mergeCell ref="C28:C29"/>
    <mergeCell ref="D28:D29"/>
    <mergeCell ref="E28:E29"/>
    <mergeCell ref="L28:L29"/>
    <mergeCell ref="M24:M25"/>
    <mergeCell ref="A26:A27"/>
    <mergeCell ref="B26:B27"/>
    <mergeCell ref="C26:C27"/>
    <mergeCell ref="D26:D27"/>
    <mergeCell ref="E26:E27"/>
    <mergeCell ref="L26:L27"/>
    <mergeCell ref="M26:M27"/>
    <mergeCell ref="A24:A25"/>
    <mergeCell ref="B24:B25"/>
    <mergeCell ref="C24:C25"/>
    <mergeCell ref="D24:D25"/>
    <mergeCell ref="E24:E25"/>
    <mergeCell ref="L24:L25"/>
    <mergeCell ref="M20:M21"/>
    <mergeCell ref="A22:A23"/>
    <mergeCell ref="B22:B23"/>
    <mergeCell ref="C22:C23"/>
    <mergeCell ref="D22:D23"/>
    <mergeCell ref="E22:E23"/>
    <mergeCell ref="L22:L23"/>
    <mergeCell ref="M22:M23"/>
    <mergeCell ref="A20:A21"/>
    <mergeCell ref="B20:B21"/>
    <mergeCell ref="C20:C21"/>
    <mergeCell ref="D20:D21"/>
    <mergeCell ref="E20:E21"/>
    <mergeCell ref="L20:L21"/>
    <mergeCell ref="M16:M17"/>
    <mergeCell ref="A18:A19"/>
    <mergeCell ref="B18:B19"/>
    <mergeCell ref="C18:C19"/>
    <mergeCell ref="D18:D19"/>
    <mergeCell ref="E18:E19"/>
    <mergeCell ref="L18:L19"/>
    <mergeCell ref="M18:M19"/>
    <mergeCell ref="A16:A17"/>
    <mergeCell ref="B16:B17"/>
    <mergeCell ref="C16:C17"/>
    <mergeCell ref="D16:D17"/>
    <mergeCell ref="E16:E17"/>
    <mergeCell ref="L16:L17"/>
    <mergeCell ref="M12:M13"/>
    <mergeCell ref="A14:A15"/>
    <mergeCell ref="B14:B15"/>
    <mergeCell ref="C14:C15"/>
    <mergeCell ref="D14:D15"/>
    <mergeCell ref="E14:E15"/>
    <mergeCell ref="L14:L15"/>
    <mergeCell ref="M14:M15"/>
    <mergeCell ref="A12:A13"/>
    <mergeCell ref="B12:B13"/>
    <mergeCell ref="C12:C13"/>
    <mergeCell ref="D12:D13"/>
    <mergeCell ref="E12:E13"/>
    <mergeCell ref="L12:L13"/>
    <mergeCell ref="A10:A11"/>
    <mergeCell ref="B10:B11"/>
    <mergeCell ref="C10:C11"/>
    <mergeCell ref="D10:D11"/>
    <mergeCell ref="E10:E11"/>
    <mergeCell ref="L10:L11"/>
    <mergeCell ref="M10:M11"/>
    <mergeCell ref="F6:H6"/>
    <mergeCell ref="I6:K6"/>
    <mergeCell ref="O6:S6"/>
    <mergeCell ref="T6:X6"/>
    <mergeCell ref="A8:A9"/>
    <mergeCell ref="B8:B9"/>
    <mergeCell ref="C8:C9"/>
    <mergeCell ref="D8:D9"/>
    <mergeCell ref="E8:E9"/>
    <mergeCell ref="L8:L9"/>
    <mergeCell ref="A4:A7"/>
    <mergeCell ref="B4:C7"/>
    <mergeCell ref="D4:K4"/>
    <mergeCell ref="L4:X4"/>
    <mergeCell ref="D5:D6"/>
    <mergeCell ref="E5:E6"/>
    <mergeCell ref="F5:K5"/>
    <mergeCell ref="L5:L7"/>
    <mergeCell ref="M5:M6"/>
    <mergeCell ref="O5:X5"/>
    <mergeCell ref="M8:M9"/>
    <mergeCell ref="N5:N6"/>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56:N57"/>
    <mergeCell ref="N58:N59"/>
    <mergeCell ref="N60:N61"/>
    <mergeCell ref="N62:N63"/>
    <mergeCell ref="N82:N83"/>
    <mergeCell ref="N84:N85"/>
    <mergeCell ref="N86:N87"/>
    <mergeCell ref="N88:N89"/>
    <mergeCell ref="N90:N91"/>
    <mergeCell ref="N92:N93"/>
    <mergeCell ref="N94:N95"/>
    <mergeCell ref="N96:N97"/>
    <mergeCell ref="N64:N65"/>
    <mergeCell ref="N66:N67"/>
    <mergeCell ref="N68:N69"/>
    <mergeCell ref="N70:N71"/>
    <mergeCell ref="N72:N73"/>
    <mergeCell ref="N74:N75"/>
    <mergeCell ref="N76:N77"/>
    <mergeCell ref="N78:N79"/>
    <mergeCell ref="N80:N81"/>
  </mergeCells>
  <phoneticPr fontId="3"/>
  <dataValidations count="1">
    <dataValidation type="list" allowBlank="1" showInputMessage="1" showErrorMessage="1" sqref="L8:L97">
      <formula1>"有,無"</formula1>
    </dataValidation>
  </dataValidations>
  <printOptions horizontalCentered="1"/>
  <pageMargins left="0.78740157480314965" right="0.78740157480314965" top="0.51181102362204722" bottom="0.55118110236220474" header="0.51181102362204722" footer="0.43307086614173229"/>
  <pageSetup paperSize="9" scale="53" orientation="portrait" verticalDpi="0" r:id="rId1"/>
  <headerFooter alignWithMargins="0">
    <oddFooter>&amp;L&amp;"ＭＳ Ｐ明朝,標準"※「計画」欄は、変圧器増設分及び新しく整備する空調設備について記入してください。
※「現状」欄の数値等は参考とし、現地の値を優先とします。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view="pageBreakPreview" zoomScale="85" zoomScaleNormal="100" zoomScaleSheetLayoutView="85" workbookViewId="0">
      <selection activeCell="B3" sqref="B3"/>
    </sheetView>
  </sheetViews>
  <sheetFormatPr defaultRowHeight="13.5" customHeight="1" x14ac:dyDescent="0.15"/>
  <cols>
    <col min="1" max="1" width="5.625" style="168" bestFit="1" customWidth="1"/>
    <col min="2" max="2" width="9.75" style="168" bestFit="1" customWidth="1"/>
    <col min="3" max="3" width="7.5" style="168" bestFit="1" customWidth="1"/>
    <col min="4" max="4" width="5.5" style="168" bestFit="1" customWidth="1"/>
    <col min="5" max="5" width="13.25" style="168" customWidth="1"/>
    <col min="6" max="7" width="14.25" style="168" customWidth="1"/>
    <col min="8" max="8" width="14.25" style="169" customWidth="1"/>
    <col min="9" max="9" width="13.25" style="168" customWidth="1"/>
    <col min="10" max="13" width="14.25" style="169" customWidth="1"/>
    <col min="14" max="218" width="9" style="169"/>
    <col min="219" max="219" width="5.625" style="169" bestFit="1" customWidth="1"/>
    <col min="220" max="220" width="15.25" style="169" customWidth="1"/>
    <col min="221" max="221" width="5.625" style="169" bestFit="1" customWidth="1"/>
    <col min="222" max="222" width="9" style="169"/>
    <col min="223" max="226" width="9.625" style="169" customWidth="1"/>
    <col min="227" max="227" width="9.5" style="169" bestFit="1" customWidth="1"/>
    <col min="228" max="231" width="9.625" style="169" customWidth="1"/>
    <col min="232" max="232" width="11.125" style="169" customWidth="1"/>
    <col min="233" max="474" width="9" style="169"/>
    <col min="475" max="475" width="5.625" style="169" bestFit="1" customWidth="1"/>
    <col min="476" max="476" width="15.25" style="169" customWidth="1"/>
    <col min="477" max="477" width="5.625" style="169" bestFit="1" customWidth="1"/>
    <col min="478" max="478" width="9" style="169"/>
    <col min="479" max="482" width="9.625" style="169" customWidth="1"/>
    <col min="483" max="483" width="9.5" style="169" bestFit="1" customWidth="1"/>
    <col min="484" max="487" width="9.625" style="169" customWidth="1"/>
    <col min="488" max="488" width="11.125" style="169" customWidth="1"/>
    <col min="489" max="730" width="9" style="169"/>
    <col min="731" max="731" width="5.625" style="169" bestFit="1" customWidth="1"/>
    <col min="732" max="732" width="15.25" style="169" customWidth="1"/>
    <col min="733" max="733" width="5.625" style="169" bestFit="1" customWidth="1"/>
    <col min="734" max="734" width="9" style="169"/>
    <col min="735" max="738" width="9.625" style="169" customWidth="1"/>
    <col min="739" max="739" width="9.5" style="169" bestFit="1" customWidth="1"/>
    <col min="740" max="743" width="9.625" style="169" customWidth="1"/>
    <col min="744" max="744" width="11.125" style="169" customWidth="1"/>
    <col min="745" max="986" width="9" style="169"/>
    <col min="987" max="987" width="5.625" style="169" bestFit="1" customWidth="1"/>
    <col min="988" max="988" width="15.25" style="169" customWidth="1"/>
    <col min="989" max="989" width="5.625" style="169" bestFit="1" customWidth="1"/>
    <col min="990" max="990" width="9" style="169"/>
    <col min="991" max="994" width="9.625" style="169" customWidth="1"/>
    <col min="995" max="995" width="9.5" style="169" bestFit="1" customWidth="1"/>
    <col min="996" max="999" width="9.625" style="169" customWidth="1"/>
    <col min="1000" max="1000" width="11.125" style="169" customWidth="1"/>
    <col min="1001" max="1242" width="9" style="169"/>
    <col min="1243" max="1243" width="5.625" style="169" bestFit="1" customWidth="1"/>
    <col min="1244" max="1244" width="15.25" style="169" customWidth="1"/>
    <col min="1245" max="1245" width="5.625" style="169" bestFit="1" customWidth="1"/>
    <col min="1246" max="1246" width="9" style="169"/>
    <col min="1247" max="1250" width="9.625" style="169" customWidth="1"/>
    <col min="1251" max="1251" width="9.5" style="169" bestFit="1" customWidth="1"/>
    <col min="1252" max="1255" width="9.625" style="169" customWidth="1"/>
    <col min="1256" max="1256" width="11.125" style="169" customWidth="1"/>
    <col min="1257" max="1498" width="9" style="169"/>
    <col min="1499" max="1499" width="5.625" style="169" bestFit="1" customWidth="1"/>
    <col min="1500" max="1500" width="15.25" style="169" customWidth="1"/>
    <col min="1501" max="1501" width="5.625" style="169" bestFit="1" customWidth="1"/>
    <col min="1502" max="1502" width="9" style="169"/>
    <col min="1503" max="1506" width="9.625" style="169" customWidth="1"/>
    <col min="1507" max="1507" width="9.5" style="169" bestFit="1" customWidth="1"/>
    <col min="1508" max="1511" width="9.625" style="169" customWidth="1"/>
    <col min="1512" max="1512" width="11.125" style="169" customWidth="1"/>
    <col min="1513" max="1754" width="9" style="169"/>
    <col min="1755" max="1755" width="5.625" style="169" bestFit="1" customWidth="1"/>
    <col min="1756" max="1756" width="15.25" style="169" customWidth="1"/>
    <col min="1757" max="1757" width="5.625" style="169" bestFit="1" customWidth="1"/>
    <col min="1758" max="1758" width="9" style="169"/>
    <col min="1759" max="1762" width="9.625" style="169" customWidth="1"/>
    <col min="1763" max="1763" width="9.5" style="169" bestFit="1" customWidth="1"/>
    <col min="1764" max="1767" width="9.625" style="169" customWidth="1"/>
    <col min="1768" max="1768" width="11.125" style="169" customWidth="1"/>
    <col min="1769" max="2010" width="9" style="169"/>
    <col min="2011" max="2011" width="5.625" style="169" bestFit="1" customWidth="1"/>
    <col min="2012" max="2012" width="15.25" style="169" customWidth="1"/>
    <col min="2013" max="2013" width="5.625" style="169" bestFit="1" customWidth="1"/>
    <col min="2014" max="2014" width="9" style="169"/>
    <col min="2015" max="2018" width="9.625" style="169" customWidth="1"/>
    <col min="2019" max="2019" width="9.5" style="169" bestFit="1" customWidth="1"/>
    <col min="2020" max="2023" width="9.625" style="169" customWidth="1"/>
    <col min="2024" max="2024" width="11.125" style="169" customWidth="1"/>
    <col min="2025" max="2266" width="9" style="169"/>
    <col min="2267" max="2267" width="5.625" style="169" bestFit="1" customWidth="1"/>
    <col min="2268" max="2268" width="15.25" style="169" customWidth="1"/>
    <col min="2269" max="2269" width="5.625" style="169" bestFit="1" customWidth="1"/>
    <col min="2270" max="2270" width="9" style="169"/>
    <col min="2271" max="2274" width="9.625" style="169" customWidth="1"/>
    <col min="2275" max="2275" width="9.5" style="169" bestFit="1" customWidth="1"/>
    <col min="2276" max="2279" width="9.625" style="169" customWidth="1"/>
    <col min="2280" max="2280" width="11.125" style="169" customWidth="1"/>
    <col min="2281" max="2522" width="9" style="169"/>
    <col min="2523" max="2523" width="5.625" style="169" bestFit="1" customWidth="1"/>
    <col min="2524" max="2524" width="15.25" style="169" customWidth="1"/>
    <col min="2525" max="2525" width="5.625" style="169" bestFit="1" customWidth="1"/>
    <col min="2526" max="2526" width="9" style="169"/>
    <col min="2527" max="2530" width="9.625" style="169" customWidth="1"/>
    <col min="2531" max="2531" width="9.5" style="169" bestFit="1" customWidth="1"/>
    <col min="2532" max="2535" width="9.625" style="169" customWidth="1"/>
    <col min="2536" max="2536" width="11.125" style="169" customWidth="1"/>
    <col min="2537" max="2778" width="9" style="169"/>
    <col min="2779" max="2779" width="5.625" style="169" bestFit="1" customWidth="1"/>
    <col min="2780" max="2780" width="15.25" style="169" customWidth="1"/>
    <col min="2781" max="2781" width="5.625" style="169" bestFit="1" customWidth="1"/>
    <col min="2782" max="2782" width="9" style="169"/>
    <col min="2783" max="2786" width="9.625" style="169" customWidth="1"/>
    <col min="2787" max="2787" width="9.5" style="169" bestFit="1" customWidth="1"/>
    <col min="2788" max="2791" width="9.625" style="169" customWidth="1"/>
    <col min="2792" max="2792" width="11.125" style="169" customWidth="1"/>
    <col min="2793" max="3034" width="9" style="169"/>
    <col min="3035" max="3035" width="5.625" style="169" bestFit="1" customWidth="1"/>
    <col min="3036" max="3036" width="15.25" style="169" customWidth="1"/>
    <col min="3037" max="3037" width="5.625" style="169" bestFit="1" customWidth="1"/>
    <col min="3038" max="3038" width="9" style="169"/>
    <col min="3039" max="3042" width="9.625" style="169" customWidth="1"/>
    <col min="3043" max="3043" width="9.5" style="169" bestFit="1" customWidth="1"/>
    <col min="3044" max="3047" width="9.625" style="169" customWidth="1"/>
    <col min="3048" max="3048" width="11.125" style="169" customWidth="1"/>
    <col min="3049" max="3290" width="9" style="169"/>
    <col min="3291" max="3291" width="5.625" style="169" bestFit="1" customWidth="1"/>
    <col min="3292" max="3292" width="15.25" style="169" customWidth="1"/>
    <col min="3293" max="3293" width="5.625" style="169" bestFit="1" customWidth="1"/>
    <col min="3294" max="3294" width="9" style="169"/>
    <col min="3295" max="3298" width="9.625" style="169" customWidth="1"/>
    <col min="3299" max="3299" width="9.5" style="169" bestFit="1" customWidth="1"/>
    <col min="3300" max="3303" width="9.625" style="169" customWidth="1"/>
    <col min="3304" max="3304" width="11.125" style="169" customWidth="1"/>
    <col min="3305" max="3546" width="9" style="169"/>
    <col min="3547" max="3547" width="5.625" style="169" bestFit="1" customWidth="1"/>
    <col min="3548" max="3548" width="15.25" style="169" customWidth="1"/>
    <col min="3549" max="3549" width="5.625" style="169" bestFit="1" customWidth="1"/>
    <col min="3550" max="3550" width="9" style="169"/>
    <col min="3551" max="3554" width="9.625" style="169" customWidth="1"/>
    <col min="3555" max="3555" width="9.5" style="169" bestFit="1" customWidth="1"/>
    <col min="3556" max="3559" width="9.625" style="169" customWidth="1"/>
    <col min="3560" max="3560" width="11.125" style="169" customWidth="1"/>
    <col min="3561" max="3802" width="9" style="169"/>
    <col min="3803" max="3803" width="5.625" style="169" bestFit="1" customWidth="1"/>
    <col min="3804" max="3804" width="15.25" style="169" customWidth="1"/>
    <col min="3805" max="3805" width="5.625" style="169" bestFit="1" customWidth="1"/>
    <col min="3806" max="3806" width="9" style="169"/>
    <col min="3807" max="3810" width="9.625" style="169" customWidth="1"/>
    <col min="3811" max="3811" width="9.5" style="169" bestFit="1" customWidth="1"/>
    <col min="3812" max="3815" width="9.625" style="169" customWidth="1"/>
    <col min="3816" max="3816" width="11.125" style="169" customWidth="1"/>
    <col min="3817" max="4058" width="9" style="169"/>
    <col min="4059" max="4059" width="5.625" style="169" bestFit="1" customWidth="1"/>
    <col min="4060" max="4060" width="15.25" style="169" customWidth="1"/>
    <col min="4061" max="4061" width="5.625" style="169" bestFit="1" customWidth="1"/>
    <col min="4062" max="4062" width="9" style="169"/>
    <col min="4063" max="4066" width="9.625" style="169" customWidth="1"/>
    <col min="4067" max="4067" width="9.5" style="169" bestFit="1" customWidth="1"/>
    <col min="4068" max="4071" width="9.625" style="169" customWidth="1"/>
    <col min="4072" max="4072" width="11.125" style="169" customWidth="1"/>
    <col min="4073" max="4314" width="9" style="169"/>
    <col min="4315" max="4315" width="5.625" style="169" bestFit="1" customWidth="1"/>
    <col min="4316" max="4316" width="15.25" style="169" customWidth="1"/>
    <col min="4317" max="4317" width="5.625" style="169" bestFit="1" customWidth="1"/>
    <col min="4318" max="4318" width="9" style="169"/>
    <col min="4319" max="4322" width="9.625" style="169" customWidth="1"/>
    <col min="4323" max="4323" width="9.5" style="169" bestFit="1" customWidth="1"/>
    <col min="4324" max="4327" width="9.625" style="169" customWidth="1"/>
    <col min="4328" max="4328" width="11.125" style="169" customWidth="1"/>
    <col min="4329" max="4570" width="9" style="169"/>
    <col min="4571" max="4571" width="5.625" style="169" bestFit="1" customWidth="1"/>
    <col min="4572" max="4572" width="15.25" style="169" customWidth="1"/>
    <col min="4573" max="4573" width="5.625" style="169" bestFit="1" customWidth="1"/>
    <col min="4574" max="4574" width="9" style="169"/>
    <col min="4575" max="4578" width="9.625" style="169" customWidth="1"/>
    <col min="4579" max="4579" width="9.5" style="169" bestFit="1" customWidth="1"/>
    <col min="4580" max="4583" width="9.625" style="169" customWidth="1"/>
    <col min="4584" max="4584" width="11.125" style="169" customWidth="1"/>
    <col min="4585" max="4826" width="9" style="169"/>
    <col min="4827" max="4827" width="5.625" style="169" bestFit="1" customWidth="1"/>
    <col min="4828" max="4828" width="15.25" style="169" customWidth="1"/>
    <col min="4829" max="4829" width="5.625" style="169" bestFit="1" customWidth="1"/>
    <col min="4830" max="4830" width="9" style="169"/>
    <col min="4831" max="4834" width="9.625" style="169" customWidth="1"/>
    <col min="4835" max="4835" width="9.5" style="169" bestFit="1" customWidth="1"/>
    <col min="4836" max="4839" width="9.625" style="169" customWidth="1"/>
    <col min="4840" max="4840" width="11.125" style="169" customWidth="1"/>
    <col min="4841" max="5082" width="9" style="169"/>
    <col min="5083" max="5083" width="5.625" style="169" bestFit="1" customWidth="1"/>
    <col min="5084" max="5084" width="15.25" style="169" customWidth="1"/>
    <col min="5085" max="5085" width="5.625" style="169" bestFit="1" customWidth="1"/>
    <col min="5086" max="5086" width="9" style="169"/>
    <col min="5087" max="5090" width="9.625" style="169" customWidth="1"/>
    <col min="5091" max="5091" width="9.5" style="169" bestFit="1" customWidth="1"/>
    <col min="5092" max="5095" width="9.625" style="169" customWidth="1"/>
    <col min="5096" max="5096" width="11.125" style="169" customWidth="1"/>
    <col min="5097" max="5338" width="9" style="169"/>
    <col min="5339" max="5339" width="5.625" style="169" bestFit="1" customWidth="1"/>
    <col min="5340" max="5340" width="15.25" style="169" customWidth="1"/>
    <col min="5341" max="5341" width="5.625" style="169" bestFit="1" customWidth="1"/>
    <col min="5342" max="5342" width="9" style="169"/>
    <col min="5343" max="5346" width="9.625" style="169" customWidth="1"/>
    <col min="5347" max="5347" width="9.5" style="169" bestFit="1" customWidth="1"/>
    <col min="5348" max="5351" width="9.625" style="169" customWidth="1"/>
    <col min="5352" max="5352" width="11.125" style="169" customWidth="1"/>
    <col min="5353" max="5594" width="9" style="169"/>
    <col min="5595" max="5595" width="5.625" style="169" bestFit="1" customWidth="1"/>
    <col min="5596" max="5596" width="15.25" style="169" customWidth="1"/>
    <col min="5597" max="5597" width="5.625" style="169" bestFit="1" customWidth="1"/>
    <col min="5598" max="5598" width="9" style="169"/>
    <col min="5599" max="5602" width="9.625" style="169" customWidth="1"/>
    <col min="5603" max="5603" width="9.5" style="169" bestFit="1" customWidth="1"/>
    <col min="5604" max="5607" width="9.625" style="169" customWidth="1"/>
    <col min="5608" max="5608" width="11.125" style="169" customWidth="1"/>
    <col min="5609" max="5850" width="9" style="169"/>
    <col min="5851" max="5851" width="5.625" style="169" bestFit="1" customWidth="1"/>
    <col min="5852" max="5852" width="15.25" style="169" customWidth="1"/>
    <col min="5853" max="5853" width="5.625" style="169" bestFit="1" customWidth="1"/>
    <col min="5854" max="5854" width="9" style="169"/>
    <col min="5855" max="5858" width="9.625" style="169" customWidth="1"/>
    <col min="5859" max="5859" width="9.5" style="169" bestFit="1" customWidth="1"/>
    <col min="5860" max="5863" width="9.625" style="169" customWidth="1"/>
    <col min="5864" max="5864" width="11.125" style="169" customWidth="1"/>
    <col min="5865" max="6106" width="9" style="169"/>
    <col min="6107" max="6107" width="5.625" style="169" bestFit="1" customWidth="1"/>
    <col min="6108" max="6108" width="15.25" style="169" customWidth="1"/>
    <col min="6109" max="6109" width="5.625" style="169" bestFit="1" customWidth="1"/>
    <col min="6110" max="6110" width="9" style="169"/>
    <col min="6111" max="6114" width="9.625" style="169" customWidth="1"/>
    <col min="6115" max="6115" width="9.5" style="169" bestFit="1" customWidth="1"/>
    <col min="6116" max="6119" width="9.625" style="169" customWidth="1"/>
    <col min="6120" max="6120" width="11.125" style="169" customWidth="1"/>
    <col min="6121" max="6362" width="9" style="169"/>
    <col min="6363" max="6363" width="5.625" style="169" bestFit="1" customWidth="1"/>
    <col min="6364" max="6364" width="15.25" style="169" customWidth="1"/>
    <col min="6365" max="6365" width="5.625" style="169" bestFit="1" customWidth="1"/>
    <col min="6366" max="6366" width="9" style="169"/>
    <col min="6367" max="6370" width="9.625" style="169" customWidth="1"/>
    <col min="6371" max="6371" width="9.5" style="169" bestFit="1" customWidth="1"/>
    <col min="6372" max="6375" width="9.625" style="169" customWidth="1"/>
    <col min="6376" max="6376" width="11.125" style="169" customWidth="1"/>
    <col min="6377" max="6618" width="9" style="169"/>
    <col min="6619" max="6619" width="5.625" style="169" bestFit="1" customWidth="1"/>
    <col min="6620" max="6620" width="15.25" style="169" customWidth="1"/>
    <col min="6621" max="6621" width="5.625" style="169" bestFit="1" customWidth="1"/>
    <col min="6622" max="6622" width="9" style="169"/>
    <col min="6623" max="6626" width="9.625" style="169" customWidth="1"/>
    <col min="6627" max="6627" width="9.5" style="169" bestFit="1" customWidth="1"/>
    <col min="6628" max="6631" width="9.625" style="169" customWidth="1"/>
    <col min="6632" max="6632" width="11.125" style="169" customWidth="1"/>
    <col min="6633" max="6874" width="9" style="169"/>
    <col min="6875" max="6875" width="5.625" style="169" bestFit="1" customWidth="1"/>
    <col min="6876" max="6876" width="15.25" style="169" customWidth="1"/>
    <col min="6877" max="6877" width="5.625" style="169" bestFit="1" customWidth="1"/>
    <col min="6878" max="6878" width="9" style="169"/>
    <col min="6879" max="6882" width="9.625" style="169" customWidth="1"/>
    <col min="6883" max="6883" width="9.5" style="169" bestFit="1" customWidth="1"/>
    <col min="6884" max="6887" width="9.625" style="169" customWidth="1"/>
    <col min="6888" max="6888" width="11.125" style="169" customWidth="1"/>
    <col min="6889" max="7130" width="9" style="169"/>
    <col min="7131" max="7131" width="5.625" style="169" bestFit="1" customWidth="1"/>
    <col min="7132" max="7132" width="15.25" style="169" customWidth="1"/>
    <col min="7133" max="7133" width="5.625" style="169" bestFit="1" customWidth="1"/>
    <col min="7134" max="7134" width="9" style="169"/>
    <col min="7135" max="7138" width="9.625" style="169" customWidth="1"/>
    <col min="7139" max="7139" width="9.5" style="169" bestFit="1" customWidth="1"/>
    <col min="7140" max="7143" width="9.625" style="169" customWidth="1"/>
    <col min="7144" max="7144" width="11.125" style="169" customWidth="1"/>
    <col min="7145" max="7386" width="9" style="169"/>
    <col min="7387" max="7387" width="5.625" style="169" bestFit="1" customWidth="1"/>
    <col min="7388" max="7388" width="15.25" style="169" customWidth="1"/>
    <col min="7389" max="7389" width="5.625" style="169" bestFit="1" customWidth="1"/>
    <col min="7390" max="7390" width="9" style="169"/>
    <col min="7391" max="7394" width="9.625" style="169" customWidth="1"/>
    <col min="7395" max="7395" width="9.5" style="169" bestFit="1" customWidth="1"/>
    <col min="7396" max="7399" width="9.625" style="169" customWidth="1"/>
    <col min="7400" max="7400" width="11.125" style="169" customWidth="1"/>
    <col min="7401" max="7642" width="9" style="169"/>
    <col min="7643" max="7643" width="5.625" style="169" bestFit="1" customWidth="1"/>
    <col min="7644" max="7644" width="15.25" style="169" customWidth="1"/>
    <col min="7645" max="7645" width="5.625" style="169" bestFit="1" customWidth="1"/>
    <col min="7646" max="7646" width="9" style="169"/>
    <col min="7647" max="7650" width="9.625" style="169" customWidth="1"/>
    <col min="7651" max="7651" width="9.5" style="169" bestFit="1" customWidth="1"/>
    <col min="7652" max="7655" width="9.625" style="169" customWidth="1"/>
    <col min="7656" max="7656" width="11.125" style="169" customWidth="1"/>
    <col min="7657" max="7898" width="9" style="169"/>
    <col min="7899" max="7899" width="5.625" style="169" bestFit="1" customWidth="1"/>
    <col min="7900" max="7900" width="15.25" style="169" customWidth="1"/>
    <col min="7901" max="7901" width="5.625" style="169" bestFit="1" customWidth="1"/>
    <col min="7902" max="7902" width="9" style="169"/>
    <col min="7903" max="7906" width="9.625" style="169" customWidth="1"/>
    <col min="7907" max="7907" width="9.5" style="169" bestFit="1" customWidth="1"/>
    <col min="7908" max="7911" width="9.625" style="169" customWidth="1"/>
    <col min="7912" max="7912" width="11.125" style="169" customWidth="1"/>
    <col min="7913" max="8154" width="9" style="169"/>
    <col min="8155" max="8155" width="5.625" style="169" bestFit="1" customWidth="1"/>
    <col min="8156" max="8156" width="15.25" style="169" customWidth="1"/>
    <col min="8157" max="8157" width="5.625" style="169" bestFit="1" customWidth="1"/>
    <col min="8158" max="8158" width="9" style="169"/>
    <col min="8159" max="8162" width="9.625" style="169" customWidth="1"/>
    <col min="8163" max="8163" width="9.5" style="169" bestFit="1" customWidth="1"/>
    <col min="8164" max="8167" width="9.625" style="169" customWidth="1"/>
    <col min="8168" max="8168" width="11.125" style="169" customWidth="1"/>
    <col min="8169" max="8410" width="9" style="169"/>
    <col min="8411" max="8411" width="5.625" style="169" bestFit="1" customWidth="1"/>
    <col min="8412" max="8412" width="15.25" style="169" customWidth="1"/>
    <col min="8413" max="8413" width="5.625" style="169" bestFit="1" customWidth="1"/>
    <col min="8414" max="8414" width="9" style="169"/>
    <col min="8415" max="8418" width="9.625" style="169" customWidth="1"/>
    <col min="8419" max="8419" width="9.5" style="169" bestFit="1" customWidth="1"/>
    <col min="8420" max="8423" width="9.625" style="169" customWidth="1"/>
    <col min="8424" max="8424" width="11.125" style="169" customWidth="1"/>
    <col min="8425" max="8666" width="9" style="169"/>
    <col min="8667" max="8667" width="5.625" style="169" bestFit="1" customWidth="1"/>
    <col min="8668" max="8668" width="15.25" style="169" customWidth="1"/>
    <col min="8669" max="8669" width="5.625" style="169" bestFit="1" customWidth="1"/>
    <col min="8670" max="8670" width="9" style="169"/>
    <col min="8671" max="8674" width="9.625" style="169" customWidth="1"/>
    <col min="8675" max="8675" width="9.5" style="169" bestFit="1" customWidth="1"/>
    <col min="8676" max="8679" width="9.625" style="169" customWidth="1"/>
    <col min="8680" max="8680" width="11.125" style="169" customWidth="1"/>
    <col min="8681" max="8922" width="9" style="169"/>
    <col min="8923" max="8923" width="5.625" style="169" bestFit="1" customWidth="1"/>
    <col min="8924" max="8924" width="15.25" style="169" customWidth="1"/>
    <col min="8925" max="8925" width="5.625" style="169" bestFit="1" customWidth="1"/>
    <col min="8926" max="8926" width="9" style="169"/>
    <col min="8927" max="8930" width="9.625" style="169" customWidth="1"/>
    <col min="8931" max="8931" width="9.5" style="169" bestFit="1" customWidth="1"/>
    <col min="8932" max="8935" width="9.625" style="169" customWidth="1"/>
    <col min="8936" max="8936" width="11.125" style="169" customWidth="1"/>
    <col min="8937" max="9178" width="9" style="169"/>
    <col min="9179" max="9179" width="5.625" style="169" bestFit="1" customWidth="1"/>
    <col min="9180" max="9180" width="15.25" style="169" customWidth="1"/>
    <col min="9181" max="9181" width="5.625" style="169" bestFit="1" customWidth="1"/>
    <col min="9182" max="9182" width="9" style="169"/>
    <col min="9183" max="9186" width="9.625" style="169" customWidth="1"/>
    <col min="9187" max="9187" width="9.5" style="169" bestFit="1" customWidth="1"/>
    <col min="9188" max="9191" width="9.625" style="169" customWidth="1"/>
    <col min="9192" max="9192" width="11.125" style="169" customWidth="1"/>
    <col min="9193" max="9434" width="9" style="169"/>
    <col min="9435" max="9435" width="5.625" style="169" bestFit="1" customWidth="1"/>
    <col min="9436" max="9436" width="15.25" style="169" customWidth="1"/>
    <col min="9437" max="9437" width="5.625" style="169" bestFit="1" customWidth="1"/>
    <col min="9438" max="9438" width="9" style="169"/>
    <col min="9439" max="9442" width="9.625" style="169" customWidth="1"/>
    <col min="9443" max="9443" width="9.5" style="169" bestFit="1" customWidth="1"/>
    <col min="9444" max="9447" width="9.625" style="169" customWidth="1"/>
    <col min="9448" max="9448" width="11.125" style="169" customWidth="1"/>
    <col min="9449" max="9690" width="9" style="169"/>
    <col min="9691" max="9691" width="5.625" style="169" bestFit="1" customWidth="1"/>
    <col min="9692" max="9692" width="15.25" style="169" customWidth="1"/>
    <col min="9693" max="9693" width="5.625" style="169" bestFit="1" customWidth="1"/>
    <col min="9694" max="9694" width="9" style="169"/>
    <col min="9695" max="9698" width="9.625" style="169" customWidth="1"/>
    <col min="9699" max="9699" width="9.5" style="169" bestFit="1" customWidth="1"/>
    <col min="9700" max="9703" width="9.625" style="169" customWidth="1"/>
    <col min="9704" max="9704" width="11.125" style="169" customWidth="1"/>
    <col min="9705" max="9946" width="9" style="169"/>
    <col min="9947" max="9947" width="5.625" style="169" bestFit="1" customWidth="1"/>
    <col min="9948" max="9948" width="15.25" style="169" customWidth="1"/>
    <col min="9949" max="9949" width="5.625" style="169" bestFit="1" customWidth="1"/>
    <col min="9950" max="9950" width="9" style="169"/>
    <col min="9951" max="9954" width="9.625" style="169" customWidth="1"/>
    <col min="9955" max="9955" width="9.5" style="169" bestFit="1" customWidth="1"/>
    <col min="9956" max="9959" width="9.625" style="169" customWidth="1"/>
    <col min="9960" max="9960" width="11.125" style="169" customWidth="1"/>
    <col min="9961" max="10202" width="9" style="169"/>
    <col min="10203" max="10203" width="5.625" style="169" bestFit="1" customWidth="1"/>
    <col min="10204" max="10204" width="15.25" style="169" customWidth="1"/>
    <col min="10205" max="10205" width="5.625" style="169" bestFit="1" customWidth="1"/>
    <col min="10206" max="10206" width="9" style="169"/>
    <col min="10207" max="10210" width="9.625" style="169" customWidth="1"/>
    <col min="10211" max="10211" width="9.5" style="169" bestFit="1" customWidth="1"/>
    <col min="10212" max="10215" width="9.625" style="169" customWidth="1"/>
    <col min="10216" max="10216" width="11.125" style="169" customWidth="1"/>
    <col min="10217" max="10458" width="9" style="169"/>
    <col min="10459" max="10459" width="5.625" style="169" bestFit="1" customWidth="1"/>
    <col min="10460" max="10460" width="15.25" style="169" customWidth="1"/>
    <col min="10461" max="10461" width="5.625" style="169" bestFit="1" customWidth="1"/>
    <col min="10462" max="10462" width="9" style="169"/>
    <col min="10463" max="10466" width="9.625" style="169" customWidth="1"/>
    <col min="10467" max="10467" width="9.5" style="169" bestFit="1" customWidth="1"/>
    <col min="10468" max="10471" width="9.625" style="169" customWidth="1"/>
    <col min="10472" max="10472" width="11.125" style="169" customWidth="1"/>
    <col min="10473" max="10714" width="9" style="169"/>
    <col min="10715" max="10715" width="5.625" style="169" bestFit="1" customWidth="1"/>
    <col min="10716" max="10716" width="15.25" style="169" customWidth="1"/>
    <col min="10717" max="10717" width="5.625" style="169" bestFit="1" customWidth="1"/>
    <col min="10718" max="10718" width="9" style="169"/>
    <col min="10719" max="10722" width="9.625" style="169" customWidth="1"/>
    <col min="10723" max="10723" width="9.5" style="169" bestFit="1" customWidth="1"/>
    <col min="10724" max="10727" width="9.625" style="169" customWidth="1"/>
    <col min="10728" max="10728" width="11.125" style="169" customWidth="1"/>
    <col min="10729" max="10970" width="9" style="169"/>
    <col min="10971" max="10971" width="5.625" style="169" bestFit="1" customWidth="1"/>
    <col min="10972" max="10972" width="15.25" style="169" customWidth="1"/>
    <col min="10973" max="10973" width="5.625" style="169" bestFit="1" customWidth="1"/>
    <col min="10974" max="10974" width="9" style="169"/>
    <col min="10975" max="10978" width="9.625" style="169" customWidth="1"/>
    <col min="10979" max="10979" width="9.5" style="169" bestFit="1" customWidth="1"/>
    <col min="10980" max="10983" width="9.625" style="169" customWidth="1"/>
    <col min="10984" max="10984" width="11.125" style="169" customWidth="1"/>
    <col min="10985" max="11226" width="9" style="169"/>
    <col min="11227" max="11227" width="5.625" style="169" bestFit="1" customWidth="1"/>
    <col min="11228" max="11228" width="15.25" style="169" customWidth="1"/>
    <col min="11229" max="11229" width="5.625" style="169" bestFit="1" customWidth="1"/>
    <col min="11230" max="11230" width="9" style="169"/>
    <col min="11231" max="11234" width="9.625" style="169" customWidth="1"/>
    <col min="11235" max="11235" width="9.5" style="169" bestFit="1" customWidth="1"/>
    <col min="11236" max="11239" width="9.625" style="169" customWidth="1"/>
    <col min="11240" max="11240" width="11.125" style="169" customWidth="1"/>
    <col min="11241" max="11482" width="9" style="169"/>
    <col min="11483" max="11483" width="5.625" style="169" bestFit="1" customWidth="1"/>
    <col min="11484" max="11484" width="15.25" style="169" customWidth="1"/>
    <col min="11485" max="11485" width="5.625" style="169" bestFit="1" customWidth="1"/>
    <col min="11486" max="11486" width="9" style="169"/>
    <col min="11487" max="11490" width="9.625" style="169" customWidth="1"/>
    <col min="11491" max="11491" width="9.5" style="169" bestFit="1" customWidth="1"/>
    <col min="11492" max="11495" width="9.625" style="169" customWidth="1"/>
    <col min="11496" max="11496" width="11.125" style="169" customWidth="1"/>
    <col min="11497" max="11738" width="9" style="169"/>
    <col min="11739" max="11739" width="5.625" style="169" bestFit="1" customWidth="1"/>
    <col min="11740" max="11740" width="15.25" style="169" customWidth="1"/>
    <col min="11741" max="11741" width="5.625" style="169" bestFit="1" customWidth="1"/>
    <col min="11742" max="11742" width="9" style="169"/>
    <col min="11743" max="11746" width="9.625" style="169" customWidth="1"/>
    <col min="11747" max="11747" width="9.5" style="169" bestFit="1" customWidth="1"/>
    <col min="11748" max="11751" width="9.625" style="169" customWidth="1"/>
    <col min="11752" max="11752" width="11.125" style="169" customWidth="1"/>
    <col min="11753" max="11994" width="9" style="169"/>
    <col min="11995" max="11995" width="5.625" style="169" bestFit="1" customWidth="1"/>
    <col min="11996" max="11996" width="15.25" style="169" customWidth="1"/>
    <col min="11997" max="11997" width="5.625" style="169" bestFit="1" customWidth="1"/>
    <col min="11998" max="11998" width="9" style="169"/>
    <col min="11999" max="12002" width="9.625" style="169" customWidth="1"/>
    <col min="12003" max="12003" width="9.5" style="169" bestFit="1" customWidth="1"/>
    <col min="12004" max="12007" width="9.625" style="169" customWidth="1"/>
    <col min="12008" max="12008" width="11.125" style="169" customWidth="1"/>
    <col min="12009" max="12250" width="9" style="169"/>
    <col min="12251" max="12251" width="5.625" style="169" bestFit="1" customWidth="1"/>
    <col min="12252" max="12252" width="15.25" style="169" customWidth="1"/>
    <col min="12253" max="12253" width="5.625" style="169" bestFit="1" customWidth="1"/>
    <col min="12254" max="12254" width="9" style="169"/>
    <col min="12255" max="12258" width="9.625" style="169" customWidth="1"/>
    <col min="12259" max="12259" width="9.5" style="169" bestFit="1" customWidth="1"/>
    <col min="12260" max="12263" width="9.625" style="169" customWidth="1"/>
    <col min="12264" max="12264" width="11.125" style="169" customWidth="1"/>
    <col min="12265" max="12506" width="9" style="169"/>
    <col min="12507" max="12507" width="5.625" style="169" bestFit="1" customWidth="1"/>
    <col min="12508" max="12508" width="15.25" style="169" customWidth="1"/>
    <col min="12509" max="12509" width="5.625" style="169" bestFit="1" customWidth="1"/>
    <col min="12510" max="12510" width="9" style="169"/>
    <col min="12511" max="12514" width="9.625" style="169" customWidth="1"/>
    <col min="12515" max="12515" width="9.5" style="169" bestFit="1" customWidth="1"/>
    <col min="12516" max="12519" width="9.625" style="169" customWidth="1"/>
    <col min="12520" max="12520" width="11.125" style="169" customWidth="1"/>
    <col min="12521" max="12762" width="9" style="169"/>
    <col min="12763" max="12763" width="5.625" style="169" bestFit="1" customWidth="1"/>
    <col min="12764" max="12764" width="15.25" style="169" customWidth="1"/>
    <col min="12765" max="12765" width="5.625" style="169" bestFit="1" customWidth="1"/>
    <col min="12766" max="12766" width="9" style="169"/>
    <col min="12767" max="12770" width="9.625" style="169" customWidth="1"/>
    <col min="12771" max="12771" width="9.5" style="169" bestFit="1" customWidth="1"/>
    <col min="12772" max="12775" width="9.625" style="169" customWidth="1"/>
    <col min="12776" max="12776" width="11.125" style="169" customWidth="1"/>
    <col min="12777" max="13018" width="9" style="169"/>
    <col min="13019" max="13019" width="5.625" style="169" bestFit="1" customWidth="1"/>
    <col min="13020" max="13020" width="15.25" style="169" customWidth="1"/>
    <col min="13021" max="13021" width="5.625" style="169" bestFit="1" customWidth="1"/>
    <col min="13022" max="13022" width="9" style="169"/>
    <col min="13023" max="13026" width="9.625" style="169" customWidth="1"/>
    <col min="13027" max="13027" width="9.5" style="169" bestFit="1" customWidth="1"/>
    <col min="13028" max="13031" width="9.625" style="169" customWidth="1"/>
    <col min="13032" max="13032" width="11.125" style="169" customWidth="1"/>
    <col min="13033" max="13274" width="9" style="169"/>
    <col min="13275" max="13275" width="5.625" style="169" bestFit="1" customWidth="1"/>
    <col min="13276" max="13276" width="15.25" style="169" customWidth="1"/>
    <col min="13277" max="13277" width="5.625" style="169" bestFit="1" customWidth="1"/>
    <col min="13278" max="13278" width="9" style="169"/>
    <col min="13279" max="13282" width="9.625" style="169" customWidth="1"/>
    <col min="13283" max="13283" width="9.5" style="169" bestFit="1" customWidth="1"/>
    <col min="13284" max="13287" width="9.625" style="169" customWidth="1"/>
    <col min="13288" max="13288" width="11.125" style="169" customWidth="1"/>
    <col min="13289" max="13530" width="9" style="169"/>
    <col min="13531" max="13531" width="5.625" style="169" bestFit="1" customWidth="1"/>
    <col min="13532" max="13532" width="15.25" style="169" customWidth="1"/>
    <col min="13533" max="13533" width="5.625" style="169" bestFit="1" customWidth="1"/>
    <col min="13534" max="13534" width="9" style="169"/>
    <col min="13535" max="13538" width="9.625" style="169" customWidth="1"/>
    <col min="13539" max="13539" width="9.5" style="169" bestFit="1" customWidth="1"/>
    <col min="13540" max="13543" width="9.625" style="169" customWidth="1"/>
    <col min="13544" max="13544" width="11.125" style="169" customWidth="1"/>
    <col min="13545" max="13786" width="9" style="169"/>
    <col min="13787" max="13787" width="5.625" style="169" bestFit="1" customWidth="1"/>
    <col min="13788" max="13788" width="15.25" style="169" customWidth="1"/>
    <col min="13789" max="13789" width="5.625" style="169" bestFit="1" customWidth="1"/>
    <col min="13790" max="13790" width="9" style="169"/>
    <col min="13791" max="13794" width="9.625" style="169" customWidth="1"/>
    <col min="13795" max="13795" width="9.5" style="169" bestFit="1" customWidth="1"/>
    <col min="13796" max="13799" width="9.625" style="169" customWidth="1"/>
    <col min="13800" max="13800" width="11.125" style="169" customWidth="1"/>
    <col min="13801" max="14042" width="9" style="169"/>
    <col min="14043" max="14043" width="5.625" style="169" bestFit="1" customWidth="1"/>
    <col min="14044" max="14044" width="15.25" style="169" customWidth="1"/>
    <col min="14045" max="14045" width="5.625" style="169" bestFit="1" customWidth="1"/>
    <col min="14046" max="14046" width="9" style="169"/>
    <col min="14047" max="14050" width="9.625" style="169" customWidth="1"/>
    <col min="14051" max="14051" width="9.5" style="169" bestFit="1" customWidth="1"/>
    <col min="14052" max="14055" width="9.625" style="169" customWidth="1"/>
    <col min="14056" max="14056" width="11.125" style="169" customWidth="1"/>
    <col min="14057" max="14298" width="9" style="169"/>
    <col min="14299" max="14299" width="5.625" style="169" bestFit="1" customWidth="1"/>
    <col min="14300" max="14300" width="15.25" style="169" customWidth="1"/>
    <col min="14301" max="14301" width="5.625" style="169" bestFit="1" customWidth="1"/>
    <col min="14302" max="14302" width="9" style="169"/>
    <col min="14303" max="14306" width="9.625" style="169" customWidth="1"/>
    <col min="14307" max="14307" width="9.5" style="169" bestFit="1" customWidth="1"/>
    <col min="14308" max="14311" width="9.625" style="169" customWidth="1"/>
    <col min="14312" max="14312" width="11.125" style="169" customWidth="1"/>
    <col min="14313" max="14554" width="9" style="169"/>
    <col min="14555" max="14555" width="5.625" style="169" bestFit="1" customWidth="1"/>
    <col min="14556" max="14556" width="15.25" style="169" customWidth="1"/>
    <col min="14557" max="14557" width="5.625" style="169" bestFit="1" customWidth="1"/>
    <col min="14558" max="14558" width="9" style="169"/>
    <col min="14559" max="14562" width="9.625" style="169" customWidth="1"/>
    <col min="14563" max="14563" width="9.5" style="169" bestFit="1" customWidth="1"/>
    <col min="14564" max="14567" width="9.625" style="169" customWidth="1"/>
    <col min="14568" max="14568" width="11.125" style="169" customWidth="1"/>
    <col min="14569" max="14810" width="9" style="169"/>
    <col min="14811" max="14811" width="5.625" style="169" bestFit="1" customWidth="1"/>
    <col min="14812" max="14812" width="15.25" style="169" customWidth="1"/>
    <col min="14813" max="14813" width="5.625" style="169" bestFit="1" customWidth="1"/>
    <col min="14814" max="14814" width="9" style="169"/>
    <col min="14815" max="14818" width="9.625" style="169" customWidth="1"/>
    <col min="14819" max="14819" width="9.5" style="169" bestFit="1" customWidth="1"/>
    <col min="14820" max="14823" width="9.625" style="169" customWidth="1"/>
    <col min="14824" max="14824" width="11.125" style="169" customWidth="1"/>
    <col min="14825" max="15066" width="9" style="169"/>
    <col min="15067" max="15067" width="5.625" style="169" bestFit="1" customWidth="1"/>
    <col min="15068" max="15068" width="15.25" style="169" customWidth="1"/>
    <col min="15069" max="15069" width="5.625" style="169" bestFit="1" customWidth="1"/>
    <col min="15070" max="15070" width="9" style="169"/>
    <col min="15071" max="15074" width="9.625" style="169" customWidth="1"/>
    <col min="15075" max="15075" width="9.5" style="169" bestFit="1" customWidth="1"/>
    <col min="15076" max="15079" width="9.625" style="169" customWidth="1"/>
    <col min="15080" max="15080" width="11.125" style="169" customWidth="1"/>
    <col min="15081" max="15322" width="9" style="169"/>
    <col min="15323" max="15323" width="5.625" style="169" bestFit="1" customWidth="1"/>
    <col min="15324" max="15324" width="15.25" style="169" customWidth="1"/>
    <col min="15325" max="15325" width="5.625" style="169" bestFit="1" customWidth="1"/>
    <col min="15326" max="15326" width="9" style="169"/>
    <col min="15327" max="15330" width="9.625" style="169" customWidth="1"/>
    <col min="15331" max="15331" width="9.5" style="169" bestFit="1" customWidth="1"/>
    <col min="15332" max="15335" width="9.625" style="169" customWidth="1"/>
    <col min="15336" max="15336" width="11.125" style="169" customWidth="1"/>
    <col min="15337" max="15578" width="9" style="169"/>
    <col min="15579" max="15579" width="5.625" style="169" bestFit="1" customWidth="1"/>
    <col min="15580" max="15580" width="15.25" style="169" customWidth="1"/>
    <col min="15581" max="15581" width="5.625" style="169" bestFit="1" customWidth="1"/>
    <col min="15582" max="15582" width="9" style="169"/>
    <col min="15583" max="15586" width="9.625" style="169" customWidth="1"/>
    <col min="15587" max="15587" width="9.5" style="169" bestFit="1" customWidth="1"/>
    <col min="15588" max="15591" width="9.625" style="169" customWidth="1"/>
    <col min="15592" max="15592" width="11.125" style="169" customWidth="1"/>
    <col min="15593" max="15834" width="9" style="169"/>
    <col min="15835" max="15835" width="5.625" style="169" bestFit="1" customWidth="1"/>
    <col min="15836" max="15836" width="15.25" style="169" customWidth="1"/>
    <col min="15837" max="15837" width="5.625" style="169" bestFit="1" customWidth="1"/>
    <col min="15838" max="15838" width="9" style="169"/>
    <col min="15839" max="15842" width="9.625" style="169" customWidth="1"/>
    <col min="15843" max="15843" width="9.5" style="169" bestFit="1" customWidth="1"/>
    <col min="15844" max="15847" width="9.625" style="169" customWidth="1"/>
    <col min="15848" max="15848" width="11.125" style="169" customWidth="1"/>
    <col min="15849" max="16090" width="9" style="169"/>
    <col min="16091" max="16091" width="5.625" style="169" bestFit="1" customWidth="1"/>
    <col min="16092" max="16092" width="15.25" style="169" customWidth="1"/>
    <col min="16093" max="16093" width="5.625" style="169" bestFit="1" customWidth="1"/>
    <col min="16094" max="16094" width="9" style="169"/>
    <col min="16095" max="16098" width="9.625" style="169" customWidth="1"/>
    <col min="16099" max="16099" width="9.5" style="169" bestFit="1" customWidth="1"/>
    <col min="16100" max="16103" width="9.625" style="169" customWidth="1"/>
    <col min="16104" max="16104" width="11.125" style="169" customWidth="1"/>
    <col min="16105" max="16384" width="9" style="169"/>
  </cols>
  <sheetData>
    <row r="1" spans="1:13" s="165" customFormat="1" ht="13.5" customHeight="1" x14ac:dyDescent="0.15">
      <c r="A1" s="164"/>
      <c r="B1" s="164"/>
      <c r="C1" s="164"/>
      <c r="D1" s="164"/>
      <c r="E1" s="164"/>
      <c r="F1" s="164"/>
      <c r="G1" s="164"/>
      <c r="I1" s="164"/>
      <c r="M1" s="166" t="s">
        <v>146</v>
      </c>
    </row>
    <row r="2" spans="1:13" ht="13.5" customHeight="1" x14ac:dyDescent="0.15">
      <c r="A2" s="167" t="s">
        <v>147</v>
      </c>
    </row>
    <row r="3" spans="1:13" ht="13.5" customHeight="1" x14ac:dyDescent="0.15">
      <c r="A3" s="169"/>
      <c r="E3" s="170" t="s">
        <v>168</v>
      </c>
    </row>
    <row r="4" spans="1:13" s="165" customFormat="1" ht="13.5" customHeight="1" x14ac:dyDescent="0.15">
      <c r="A4" s="533" t="s">
        <v>116</v>
      </c>
      <c r="B4" s="536" t="s">
        <v>1</v>
      </c>
      <c r="C4" s="537"/>
      <c r="D4" s="542" t="s">
        <v>20</v>
      </c>
      <c r="E4" s="545" t="s">
        <v>130</v>
      </c>
      <c r="F4" s="545"/>
      <c r="G4" s="545"/>
      <c r="H4" s="545"/>
      <c r="I4" s="545" t="s">
        <v>131</v>
      </c>
      <c r="J4" s="545"/>
      <c r="K4" s="545"/>
      <c r="L4" s="545"/>
      <c r="M4" s="546"/>
    </row>
    <row r="5" spans="1:13" s="165" customFormat="1" ht="13.5" customHeight="1" x14ac:dyDescent="0.15">
      <c r="A5" s="534"/>
      <c r="B5" s="538"/>
      <c r="C5" s="539"/>
      <c r="D5" s="543"/>
      <c r="E5" s="547" t="s">
        <v>132</v>
      </c>
      <c r="F5" s="171" t="s">
        <v>133</v>
      </c>
      <c r="G5" s="172" t="s">
        <v>148</v>
      </c>
      <c r="H5" s="549" t="s">
        <v>134</v>
      </c>
      <c r="I5" s="547" t="s">
        <v>132</v>
      </c>
      <c r="J5" s="171" t="s">
        <v>133</v>
      </c>
      <c r="K5" s="172" t="s">
        <v>148</v>
      </c>
      <c r="L5" s="551" t="s">
        <v>134</v>
      </c>
      <c r="M5" s="551" t="s">
        <v>38</v>
      </c>
    </row>
    <row r="6" spans="1:13" s="165" customFormat="1" ht="13.5" customHeight="1" thickBot="1" x14ac:dyDescent="0.2">
      <c r="A6" s="535"/>
      <c r="B6" s="540"/>
      <c r="C6" s="541"/>
      <c r="D6" s="544"/>
      <c r="E6" s="548"/>
      <c r="F6" s="173" t="s">
        <v>240</v>
      </c>
      <c r="G6" s="174" t="s">
        <v>241</v>
      </c>
      <c r="H6" s="550"/>
      <c r="I6" s="548"/>
      <c r="J6" s="173" t="s">
        <v>240</v>
      </c>
      <c r="K6" s="174" t="s">
        <v>241</v>
      </c>
      <c r="L6" s="552"/>
      <c r="M6" s="552"/>
    </row>
    <row r="7" spans="1:13" s="165" customFormat="1" ht="13.5" customHeight="1" thickTop="1" thickBot="1" x14ac:dyDescent="0.2">
      <c r="A7" s="553">
        <v>1</v>
      </c>
      <c r="B7" s="554" t="s">
        <v>192</v>
      </c>
      <c r="C7" s="555" t="s">
        <v>129</v>
      </c>
      <c r="D7" s="175" t="s">
        <v>85</v>
      </c>
      <c r="E7" s="176" t="s">
        <v>135</v>
      </c>
      <c r="F7" s="177"/>
      <c r="G7" s="177"/>
      <c r="H7" s="178">
        <f>+F7+G7*12</f>
        <v>0</v>
      </c>
      <c r="I7" s="556" t="s">
        <v>136</v>
      </c>
      <c r="J7" s="177"/>
      <c r="K7" s="177"/>
      <c r="L7" s="178">
        <f>+J7+K7*12</f>
        <v>0</v>
      </c>
      <c r="M7" s="558">
        <f>SUM(L7:L8)</f>
        <v>0</v>
      </c>
    </row>
    <row r="8" spans="1:13" s="165" customFormat="1" ht="13.5" customHeight="1" thickTop="1" thickBot="1" x14ac:dyDescent="0.2">
      <c r="A8" s="553"/>
      <c r="B8" s="554"/>
      <c r="C8" s="555"/>
      <c r="D8" s="179" t="s">
        <v>7</v>
      </c>
      <c r="E8" s="180" t="s">
        <v>149</v>
      </c>
      <c r="F8" s="181"/>
      <c r="G8" s="181"/>
      <c r="H8" s="182">
        <f>+F8+G8*12</f>
        <v>0</v>
      </c>
      <c r="I8" s="557"/>
      <c r="J8" s="181"/>
      <c r="K8" s="181"/>
      <c r="L8" s="182">
        <f>+J8+K8*12</f>
        <v>0</v>
      </c>
      <c r="M8" s="559"/>
    </row>
    <row r="9" spans="1:13" s="165" customFormat="1" ht="13.5" customHeight="1" thickTop="1" thickBot="1" x14ac:dyDescent="0.2">
      <c r="A9" s="560">
        <f>+A7+1</f>
        <v>2</v>
      </c>
      <c r="B9" s="554" t="s">
        <v>193</v>
      </c>
      <c r="C9" s="562" t="s">
        <v>129</v>
      </c>
      <c r="D9" s="175" t="s">
        <v>85</v>
      </c>
      <c r="E9" s="176" t="s">
        <v>135</v>
      </c>
      <c r="F9" s="177"/>
      <c r="G9" s="177"/>
      <c r="H9" s="178">
        <f t="shared" ref="H9:H72" si="0">+F9+G9*12</f>
        <v>0</v>
      </c>
      <c r="I9" s="556" t="s">
        <v>136</v>
      </c>
      <c r="J9" s="177"/>
      <c r="K9" s="177"/>
      <c r="L9" s="178">
        <f t="shared" ref="L9:L72" si="1">+J9+K9*12</f>
        <v>0</v>
      </c>
      <c r="M9" s="558">
        <f>SUM(L9:L10)</f>
        <v>0</v>
      </c>
    </row>
    <row r="10" spans="1:13" s="165" customFormat="1" ht="13.5" customHeight="1" thickTop="1" thickBot="1" x14ac:dyDescent="0.2">
      <c r="A10" s="561"/>
      <c r="B10" s="554"/>
      <c r="C10" s="562"/>
      <c r="D10" s="183" t="s">
        <v>7</v>
      </c>
      <c r="E10" s="184" t="s">
        <v>149</v>
      </c>
      <c r="F10" s="185"/>
      <c r="G10" s="185"/>
      <c r="H10" s="182">
        <f t="shared" si="0"/>
        <v>0</v>
      </c>
      <c r="I10" s="563"/>
      <c r="J10" s="185"/>
      <c r="K10" s="185"/>
      <c r="L10" s="182">
        <f t="shared" si="1"/>
        <v>0</v>
      </c>
      <c r="M10" s="564"/>
    </row>
    <row r="11" spans="1:13" s="165" customFormat="1" ht="13.5" customHeight="1" thickTop="1" thickBot="1" x14ac:dyDescent="0.2">
      <c r="A11" s="560">
        <f>+A9+1</f>
        <v>3</v>
      </c>
      <c r="B11" s="554" t="s">
        <v>194</v>
      </c>
      <c r="C11" s="562" t="s">
        <v>129</v>
      </c>
      <c r="D11" s="175" t="s">
        <v>85</v>
      </c>
      <c r="E11" s="176" t="s">
        <v>135</v>
      </c>
      <c r="F11" s="177"/>
      <c r="G11" s="177"/>
      <c r="H11" s="178">
        <f t="shared" si="0"/>
        <v>0</v>
      </c>
      <c r="I11" s="556" t="s">
        <v>136</v>
      </c>
      <c r="J11" s="177"/>
      <c r="K11" s="177"/>
      <c r="L11" s="178">
        <f t="shared" si="1"/>
        <v>0</v>
      </c>
      <c r="M11" s="558">
        <f>SUM(L11:L12)</f>
        <v>0</v>
      </c>
    </row>
    <row r="12" spans="1:13" s="165" customFormat="1" ht="13.5" customHeight="1" thickTop="1" thickBot="1" x14ac:dyDescent="0.2">
      <c r="A12" s="561"/>
      <c r="B12" s="554"/>
      <c r="C12" s="562"/>
      <c r="D12" s="183" t="s">
        <v>137</v>
      </c>
      <c r="E12" s="184" t="s">
        <v>149</v>
      </c>
      <c r="F12" s="185"/>
      <c r="G12" s="185"/>
      <c r="H12" s="182">
        <f t="shared" si="0"/>
        <v>0</v>
      </c>
      <c r="I12" s="563"/>
      <c r="J12" s="185"/>
      <c r="K12" s="185"/>
      <c r="L12" s="182">
        <f t="shared" si="1"/>
        <v>0</v>
      </c>
      <c r="M12" s="564"/>
    </row>
    <row r="13" spans="1:13" s="165" customFormat="1" ht="13.5" customHeight="1" thickTop="1" thickBot="1" x14ac:dyDescent="0.2">
      <c r="A13" s="560">
        <f>+A11+1</f>
        <v>4</v>
      </c>
      <c r="B13" s="554" t="s">
        <v>195</v>
      </c>
      <c r="C13" s="562" t="s">
        <v>129</v>
      </c>
      <c r="D13" s="175" t="s">
        <v>85</v>
      </c>
      <c r="E13" s="176" t="s">
        <v>135</v>
      </c>
      <c r="F13" s="177"/>
      <c r="G13" s="177"/>
      <c r="H13" s="178">
        <f t="shared" si="0"/>
        <v>0</v>
      </c>
      <c r="I13" s="556" t="s">
        <v>136</v>
      </c>
      <c r="J13" s="177"/>
      <c r="K13" s="177"/>
      <c r="L13" s="178">
        <f t="shared" si="1"/>
        <v>0</v>
      </c>
      <c r="M13" s="558">
        <f>SUM(L13:L14)</f>
        <v>0</v>
      </c>
    </row>
    <row r="14" spans="1:13" s="165" customFormat="1" ht="13.5" customHeight="1" thickTop="1" thickBot="1" x14ac:dyDescent="0.2">
      <c r="A14" s="561"/>
      <c r="B14" s="554"/>
      <c r="C14" s="562"/>
      <c r="D14" s="183" t="s">
        <v>7</v>
      </c>
      <c r="E14" s="184" t="s">
        <v>149</v>
      </c>
      <c r="F14" s="185"/>
      <c r="G14" s="185"/>
      <c r="H14" s="182">
        <f t="shared" si="0"/>
        <v>0</v>
      </c>
      <c r="I14" s="563"/>
      <c r="J14" s="185"/>
      <c r="K14" s="185"/>
      <c r="L14" s="182">
        <f t="shared" si="1"/>
        <v>0</v>
      </c>
      <c r="M14" s="564"/>
    </row>
    <row r="15" spans="1:13" s="165" customFormat="1" ht="13.5" customHeight="1" thickTop="1" thickBot="1" x14ac:dyDescent="0.2">
      <c r="A15" s="560">
        <f>+A13+1</f>
        <v>5</v>
      </c>
      <c r="B15" s="554" t="s">
        <v>196</v>
      </c>
      <c r="C15" s="562" t="s">
        <v>129</v>
      </c>
      <c r="D15" s="175" t="s">
        <v>85</v>
      </c>
      <c r="E15" s="176" t="s">
        <v>135</v>
      </c>
      <c r="F15" s="177"/>
      <c r="G15" s="177"/>
      <c r="H15" s="178">
        <f t="shared" si="0"/>
        <v>0</v>
      </c>
      <c r="I15" s="556" t="s">
        <v>136</v>
      </c>
      <c r="J15" s="177"/>
      <c r="K15" s="177"/>
      <c r="L15" s="178">
        <f t="shared" si="1"/>
        <v>0</v>
      </c>
      <c r="M15" s="558">
        <f>SUM(L15:L16)</f>
        <v>0</v>
      </c>
    </row>
    <row r="16" spans="1:13" s="165" customFormat="1" ht="13.5" customHeight="1" thickTop="1" thickBot="1" x14ac:dyDescent="0.2">
      <c r="A16" s="561"/>
      <c r="B16" s="554"/>
      <c r="C16" s="562"/>
      <c r="D16" s="183" t="s">
        <v>7</v>
      </c>
      <c r="E16" s="184" t="s">
        <v>149</v>
      </c>
      <c r="F16" s="185"/>
      <c r="G16" s="185"/>
      <c r="H16" s="182">
        <f t="shared" si="0"/>
        <v>0</v>
      </c>
      <c r="I16" s="563"/>
      <c r="J16" s="185"/>
      <c r="K16" s="185"/>
      <c r="L16" s="182">
        <f t="shared" si="1"/>
        <v>0</v>
      </c>
      <c r="M16" s="564"/>
    </row>
    <row r="17" spans="1:13" s="165" customFormat="1" ht="13.5" customHeight="1" thickTop="1" thickBot="1" x14ac:dyDescent="0.2">
      <c r="A17" s="560">
        <f>+A15+1</f>
        <v>6</v>
      </c>
      <c r="B17" s="554" t="s">
        <v>197</v>
      </c>
      <c r="C17" s="562" t="s">
        <v>129</v>
      </c>
      <c r="D17" s="175" t="s">
        <v>85</v>
      </c>
      <c r="E17" s="176" t="s">
        <v>135</v>
      </c>
      <c r="F17" s="177"/>
      <c r="G17" s="177"/>
      <c r="H17" s="178">
        <f t="shared" si="0"/>
        <v>0</v>
      </c>
      <c r="I17" s="556" t="s">
        <v>136</v>
      </c>
      <c r="J17" s="177"/>
      <c r="K17" s="177"/>
      <c r="L17" s="178">
        <f t="shared" si="1"/>
        <v>0</v>
      </c>
      <c r="M17" s="558">
        <f>SUM(L17:L18)</f>
        <v>0</v>
      </c>
    </row>
    <row r="18" spans="1:13" s="165" customFormat="1" ht="13.5" customHeight="1" thickTop="1" thickBot="1" x14ac:dyDescent="0.2">
      <c r="A18" s="561"/>
      <c r="B18" s="554"/>
      <c r="C18" s="562"/>
      <c r="D18" s="183" t="s">
        <v>138</v>
      </c>
      <c r="E18" s="184" t="s">
        <v>149</v>
      </c>
      <c r="F18" s="185"/>
      <c r="G18" s="185"/>
      <c r="H18" s="182">
        <f t="shared" si="0"/>
        <v>0</v>
      </c>
      <c r="I18" s="563"/>
      <c r="J18" s="185"/>
      <c r="K18" s="185"/>
      <c r="L18" s="182">
        <f t="shared" si="1"/>
        <v>0</v>
      </c>
      <c r="M18" s="564"/>
    </row>
    <row r="19" spans="1:13" s="165" customFormat="1" ht="13.5" customHeight="1" thickTop="1" thickBot="1" x14ac:dyDescent="0.2">
      <c r="A19" s="560">
        <f>+A17+1</f>
        <v>7</v>
      </c>
      <c r="B19" s="554" t="s">
        <v>198</v>
      </c>
      <c r="C19" s="562" t="s">
        <v>129</v>
      </c>
      <c r="D19" s="175" t="s">
        <v>85</v>
      </c>
      <c r="E19" s="176" t="s">
        <v>135</v>
      </c>
      <c r="F19" s="177"/>
      <c r="G19" s="177"/>
      <c r="H19" s="178">
        <f t="shared" si="0"/>
        <v>0</v>
      </c>
      <c r="I19" s="556" t="s">
        <v>136</v>
      </c>
      <c r="J19" s="177"/>
      <c r="K19" s="177"/>
      <c r="L19" s="178">
        <f t="shared" si="1"/>
        <v>0</v>
      </c>
      <c r="M19" s="558">
        <f>SUM(L19:L20)</f>
        <v>0</v>
      </c>
    </row>
    <row r="20" spans="1:13" s="165" customFormat="1" ht="13.5" customHeight="1" thickTop="1" thickBot="1" x14ac:dyDescent="0.2">
      <c r="A20" s="561"/>
      <c r="B20" s="554"/>
      <c r="C20" s="562"/>
      <c r="D20" s="183" t="s">
        <v>139</v>
      </c>
      <c r="E20" s="184" t="s">
        <v>149</v>
      </c>
      <c r="F20" s="185"/>
      <c r="G20" s="185"/>
      <c r="H20" s="182">
        <f t="shared" si="0"/>
        <v>0</v>
      </c>
      <c r="I20" s="563"/>
      <c r="J20" s="185"/>
      <c r="K20" s="185"/>
      <c r="L20" s="182">
        <f t="shared" si="1"/>
        <v>0</v>
      </c>
      <c r="M20" s="564"/>
    </row>
    <row r="21" spans="1:13" s="165" customFormat="1" ht="13.5" customHeight="1" thickTop="1" thickBot="1" x14ac:dyDescent="0.2">
      <c r="A21" s="560">
        <f>+A19+1</f>
        <v>8</v>
      </c>
      <c r="B21" s="554" t="s">
        <v>199</v>
      </c>
      <c r="C21" s="562" t="s">
        <v>129</v>
      </c>
      <c r="D21" s="175" t="s">
        <v>85</v>
      </c>
      <c r="E21" s="176" t="s">
        <v>135</v>
      </c>
      <c r="F21" s="177"/>
      <c r="G21" s="177"/>
      <c r="H21" s="178">
        <f t="shared" si="0"/>
        <v>0</v>
      </c>
      <c r="I21" s="556" t="s">
        <v>136</v>
      </c>
      <c r="J21" s="177"/>
      <c r="K21" s="177"/>
      <c r="L21" s="178">
        <f t="shared" si="1"/>
        <v>0</v>
      </c>
      <c r="M21" s="558">
        <f>SUM(L21:L22)</f>
        <v>0</v>
      </c>
    </row>
    <row r="22" spans="1:13" s="165" customFormat="1" ht="13.5" customHeight="1" thickTop="1" thickBot="1" x14ac:dyDescent="0.2">
      <c r="A22" s="561"/>
      <c r="B22" s="554"/>
      <c r="C22" s="562"/>
      <c r="D22" s="183" t="s">
        <v>7</v>
      </c>
      <c r="E22" s="184" t="s">
        <v>149</v>
      </c>
      <c r="F22" s="185"/>
      <c r="G22" s="185"/>
      <c r="H22" s="182">
        <f t="shared" si="0"/>
        <v>0</v>
      </c>
      <c r="I22" s="563"/>
      <c r="J22" s="185"/>
      <c r="K22" s="185"/>
      <c r="L22" s="182">
        <f t="shared" si="1"/>
        <v>0</v>
      </c>
      <c r="M22" s="564"/>
    </row>
    <row r="23" spans="1:13" s="165" customFormat="1" ht="13.5" customHeight="1" thickTop="1" thickBot="1" x14ac:dyDescent="0.2">
      <c r="A23" s="560">
        <f>+A21+1</f>
        <v>9</v>
      </c>
      <c r="B23" s="554" t="s">
        <v>200</v>
      </c>
      <c r="C23" s="562" t="s">
        <v>129</v>
      </c>
      <c r="D23" s="175" t="s">
        <v>85</v>
      </c>
      <c r="E23" s="176" t="s">
        <v>135</v>
      </c>
      <c r="F23" s="177"/>
      <c r="G23" s="177"/>
      <c r="H23" s="178">
        <f t="shared" si="0"/>
        <v>0</v>
      </c>
      <c r="I23" s="556" t="s">
        <v>136</v>
      </c>
      <c r="J23" s="177"/>
      <c r="K23" s="177"/>
      <c r="L23" s="178">
        <f t="shared" si="1"/>
        <v>0</v>
      </c>
      <c r="M23" s="558">
        <f>SUM(L23:L24)</f>
        <v>0</v>
      </c>
    </row>
    <row r="24" spans="1:13" s="165" customFormat="1" ht="13.5" customHeight="1" thickTop="1" thickBot="1" x14ac:dyDescent="0.2">
      <c r="A24" s="561"/>
      <c r="B24" s="554"/>
      <c r="C24" s="562"/>
      <c r="D24" s="183" t="s">
        <v>7</v>
      </c>
      <c r="E24" s="184" t="s">
        <v>149</v>
      </c>
      <c r="F24" s="185"/>
      <c r="G24" s="185"/>
      <c r="H24" s="182">
        <f t="shared" si="0"/>
        <v>0</v>
      </c>
      <c r="I24" s="563"/>
      <c r="J24" s="185"/>
      <c r="K24" s="185"/>
      <c r="L24" s="182">
        <f t="shared" si="1"/>
        <v>0</v>
      </c>
      <c r="M24" s="564"/>
    </row>
    <row r="25" spans="1:13" s="165" customFormat="1" ht="13.5" customHeight="1" thickTop="1" thickBot="1" x14ac:dyDescent="0.2">
      <c r="A25" s="560">
        <f>+A23+1</f>
        <v>10</v>
      </c>
      <c r="B25" s="554" t="s">
        <v>201</v>
      </c>
      <c r="C25" s="562" t="s">
        <v>129</v>
      </c>
      <c r="D25" s="175" t="s">
        <v>85</v>
      </c>
      <c r="E25" s="176" t="s">
        <v>135</v>
      </c>
      <c r="F25" s="177"/>
      <c r="G25" s="177"/>
      <c r="H25" s="178">
        <f t="shared" si="0"/>
        <v>0</v>
      </c>
      <c r="I25" s="556" t="s">
        <v>136</v>
      </c>
      <c r="J25" s="177"/>
      <c r="K25" s="177"/>
      <c r="L25" s="178">
        <f t="shared" si="1"/>
        <v>0</v>
      </c>
      <c r="M25" s="558">
        <f>SUM(L25:L26)</f>
        <v>0</v>
      </c>
    </row>
    <row r="26" spans="1:13" s="165" customFormat="1" ht="13.5" customHeight="1" thickTop="1" thickBot="1" x14ac:dyDescent="0.2">
      <c r="A26" s="561"/>
      <c r="B26" s="554"/>
      <c r="C26" s="562"/>
      <c r="D26" s="183" t="s">
        <v>140</v>
      </c>
      <c r="E26" s="184" t="s">
        <v>149</v>
      </c>
      <c r="F26" s="185"/>
      <c r="G26" s="185"/>
      <c r="H26" s="182">
        <f t="shared" si="0"/>
        <v>0</v>
      </c>
      <c r="I26" s="563"/>
      <c r="J26" s="185"/>
      <c r="K26" s="185"/>
      <c r="L26" s="182">
        <f t="shared" si="1"/>
        <v>0</v>
      </c>
      <c r="M26" s="564"/>
    </row>
    <row r="27" spans="1:13" s="165" customFormat="1" ht="13.5" customHeight="1" thickTop="1" thickBot="1" x14ac:dyDescent="0.2">
      <c r="A27" s="560">
        <f>+A25+1</f>
        <v>11</v>
      </c>
      <c r="B27" s="554" t="s">
        <v>202</v>
      </c>
      <c r="C27" s="562" t="s">
        <v>129</v>
      </c>
      <c r="D27" s="175" t="s">
        <v>85</v>
      </c>
      <c r="E27" s="176" t="s">
        <v>135</v>
      </c>
      <c r="F27" s="177"/>
      <c r="G27" s="177"/>
      <c r="H27" s="178">
        <f t="shared" si="0"/>
        <v>0</v>
      </c>
      <c r="I27" s="556" t="s">
        <v>136</v>
      </c>
      <c r="J27" s="177"/>
      <c r="K27" s="177"/>
      <c r="L27" s="178">
        <f t="shared" si="1"/>
        <v>0</v>
      </c>
      <c r="M27" s="558">
        <f>SUM(L27:L28)</f>
        <v>0</v>
      </c>
    </row>
    <row r="28" spans="1:13" s="165" customFormat="1" ht="13.5" customHeight="1" thickTop="1" thickBot="1" x14ac:dyDescent="0.2">
      <c r="A28" s="561"/>
      <c r="B28" s="554"/>
      <c r="C28" s="562"/>
      <c r="D28" s="183" t="s">
        <v>137</v>
      </c>
      <c r="E28" s="184" t="s">
        <v>149</v>
      </c>
      <c r="F28" s="185"/>
      <c r="G28" s="185"/>
      <c r="H28" s="182">
        <f t="shared" si="0"/>
        <v>0</v>
      </c>
      <c r="I28" s="563"/>
      <c r="J28" s="185"/>
      <c r="K28" s="185"/>
      <c r="L28" s="182">
        <f t="shared" si="1"/>
        <v>0</v>
      </c>
      <c r="M28" s="564"/>
    </row>
    <row r="29" spans="1:13" s="165" customFormat="1" ht="13.5" customHeight="1" thickTop="1" thickBot="1" x14ac:dyDescent="0.2">
      <c r="A29" s="560">
        <f>+A27+1</f>
        <v>12</v>
      </c>
      <c r="B29" s="554" t="s">
        <v>203</v>
      </c>
      <c r="C29" s="562" t="s">
        <v>129</v>
      </c>
      <c r="D29" s="175" t="s">
        <v>85</v>
      </c>
      <c r="E29" s="176" t="s">
        <v>135</v>
      </c>
      <c r="F29" s="177"/>
      <c r="G29" s="177"/>
      <c r="H29" s="178">
        <f t="shared" si="0"/>
        <v>0</v>
      </c>
      <c r="I29" s="556" t="s">
        <v>136</v>
      </c>
      <c r="J29" s="177"/>
      <c r="K29" s="177"/>
      <c r="L29" s="178">
        <f t="shared" si="1"/>
        <v>0</v>
      </c>
      <c r="M29" s="558">
        <f>SUM(L29:L30)</f>
        <v>0</v>
      </c>
    </row>
    <row r="30" spans="1:13" s="165" customFormat="1" ht="13.5" customHeight="1" thickTop="1" thickBot="1" x14ac:dyDescent="0.2">
      <c r="A30" s="561"/>
      <c r="B30" s="554"/>
      <c r="C30" s="562"/>
      <c r="D30" s="183" t="s">
        <v>7</v>
      </c>
      <c r="E30" s="184" t="s">
        <v>149</v>
      </c>
      <c r="F30" s="185"/>
      <c r="G30" s="185"/>
      <c r="H30" s="182">
        <f t="shared" si="0"/>
        <v>0</v>
      </c>
      <c r="I30" s="563"/>
      <c r="J30" s="185"/>
      <c r="K30" s="185"/>
      <c r="L30" s="182">
        <f t="shared" si="1"/>
        <v>0</v>
      </c>
      <c r="M30" s="564"/>
    </row>
    <row r="31" spans="1:13" s="165" customFormat="1" ht="13.5" customHeight="1" thickTop="1" thickBot="1" x14ac:dyDescent="0.2">
      <c r="A31" s="560">
        <f>+A29+1</f>
        <v>13</v>
      </c>
      <c r="B31" s="554" t="s">
        <v>204</v>
      </c>
      <c r="C31" s="562" t="s">
        <v>129</v>
      </c>
      <c r="D31" s="175" t="s">
        <v>85</v>
      </c>
      <c r="E31" s="176" t="s">
        <v>135</v>
      </c>
      <c r="F31" s="177"/>
      <c r="G31" s="177"/>
      <c r="H31" s="178">
        <f t="shared" si="0"/>
        <v>0</v>
      </c>
      <c r="I31" s="556" t="s">
        <v>136</v>
      </c>
      <c r="J31" s="177"/>
      <c r="K31" s="177"/>
      <c r="L31" s="178">
        <f t="shared" si="1"/>
        <v>0</v>
      </c>
      <c r="M31" s="558">
        <f>SUM(L31:L32)</f>
        <v>0</v>
      </c>
    </row>
    <row r="32" spans="1:13" s="165" customFormat="1" ht="13.5" customHeight="1" thickTop="1" thickBot="1" x14ac:dyDescent="0.2">
      <c r="A32" s="561"/>
      <c r="B32" s="554"/>
      <c r="C32" s="562"/>
      <c r="D32" s="183" t="s">
        <v>7</v>
      </c>
      <c r="E32" s="184" t="s">
        <v>149</v>
      </c>
      <c r="F32" s="185"/>
      <c r="G32" s="185"/>
      <c r="H32" s="182">
        <f t="shared" si="0"/>
        <v>0</v>
      </c>
      <c r="I32" s="563"/>
      <c r="J32" s="185"/>
      <c r="K32" s="185"/>
      <c r="L32" s="182">
        <f t="shared" si="1"/>
        <v>0</v>
      </c>
      <c r="M32" s="564"/>
    </row>
    <row r="33" spans="1:13" s="165" customFormat="1" ht="13.5" customHeight="1" thickTop="1" thickBot="1" x14ac:dyDescent="0.2">
      <c r="A33" s="560">
        <f>+A31+1</f>
        <v>14</v>
      </c>
      <c r="B33" s="554" t="s">
        <v>205</v>
      </c>
      <c r="C33" s="562" t="s">
        <v>129</v>
      </c>
      <c r="D33" s="175" t="s">
        <v>85</v>
      </c>
      <c r="E33" s="176" t="s">
        <v>135</v>
      </c>
      <c r="F33" s="177"/>
      <c r="G33" s="177"/>
      <c r="H33" s="178">
        <f t="shared" si="0"/>
        <v>0</v>
      </c>
      <c r="I33" s="556" t="s">
        <v>136</v>
      </c>
      <c r="J33" s="177"/>
      <c r="K33" s="177"/>
      <c r="L33" s="178">
        <f t="shared" si="1"/>
        <v>0</v>
      </c>
      <c r="M33" s="558">
        <f>SUM(L33:L34)</f>
        <v>0</v>
      </c>
    </row>
    <row r="34" spans="1:13" s="165" customFormat="1" ht="13.5" customHeight="1" thickTop="1" thickBot="1" x14ac:dyDescent="0.2">
      <c r="A34" s="561"/>
      <c r="B34" s="554"/>
      <c r="C34" s="562"/>
      <c r="D34" s="183" t="s">
        <v>7</v>
      </c>
      <c r="E34" s="184" t="s">
        <v>149</v>
      </c>
      <c r="F34" s="185"/>
      <c r="G34" s="185"/>
      <c r="H34" s="182">
        <f t="shared" si="0"/>
        <v>0</v>
      </c>
      <c r="I34" s="563"/>
      <c r="J34" s="185"/>
      <c r="K34" s="185"/>
      <c r="L34" s="182">
        <f t="shared" si="1"/>
        <v>0</v>
      </c>
      <c r="M34" s="564"/>
    </row>
    <row r="35" spans="1:13" s="165" customFormat="1" ht="13.5" customHeight="1" thickTop="1" thickBot="1" x14ac:dyDescent="0.2">
      <c r="A35" s="560">
        <f>+A33+1</f>
        <v>15</v>
      </c>
      <c r="B35" s="554" t="s">
        <v>206</v>
      </c>
      <c r="C35" s="562" t="s">
        <v>129</v>
      </c>
      <c r="D35" s="175" t="s">
        <v>85</v>
      </c>
      <c r="E35" s="176" t="s">
        <v>135</v>
      </c>
      <c r="F35" s="177"/>
      <c r="G35" s="177"/>
      <c r="H35" s="178">
        <f t="shared" si="0"/>
        <v>0</v>
      </c>
      <c r="I35" s="556" t="s">
        <v>136</v>
      </c>
      <c r="J35" s="177"/>
      <c r="K35" s="177"/>
      <c r="L35" s="178">
        <f t="shared" si="1"/>
        <v>0</v>
      </c>
      <c r="M35" s="558">
        <f>SUM(L35:L36)</f>
        <v>0</v>
      </c>
    </row>
    <row r="36" spans="1:13" s="165" customFormat="1" ht="13.5" customHeight="1" thickTop="1" thickBot="1" x14ac:dyDescent="0.2">
      <c r="A36" s="561"/>
      <c r="B36" s="554"/>
      <c r="C36" s="562"/>
      <c r="D36" s="183" t="s">
        <v>7</v>
      </c>
      <c r="E36" s="184" t="s">
        <v>149</v>
      </c>
      <c r="F36" s="185"/>
      <c r="G36" s="185"/>
      <c r="H36" s="182">
        <f t="shared" si="0"/>
        <v>0</v>
      </c>
      <c r="I36" s="563"/>
      <c r="J36" s="185"/>
      <c r="K36" s="185"/>
      <c r="L36" s="182">
        <f t="shared" si="1"/>
        <v>0</v>
      </c>
      <c r="M36" s="564"/>
    </row>
    <row r="37" spans="1:13" s="165" customFormat="1" ht="13.5" customHeight="1" thickTop="1" thickBot="1" x14ac:dyDescent="0.2">
      <c r="A37" s="560">
        <f>+A35+1</f>
        <v>16</v>
      </c>
      <c r="B37" s="554" t="s">
        <v>207</v>
      </c>
      <c r="C37" s="562" t="s">
        <v>129</v>
      </c>
      <c r="D37" s="175" t="s">
        <v>85</v>
      </c>
      <c r="E37" s="176" t="s">
        <v>135</v>
      </c>
      <c r="F37" s="177"/>
      <c r="G37" s="177"/>
      <c r="H37" s="178">
        <f t="shared" si="0"/>
        <v>0</v>
      </c>
      <c r="I37" s="556" t="s">
        <v>136</v>
      </c>
      <c r="J37" s="177"/>
      <c r="K37" s="177"/>
      <c r="L37" s="178">
        <f t="shared" si="1"/>
        <v>0</v>
      </c>
      <c r="M37" s="558">
        <f>SUM(L37:L38)</f>
        <v>0</v>
      </c>
    </row>
    <row r="38" spans="1:13" s="165" customFormat="1" ht="13.5" customHeight="1" thickTop="1" thickBot="1" x14ac:dyDescent="0.2">
      <c r="A38" s="561"/>
      <c r="B38" s="554"/>
      <c r="C38" s="562"/>
      <c r="D38" s="183" t="s">
        <v>7</v>
      </c>
      <c r="E38" s="184" t="s">
        <v>149</v>
      </c>
      <c r="F38" s="185"/>
      <c r="G38" s="185"/>
      <c r="H38" s="182">
        <f t="shared" si="0"/>
        <v>0</v>
      </c>
      <c r="I38" s="563"/>
      <c r="J38" s="185"/>
      <c r="K38" s="185"/>
      <c r="L38" s="182">
        <f t="shared" si="1"/>
        <v>0</v>
      </c>
      <c r="M38" s="564"/>
    </row>
    <row r="39" spans="1:13" s="165" customFormat="1" ht="13.5" customHeight="1" thickTop="1" thickBot="1" x14ac:dyDescent="0.2">
      <c r="A39" s="560">
        <f>+A37+1</f>
        <v>17</v>
      </c>
      <c r="B39" s="554" t="s">
        <v>208</v>
      </c>
      <c r="C39" s="562" t="s">
        <v>129</v>
      </c>
      <c r="D39" s="175" t="s">
        <v>85</v>
      </c>
      <c r="E39" s="176" t="s">
        <v>135</v>
      </c>
      <c r="F39" s="177"/>
      <c r="G39" s="177"/>
      <c r="H39" s="178">
        <f t="shared" si="0"/>
        <v>0</v>
      </c>
      <c r="I39" s="556" t="s">
        <v>136</v>
      </c>
      <c r="J39" s="177"/>
      <c r="K39" s="177"/>
      <c r="L39" s="178">
        <f t="shared" si="1"/>
        <v>0</v>
      </c>
      <c r="M39" s="558">
        <f>SUM(L39:L40)</f>
        <v>0</v>
      </c>
    </row>
    <row r="40" spans="1:13" s="165" customFormat="1" ht="13.5" customHeight="1" thickTop="1" thickBot="1" x14ac:dyDescent="0.2">
      <c r="A40" s="561"/>
      <c r="B40" s="554"/>
      <c r="C40" s="562"/>
      <c r="D40" s="183" t="s">
        <v>141</v>
      </c>
      <c r="E40" s="184" t="s">
        <v>149</v>
      </c>
      <c r="F40" s="185"/>
      <c r="G40" s="185"/>
      <c r="H40" s="182">
        <f t="shared" si="0"/>
        <v>0</v>
      </c>
      <c r="I40" s="563"/>
      <c r="J40" s="185"/>
      <c r="K40" s="185"/>
      <c r="L40" s="182">
        <f t="shared" si="1"/>
        <v>0</v>
      </c>
      <c r="M40" s="564"/>
    </row>
    <row r="41" spans="1:13" s="165" customFormat="1" ht="13.5" customHeight="1" thickTop="1" thickBot="1" x14ac:dyDescent="0.2">
      <c r="A41" s="560">
        <f>+A39+1</f>
        <v>18</v>
      </c>
      <c r="B41" s="554" t="s">
        <v>209</v>
      </c>
      <c r="C41" s="562" t="s">
        <v>129</v>
      </c>
      <c r="D41" s="175" t="s">
        <v>85</v>
      </c>
      <c r="E41" s="176" t="s">
        <v>135</v>
      </c>
      <c r="F41" s="177"/>
      <c r="G41" s="177"/>
      <c r="H41" s="178">
        <f t="shared" si="0"/>
        <v>0</v>
      </c>
      <c r="I41" s="556" t="s">
        <v>136</v>
      </c>
      <c r="J41" s="177"/>
      <c r="K41" s="177"/>
      <c r="L41" s="178">
        <f t="shared" si="1"/>
        <v>0</v>
      </c>
      <c r="M41" s="558">
        <f>SUM(L41:L42)</f>
        <v>0</v>
      </c>
    </row>
    <row r="42" spans="1:13" s="165" customFormat="1" ht="13.5" customHeight="1" thickTop="1" thickBot="1" x14ac:dyDescent="0.2">
      <c r="A42" s="561"/>
      <c r="B42" s="554"/>
      <c r="C42" s="562"/>
      <c r="D42" s="183" t="s">
        <v>7</v>
      </c>
      <c r="E42" s="184" t="s">
        <v>149</v>
      </c>
      <c r="F42" s="185"/>
      <c r="G42" s="185"/>
      <c r="H42" s="182">
        <f t="shared" si="0"/>
        <v>0</v>
      </c>
      <c r="I42" s="563"/>
      <c r="J42" s="185"/>
      <c r="K42" s="185"/>
      <c r="L42" s="182">
        <f t="shared" si="1"/>
        <v>0</v>
      </c>
      <c r="M42" s="564"/>
    </row>
    <row r="43" spans="1:13" s="165" customFormat="1" ht="13.5" customHeight="1" thickTop="1" thickBot="1" x14ac:dyDescent="0.2">
      <c r="A43" s="560">
        <f>+A41+1</f>
        <v>19</v>
      </c>
      <c r="B43" s="554" t="s">
        <v>210</v>
      </c>
      <c r="C43" s="562" t="s">
        <v>129</v>
      </c>
      <c r="D43" s="175" t="s">
        <v>85</v>
      </c>
      <c r="E43" s="176" t="s">
        <v>135</v>
      </c>
      <c r="F43" s="177"/>
      <c r="G43" s="177"/>
      <c r="H43" s="178">
        <f t="shared" si="0"/>
        <v>0</v>
      </c>
      <c r="I43" s="556" t="s">
        <v>136</v>
      </c>
      <c r="J43" s="177"/>
      <c r="K43" s="177"/>
      <c r="L43" s="178">
        <f t="shared" si="1"/>
        <v>0</v>
      </c>
      <c r="M43" s="558">
        <f>SUM(L43:L44)</f>
        <v>0</v>
      </c>
    </row>
    <row r="44" spans="1:13" s="165" customFormat="1" ht="13.5" customHeight="1" thickTop="1" thickBot="1" x14ac:dyDescent="0.2">
      <c r="A44" s="561"/>
      <c r="B44" s="554"/>
      <c r="C44" s="562"/>
      <c r="D44" s="183" t="s">
        <v>7</v>
      </c>
      <c r="E44" s="184" t="s">
        <v>149</v>
      </c>
      <c r="F44" s="185"/>
      <c r="G44" s="185"/>
      <c r="H44" s="182">
        <f t="shared" si="0"/>
        <v>0</v>
      </c>
      <c r="I44" s="563"/>
      <c r="J44" s="185"/>
      <c r="K44" s="185"/>
      <c r="L44" s="182">
        <f t="shared" si="1"/>
        <v>0</v>
      </c>
      <c r="M44" s="564"/>
    </row>
    <row r="45" spans="1:13" s="165" customFormat="1" ht="13.5" customHeight="1" thickTop="1" thickBot="1" x14ac:dyDescent="0.2">
      <c r="A45" s="560">
        <f>+A43+1</f>
        <v>20</v>
      </c>
      <c r="B45" s="554" t="s">
        <v>211</v>
      </c>
      <c r="C45" s="562" t="s">
        <v>129</v>
      </c>
      <c r="D45" s="175" t="s">
        <v>85</v>
      </c>
      <c r="E45" s="176" t="s">
        <v>135</v>
      </c>
      <c r="F45" s="177"/>
      <c r="G45" s="177"/>
      <c r="H45" s="178">
        <f t="shared" si="0"/>
        <v>0</v>
      </c>
      <c r="I45" s="556" t="s">
        <v>136</v>
      </c>
      <c r="J45" s="177"/>
      <c r="K45" s="177"/>
      <c r="L45" s="178">
        <f t="shared" si="1"/>
        <v>0</v>
      </c>
      <c r="M45" s="558">
        <f>SUM(L45:L46)</f>
        <v>0</v>
      </c>
    </row>
    <row r="46" spans="1:13" s="165" customFormat="1" ht="13.5" customHeight="1" thickTop="1" thickBot="1" x14ac:dyDescent="0.2">
      <c r="A46" s="561"/>
      <c r="B46" s="554"/>
      <c r="C46" s="562"/>
      <c r="D46" s="183" t="s">
        <v>140</v>
      </c>
      <c r="E46" s="184" t="s">
        <v>149</v>
      </c>
      <c r="F46" s="185"/>
      <c r="G46" s="185"/>
      <c r="H46" s="182">
        <f t="shared" si="0"/>
        <v>0</v>
      </c>
      <c r="I46" s="563"/>
      <c r="J46" s="185"/>
      <c r="K46" s="185"/>
      <c r="L46" s="182">
        <f t="shared" si="1"/>
        <v>0</v>
      </c>
      <c r="M46" s="564"/>
    </row>
    <row r="47" spans="1:13" s="165" customFormat="1" ht="13.5" customHeight="1" thickTop="1" thickBot="1" x14ac:dyDescent="0.2">
      <c r="A47" s="560">
        <f>+A45+1</f>
        <v>21</v>
      </c>
      <c r="B47" s="554" t="s">
        <v>212</v>
      </c>
      <c r="C47" s="562" t="s">
        <v>129</v>
      </c>
      <c r="D47" s="175" t="s">
        <v>85</v>
      </c>
      <c r="E47" s="176" t="s">
        <v>135</v>
      </c>
      <c r="F47" s="177"/>
      <c r="G47" s="177"/>
      <c r="H47" s="178">
        <f t="shared" si="0"/>
        <v>0</v>
      </c>
      <c r="I47" s="556" t="s">
        <v>136</v>
      </c>
      <c r="J47" s="177"/>
      <c r="K47" s="177"/>
      <c r="L47" s="178">
        <f t="shared" si="1"/>
        <v>0</v>
      </c>
      <c r="M47" s="558">
        <f>SUM(L47:L48)</f>
        <v>0</v>
      </c>
    </row>
    <row r="48" spans="1:13" s="165" customFormat="1" ht="13.5" customHeight="1" thickTop="1" thickBot="1" x14ac:dyDescent="0.2">
      <c r="A48" s="561"/>
      <c r="B48" s="554"/>
      <c r="C48" s="562"/>
      <c r="D48" s="183" t="s">
        <v>7</v>
      </c>
      <c r="E48" s="184" t="s">
        <v>149</v>
      </c>
      <c r="F48" s="185"/>
      <c r="G48" s="185"/>
      <c r="H48" s="182">
        <f t="shared" si="0"/>
        <v>0</v>
      </c>
      <c r="I48" s="563"/>
      <c r="J48" s="185"/>
      <c r="K48" s="185"/>
      <c r="L48" s="182">
        <f t="shared" si="1"/>
        <v>0</v>
      </c>
      <c r="M48" s="564"/>
    </row>
    <row r="49" spans="1:13" s="165" customFormat="1" ht="13.5" customHeight="1" thickTop="1" thickBot="1" x14ac:dyDescent="0.2">
      <c r="A49" s="560">
        <f>+A47+1</f>
        <v>22</v>
      </c>
      <c r="B49" s="554" t="s">
        <v>213</v>
      </c>
      <c r="C49" s="562" t="s">
        <v>129</v>
      </c>
      <c r="D49" s="175" t="s">
        <v>85</v>
      </c>
      <c r="E49" s="176" t="s">
        <v>135</v>
      </c>
      <c r="F49" s="177"/>
      <c r="G49" s="177"/>
      <c r="H49" s="178">
        <f t="shared" si="0"/>
        <v>0</v>
      </c>
      <c r="I49" s="556" t="s">
        <v>136</v>
      </c>
      <c r="J49" s="177"/>
      <c r="K49" s="177"/>
      <c r="L49" s="178">
        <f t="shared" si="1"/>
        <v>0</v>
      </c>
      <c r="M49" s="558">
        <f>SUM(L49:L50)</f>
        <v>0</v>
      </c>
    </row>
    <row r="50" spans="1:13" s="165" customFormat="1" ht="13.5" customHeight="1" thickTop="1" thickBot="1" x14ac:dyDescent="0.2">
      <c r="A50" s="561"/>
      <c r="B50" s="554"/>
      <c r="C50" s="562"/>
      <c r="D50" s="183" t="s">
        <v>7</v>
      </c>
      <c r="E50" s="184" t="s">
        <v>149</v>
      </c>
      <c r="F50" s="185"/>
      <c r="G50" s="185"/>
      <c r="H50" s="182">
        <f t="shared" si="0"/>
        <v>0</v>
      </c>
      <c r="I50" s="563"/>
      <c r="J50" s="185"/>
      <c r="K50" s="185"/>
      <c r="L50" s="182">
        <f t="shared" si="1"/>
        <v>0</v>
      </c>
      <c r="M50" s="564"/>
    </row>
    <row r="51" spans="1:13" s="165" customFormat="1" ht="13.5" customHeight="1" thickTop="1" thickBot="1" x14ac:dyDescent="0.2">
      <c r="A51" s="560">
        <f>+A49+1</f>
        <v>23</v>
      </c>
      <c r="B51" s="554" t="s">
        <v>214</v>
      </c>
      <c r="C51" s="562" t="s">
        <v>129</v>
      </c>
      <c r="D51" s="175" t="s">
        <v>85</v>
      </c>
      <c r="E51" s="176" t="s">
        <v>135</v>
      </c>
      <c r="F51" s="177"/>
      <c r="G51" s="177"/>
      <c r="H51" s="178">
        <f t="shared" si="0"/>
        <v>0</v>
      </c>
      <c r="I51" s="556" t="s">
        <v>136</v>
      </c>
      <c r="J51" s="177"/>
      <c r="K51" s="177"/>
      <c r="L51" s="178">
        <f t="shared" si="1"/>
        <v>0</v>
      </c>
      <c r="M51" s="558">
        <f>SUM(L51:L52)</f>
        <v>0</v>
      </c>
    </row>
    <row r="52" spans="1:13" s="165" customFormat="1" ht="13.5" customHeight="1" thickTop="1" thickBot="1" x14ac:dyDescent="0.2">
      <c r="A52" s="561"/>
      <c r="B52" s="554"/>
      <c r="C52" s="562"/>
      <c r="D52" s="183" t="s">
        <v>7</v>
      </c>
      <c r="E52" s="184" t="s">
        <v>149</v>
      </c>
      <c r="F52" s="185"/>
      <c r="G52" s="185"/>
      <c r="H52" s="182">
        <f t="shared" si="0"/>
        <v>0</v>
      </c>
      <c r="I52" s="563"/>
      <c r="J52" s="185"/>
      <c r="K52" s="185"/>
      <c r="L52" s="182">
        <f t="shared" si="1"/>
        <v>0</v>
      </c>
      <c r="M52" s="564"/>
    </row>
    <row r="53" spans="1:13" s="165" customFormat="1" ht="13.5" customHeight="1" thickTop="1" thickBot="1" x14ac:dyDescent="0.2">
      <c r="A53" s="560">
        <f>+A51+1</f>
        <v>24</v>
      </c>
      <c r="B53" s="554" t="s">
        <v>215</v>
      </c>
      <c r="C53" s="562" t="s">
        <v>129</v>
      </c>
      <c r="D53" s="175" t="s">
        <v>85</v>
      </c>
      <c r="E53" s="176" t="s">
        <v>135</v>
      </c>
      <c r="F53" s="177"/>
      <c r="G53" s="177"/>
      <c r="H53" s="178">
        <f t="shared" si="0"/>
        <v>0</v>
      </c>
      <c r="I53" s="556" t="s">
        <v>136</v>
      </c>
      <c r="J53" s="177"/>
      <c r="K53" s="177"/>
      <c r="L53" s="178">
        <f t="shared" si="1"/>
        <v>0</v>
      </c>
      <c r="M53" s="558">
        <f>SUM(L53:L54)</f>
        <v>0</v>
      </c>
    </row>
    <row r="54" spans="1:13" s="165" customFormat="1" ht="13.5" customHeight="1" thickTop="1" thickBot="1" x14ac:dyDescent="0.2">
      <c r="A54" s="561"/>
      <c r="B54" s="554"/>
      <c r="C54" s="562"/>
      <c r="D54" s="183" t="s">
        <v>7</v>
      </c>
      <c r="E54" s="184" t="s">
        <v>149</v>
      </c>
      <c r="F54" s="185"/>
      <c r="G54" s="185"/>
      <c r="H54" s="182">
        <f t="shared" si="0"/>
        <v>0</v>
      </c>
      <c r="I54" s="563"/>
      <c r="J54" s="185"/>
      <c r="K54" s="185"/>
      <c r="L54" s="182">
        <f t="shared" si="1"/>
        <v>0</v>
      </c>
      <c r="M54" s="564"/>
    </row>
    <row r="55" spans="1:13" s="165" customFormat="1" ht="13.5" customHeight="1" thickTop="1" thickBot="1" x14ac:dyDescent="0.2">
      <c r="A55" s="560">
        <f>+A53+1</f>
        <v>25</v>
      </c>
      <c r="B55" s="554" t="s">
        <v>216</v>
      </c>
      <c r="C55" s="562" t="s">
        <v>129</v>
      </c>
      <c r="D55" s="175" t="s">
        <v>85</v>
      </c>
      <c r="E55" s="176" t="s">
        <v>135</v>
      </c>
      <c r="F55" s="177"/>
      <c r="G55" s="177"/>
      <c r="H55" s="178">
        <f t="shared" si="0"/>
        <v>0</v>
      </c>
      <c r="I55" s="556" t="s">
        <v>136</v>
      </c>
      <c r="J55" s="177"/>
      <c r="K55" s="177"/>
      <c r="L55" s="178">
        <f t="shared" si="1"/>
        <v>0</v>
      </c>
      <c r="M55" s="558">
        <f>SUM(L55:L56)</f>
        <v>0</v>
      </c>
    </row>
    <row r="56" spans="1:13" s="165" customFormat="1" ht="13.5" customHeight="1" thickTop="1" thickBot="1" x14ac:dyDescent="0.2">
      <c r="A56" s="561"/>
      <c r="B56" s="554"/>
      <c r="C56" s="562"/>
      <c r="D56" s="183" t="s">
        <v>7</v>
      </c>
      <c r="E56" s="184" t="s">
        <v>149</v>
      </c>
      <c r="F56" s="185"/>
      <c r="G56" s="185"/>
      <c r="H56" s="182">
        <f t="shared" si="0"/>
        <v>0</v>
      </c>
      <c r="I56" s="563"/>
      <c r="J56" s="185"/>
      <c r="K56" s="185"/>
      <c r="L56" s="182">
        <f t="shared" si="1"/>
        <v>0</v>
      </c>
      <c r="M56" s="564"/>
    </row>
    <row r="57" spans="1:13" s="165" customFormat="1" ht="13.5" customHeight="1" thickTop="1" thickBot="1" x14ac:dyDescent="0.2">
      <c r="A57" s="560">
        <f>+A55+1</f>
        <v>26</v>
      </c>
      <c r="B57" s="554" t="s">
        <v>217</v>
      </c>
      <c r="C57" s="562" t="s">
        <v>129</v>
      </c>
      <c r="D57" s="175" t="s">
        <v>85</v>
      </c>
      <c r="E57" s="176" t="s">
        <v>135</v>
      </c>
      <c r="F57" s="177"/>
      <c r="G57" s="177"/>
      <c r="H57" s="178">
        <f t="shared" si="0"/>
        <v>0</v>
      </c>
      <c r="I57" s="556" t="s">
        <v>136</v>
      </c>
      <c r="J57" s="177"/>
      <c r="K57" s="177"/>
      <c r="L57" s="178">
        <f t="shared" si="1"/>
        <v>0</v>
      </c>
      <c r="M57" s="558">
        <f>SUM(L57:L58)</f>
        <v>0</v>
      </c>
    </row>
    <row r="58" spans="1:13" s="165" customFormat="1" ht="13.5" customHeight="1" thickTop="1" thickBot="1" x14ac:dyDescent="0.2">
      <c r="A58" s="561"/>
      <c r="B58" s="554"/>
      <c r="C58" s="562"/>
      <c r="D58" s="183" t="s">
        <v>7</v>
      </c>
      <c r="E58" s="184" t="s">
        <v>149</v>
      </c>
      <c r="F58" s="185"/>
      <c r="G58" s="185"/>
      <c r="H58" s="182">
        <f t="shared" si="0"/>
        <v>0</v>
      </c>
      <c r="I58" s="563"/>
      <c r="J58" s="185"/>
      <c r="K58" s="185"/>
      <c r="L58" s="182">
        <f t="shared" si="1"/>
        <v>0</v>
      </c>
      <c r="M58" s="564"/>
    </row>
    <row r="59" spans="1:13" s="165" customFormat="1" ht="13.5" customHeight="1" thickTop="1" thickBot="1" x14ac:dyDescent="0.2">
      <c r="A59" s="560">
        <f>+A57+1</f>
        <v>27</v>
      </c>
      <c r="B59" s="554" t="s">
        <v>218</v>
      </c>
      <c r="C59" s="562" t="s">
        <v>129</v>
      </c>
      <c r="D59" s="175" t="s">
        <v>85</v>
      </c>
      <c r="E59" s="176" t="s">
        <v>135</v>
      </c>
      <c r="F59" s="177"/>
      <c r="G59" s="177"/>
      <c r="H59" s="178">
        <f t="shared" si="0"/>
        <v>0</v>
      </c>
      <c r="I59" s="556" t="s">
        <v>136</v>
      </c>
      <c r="J59" s="177"/>
      <c r="K59" s="177"/>
      <c r="L59" s="178">
        <f t="shared" si="1"/>
        <v>0</v>
      </c>
      <c r="M59" s="558">
        <f>SUM(L59:L60)</f>
        <v>0</v>
      </c>
    </row>
    <row r="60" spans="1:13" s="165" customFormat="1" ht="13.5" customHeight="1" thickTop="1" thickBot="1" x14ac:dyDescent="0.2">
      <c r="A60" s="561"/>
      <c r="B60" s="554"/>
      <c r="C60" s="562"/>
      <c r="D60" s="183" t="s">
        <v>142</v>
      </c>
      <c r="E60" s="184" t="s">
        <v>149</v>
      </c>
      <c r="F60" s="185"/>
      <c r="G60" s="185"/>
      <c r="H60" s="182">
        <f t="shared" si="0"/>
        <v>0</v>
      </c>
      <c r="I60" s="563"/>
      <c r="J60" s="185"/>
      <c r="K60" s="185"/>
      <c r="L60" s="182">
        <f t="shared" si="1"/>
        <v>0</v>
      </c>
      <c r="M60" s="564"/>
    </row>
    <row r="61" spans="1:13" s="165" customFormat="1" ht="13.5" customHeight="1" thickTop="1" thickBot="1" x14ac:dyDescent="0.2">
      <c r="A61" s="560">
        <f>+A59+1</f>
        <v>28</v>
      </c>
      <c r="B61" s="554" t="s">
        <v>219</v>
      </c>
      <c r="C61" s="562" t="s">
        <v>129</v>
      </c>
      <c r="D61" s="175" t="s">
        <v>85</v>
      </c>
      <c r="E61" s="176" t="s">
        <v>135</v>
      </c>
      <c r="F61" s="177"/>
      <c r="G61" s="177"/>
      <c r="H61" s="178">
        <f t="shared" si="0"/>
        <v>0</v>
      </c>
      <c r="I61" s="556" t="s">
        <v>136</v>
      </c>
      <c r="J61" s="177"/>
      <c r="K61" s="177"/>
      <c r="L61" s="178">
        <f t="shared" si="1"/>
        <v>0</v>
      </c>
      <c r="M61" s="558">
        <f>SUM(L61:L62)</f>
        <v>0</v>
      </c>
    </row>
    <row r="62" spans="1:13" s="165" customFormat="1" ht="13.5" customHeight="1" thickTop="1" thickBot="1" x14ac:dyDescent="0.2">
      <c r="A62" s="561"/>
      <c r="B62" s="554"/>
      <c r="C62" s="562"/>
      <c r="D62" s="183" t="s">
        <v>7</v>
      </c>
      <c r="E62" s="184" t="s">
        <v>149</v>
      </c>
      <c r="F62" s="185"/>
      <c r="G62" s="185"/>
      <c r="H62" s="182">
        <f t="shared" si="0"/>
        <v>0</v>
      </c>
      <c r="I62" s="563"/>
      <c r="J62" s="185"/>
      <c r="K62" s="185"/>
      <c r="L62" s="182">
        <f t="shared" si="1"/>
        <v>0</v>
      </c>
      <c r="M62" s="564"/>
    </row>
    <row r="63" spans="1:13" s="165" customFormat="1" ht="13.5" customHeight="1" thickTop="1" thickBot="1" x14ac:dyDescent="0.2">
      <c r="A63" s="560">
        <f>+A61+1</f>
        <v>29</v>
      </c>
      <c r="B63" s="554" t="s">
        <v>220</v>
      </c>
      <c r="C63" s="562" t="s">
        <v>129</v>
      </c>
      <c r="D63" s="175" t="s">
        <v>85</v>
      </c>
      <c r="E63" s="176" t="s">
        <v>135</v>
      </c>
      <c r="F63" s="177"/>
      <c r="G63" s="177"/>
      <c r="H63" s="178">
        <f t="shared" si="0"/>
        <v>0</v>
      </c>
      <c r="I63" s="556" t="s">
        <v>136</v>
      </c>
      <c r="J63" s="177"/>
      <c r="K63" s="177"/>
      <c r="L63" s="178">
        <f t="shared" si="1"/>
        <v>0</v>
      </c>
      <c r="M63" s="558">
        <f>SUM(L63:L64)</f>
        <v>0</v>
      </c>
    </row>
    <row r="64" spans="1:13" s="165" customFormat="1" ht="13.5" customHeight="1" thickTop="1" thickBot="1" x14ac:dyDescent="0.2">
      <c r="A64" s="561"/>
      <c r="B64" s="554"/>
      <c r="C64" s="562"/>
      <c r="D64" s="183" t="s">
        <v>7</v>
      </c>
      <c r="E64" s="184" t="s">
        <v>149</v>
      </c>
      <c r="F64" s="185"/>
      <c r="G64" s="185"/>
      <c r="H64" s="182">
        <f t="shared" si="0"/>
        <v>0</v>
      </c>
      <c r="I64" s="563"/>
      <c r="J64" s="185"/>
      <c r="K64" s="185"/>
      <c r="L64" s="182">
        <f t="shared" si="1"/>
        <v>0</v>
      </c>
      <c r="M64" s="564"/>
    </row>
    <row r="65" spans="1:13" s="165" customFormat="1" ht="13.5" customHeight="1" thickTop="1" thickBot="1" x14ac:dyDescent="0.2">
      <c r="A65" s="560">
        <f>+A63+1</f>
        <v>30</v>
      </c>
      <c r="B65" s="554" t="s">
        <v>221</v>
      </c>
      <c r="C65" s="562" t="s">
        <v>129</v>
      </c>
      <c r="D65" s="175" t="s">
        <v>85</v>
      </c>
      <c r="E65" s="176" t="s">
        <v>135</v>
      </c>
      <c r="F65" s="177"/>
      <c r="G65" s="177"/>
      <c r="H65" s="178">
        <f t="shared" si="0"/>
        <v>0</v>
      </c>
      <c r="I65" s="556" t="s">
        <v>136</v>
      </c>
      <c r="J65" s="177"/>
      <c r="K65" s="177"/>
      <c r="L65" s="178">
        <f t="shared" si="1"/>
        <v>0</v>
      </c>
      <c r="M65" s="558">
        <f>SUM(L65:L66)</f>
        <v>0</v>
      </c>
    </row>
    <row r="66" spans="1:13" s="165" customFormat="1" ht="13.5" customHeight="1" thickTop="1" thickBot="1" x14ac:dyDescent="0.2">
      <c r="A66" s="561"/>
      <c r="B66" s="554"/>
      <c r="C66" s="562"/>
      <c r="D66" s="183" t="s">
        <v>7</v>
      </c>
      <c r="E66" s="184" t="s">
        <v>149</v>
      </c>
      <c r="F66" s="185"/>
      <c r="G66" s="185"/>
      <c r="H66" s="182">
        <f t="shared" si="0"/>
        <v>0</v>
      </c>
      <c r="I66" s="563"/>
      <c r="J66" s="185"/>
      <c r="K66" s="185"/>
      <c r="L66" s="182">
        <f t="shared" si="1"/>
        <v>0</v>
      </c>
      <c r="M66" s="564"/>
    </row>
    <row r="67" spans="1:13" s="165" customFormat="1" ht="13.5" customHeight="1" thickTop="1" thickBot="1" x14ac:dyDescent="0.2">
      <c r="A67" s="560">
        <f>+A65+1</f>
        <v>31</v>
      </c>
      <c r="B67" s="554" t="s">
        <v>222</v>
      </c>
      <c r="C67" s="562" t="s">
        <v>129</v>
      </c>
      <c r="D67" s="175" t="s">
        <v>85</v>
      </c>
      <c r="E67" s="176" t="s">
        <v>135</v>
      </c>
      <c r="F67" s="177"/>
      <c r="G67" s="177"/>
      <c r="H67" s="178">
        <f t="shared" si="0"/>
        <v>0</v>
      </c>
      <c r="I67" s="556" t="s">
        <v>136</v>
      </c>
      <c r="J67" s="177"/>
      <c r="K67" s="177"/>
      <c r="L67" s="178">
        <f t="shared" si="1"/>
        <v>0</v>
      </c>
      <c r="M67" s="558">
        <f>SUM(L67:L68)</f>
        <v>0</v>
      </c>
    </row>
    <row r="68" spans="1:13" s="165" customFormat="1" ht="13.5" customHeight="1" thickTop="1" thickBot="1" x14ac:dyDescent="0.2">
      <c r="A68" s="561"/>
      <c r="B68" s="554"/>
      <c r="C68" s="562"/>
      <c r="D68" s="183" t="s">
        <v>143</v>
      </c>
      <c r="E68" s="184" t="s">
        <v>149</v>
      </c>
      <c r="F68" s="185"/>
      <c r="G68" s="185"/>
      <c r="H68" s="182">
        <f t="shared" si="0"/>
        <v>0</v>
      </c>
      <c r="I68" s="563"/>
      <c r="J68" s="185"/>
      <c r="K68" s="185"/>
      <c r="L68" s="182">
        <f t="shared" si="1"/>
        <v>0</v>
      </c>
      <c r="M68" s="564"/>
    </row>
    <row r="69" spans="1:13" s="165" customFormat="1" ht="13.5" customHeight="1" thickTop="1" thickBot="1" x14ac:dyDescent="0.2">
      <c r="A69" s="560">
        <f>+A67+1</f>
        <v>32</v>
      </c>
      <c r="B69" s="554" t="s">
        <v>223</v>
      </c>
      <c r="C69" s="562" t="s">
        <v>129</v>
      </c>
      <c r="D69" s="175" t="s">
        <v>85</v>
      </c>
      <c r="E69" s="176" t="s">
        <v>135</v>
      </c>
      <c r="F69" s="177"/>
      <c r="G69" s="177"/>
      <c r="H69" s="178">
        <f t="shared" si="0"/>
        <v>0</v>
      </c>
      <c r="I69" s="556" t="s">
        <v>136</v>
      </c>
      <c r="J69" s="177"/>
      <c r="K69" s="177"/>
      <c r="L69" s="178">
        <f t="shared" si="1"/>
        <v>0</v>
      </c>
      <c r="M69" s="558">
        <f>SUM(L69:L70)</f>
        <v>0</v>
      </c>
    </row>
    <row r="70" spans="1:13" s="165" customFormat="1" ht="13.5" customHeight="1" thickTop="1" thickBot="1" x14ac:dyDescent="0.2">
      <c r="A70" s="561"/>
      <c r="B70" s="554"/>
      <c r="C70" s="562"/>
      <c r="D70" s="183" t="s">
        <v>7</v>
      </c>
      <c r="E70" s="184" t="s">
        <v>149</v>
      </c>
      <c r="F70" s="185"/>
      <c r="G70" s="185"/>
      <c r="H70" s="182">
        <f t="shared" si="0"/>
        <v>0</v>
      </c>
      <c r="I70" s="563"/>
      <c r="J70" s="185"/>
      <c r="K70" s="185"/>
      <c r="L70" s="182">
        <f t="shared" si="1"/>
        <v>0</v>
      </c>
      <c r="M70" s="564"/>
    </row>
    <row r="71" spans="1:13" s="165" customFormat="1" ht="13.5" customHeight="1" thickTop="1" thickBot="1" x14ac:dyDescent="0.2">
      <c r="A71" s="560">
        <f>+A69+1</f>
        <v>33</v>
      </c>
      <c r="B71" s="554" t="s">
        <v>224</v>
      </c>
      <c r="C71" s="562" t="s">
        <v>129</v>
      </c>
      <c r="D71" s="175" t="s">
        <v>85</v>
      </c>
      <c r="E71" s="176" t="s">
        <v>135</v>
      </c>
      <c r="F71" s="177"/>
      <c r="G71" s="177"/>
      <c r="H71" s="178">
        <f t="shared" si="0"/>
        <v>0</v>
      </c>
      <c r="I71" s="556" t="s">
        <v>136</v>
      </c>
      <c r="J71" s="177"/>
      <c r="K71" s="177"/>
      <c r="L71" s="178">
        <f t="shared" si="1"/>
        <v>0</v>
      </c>
      <c r="M71" s="558">
        <f>SUM(L71:L72)</f>
        <v>0</v>
      </c>
    </row>
    <row r="72" spans="1:13" s="165" customFormat="1" ht="13.5" customHeight="1" thickTop="1" thickBot="1" x14ac:dyDescent="0.2">
      <c r="A72" s="561"/>
      <c r="B72" s="554"/>
      <c r="C72" s="562"/>
      <c r="D72" s="183" t="s">
        <v>137</v>
      </c>
      <c r="E72" s="184" t="s">
        <v>149</v>
      </c>
      <c r="F72" s="185"/>
      <c r="G72" s="185"/>
      <c r="H72" s="182">
        <f t="shared" si="0"/>
        <v>0</v>
      </c>
      <c r="I72" s="563"/>
      <c r="J72" s="185"/>
      <c r="K72" s="185"/>
      <c r="L72" s="182">
        <f t="shared" si="1"/>
        <v>0</v>
      </c>
      <c r="M72" s="564"/>
    </row>
    <row r="73" spans="1:13" s="165" customFormat="1" ht="13.5" customHeight="1" thickTop="1" thickBot="1" x14ac:dyDescent="0.2">
      <c r="A73" s="560">
        <f>+A71+1</f>
        <v>34</v>
      </c>
      <c r="B73" s="554" t="s">
        <v>225</v>
      </c>
      <c r="C73" s="562" t="s">
        <v>129</v>
      </c>
      <c r="D73" s="175" t="s">
        <v>85</v>
      </c>
      <c r="E73" s="176" t="s">
        <v>135</v>
      </c>
      <c r="F73" s="177"/>
      <c r="G73" s="177"/>
      <c r="H73" s="178">
        <f t="shared" ref="H73:H96" si="2">+F73+G73*12</f>
        <v>0</v>
      </c>
      <c r="I73" s="556" t="s">
        <v>136</v>
      </c>
      <c r="J73" s="177"/>
      <c r="K73" s="177"/>
      <c r="L73" s="178">
        <f t="shared" ref="L73:L96" si="3">+J73+K73*12</f>
        <v>0</v>
      </c>
      <c r="M73" s="558">
        <f>SUM(L73:L74)</f>
        <v>0</v>
      </c>
    </row>
    <row r="74" spans="1:13" s="165" customFormat="1" ht="13.5" customHeight="1" thickTop="1" thickBot="1" x14ac:dyDescent="0.2">
      <c r="A74" s="561"/>
      <c r="B74" s="554"/>
      <c r="C74" s="562"/>
      <c r="D74" s="183" t="s">
        <v>144</v>
      </c>
      <c r="E74" s="184" t="s">
        <v>149</v>
      </c>
      <c r="F74" s="185"/>
      <c r="G74" s="185"/>
      <c r="H74" s="182">
        <f t="shared" si="2"/>
        <v>0</v>
      </c>
      <c r="I74" s="563"/>
      <c r="J74" s="185"/>
      <c r="K74" s="185"/>
      <c r="L74" s="182">
        <f t="shared" si="3"/>
        <v>0</v>
      </c>
      <c r="M74" s="564"/>
    </row>
    <row r="75" spans="1:13" s="165" customFormat="1" ht="13.5" customHeight="1" thickTop="1" thickBot="1" x14ac:dyDescent="0.2">
      <c r="A75" s="560">
        <f>+A73+1</f>
        <v>35</v>
      </c>
      <c r="B75" s="554" t="s">
        <v>226</v>
      </c>
      <c r="C75" s="562" t="s">
        <v>129</v>
      </c>
      <c r="D75" s="175" t="s">
        <v>85</v>
      </c>
      <c r="E75" s="176" t="s">
        <v>135</v>
      </c>
      <c r="F75" s="177"/>
      <c r="G75" s="177"/>
      <c r="H75" s="178">
        <f t="shared" si="2"/>
        <v>0</v>
      </c>
      <c r="I75" s="556" t="s">
        <v>136</v>
      </c>
      <c r="J75" s="177"/>
      <c r="K75" s="177"/>
      <c r="L75" s="178">
        <f t="shared" si="3"/>
        <v>0</v>
      </c>
      <c r="M75" s="558">
        <f>SUM(L75:L76)</f>
        <v>0</v>
      </c>
    </row>
    <row r="76" spans="1:13" s="165" customFormat="1" ht="13.5" customHeight="1" thickTop="1" thickBot="1" x14ac:dyDescent="0.2">
      <c r="A76" s="561"/>
      <c r="B76" s="554"/>
      <c r="C76" s="562"/>
      <c r="D76" s="183" t="s">
        <v>7</v>
      </c>
      <c r="E76" s="184" t="s">
        <v>149</v>
      </c>
      <c r="F76" s="185"/>
      <c r="G76" s="185"/>
      <c r="H76" s="182">
        <f t="shared" si="2"/>
        <v>0</v>
      </c>
      <c r="I76" s="563"/>
      <c r="J76" s="185"/>
      <c r="K76" s="185"/>
      <c r="L76" s="182">
        <f t="shared" si="3"/>
        <v>0</v>
      </c>
      <c r="M76" s="564"/>
    </row>
    <row r="77" spans="1:13" s="165" customFormat="1" ht="13.5" customHeight="1" thickTop="1" thickBot="1" x14ac:dyDescent="0.2">
      <c r="A77" s="560">
        <f>+A75+1</f>
        <v>36</v>
      </c>
      <c r="B77" s="554" t="s">
        <v>227</v>
      </c>
      <c r="C77" s="562" t="s">
        <v>237</v>
      </c>
      <c r="D77" s="175" t="s">
        <v>85</v>
      </c>
      <c r="E77" s="176" t="s">
        <v>135</v>
      </c>
      <c r="F77" s="177"/>
      <c r="G77" s="177"/>
      <c r="H77" s="178">
        <f t="shared" si="2"/>
        <v>0</v>
      </c>
      <c r="I77" s="556" t="s">
        <v>136</v>
      </c>
      <c r="J77" s="177"/>
      <c r="K77" s="177"/>
      <c r="L77" s="178">
        <f t="shared" si="3"/>
        <v>0</v>
      </c>
      <c r="M77" s="558">
        <f>SUM(L77:L78)</f>
        <v>0</v>
      </c>
    </row>
    <row r="78" spans="1:13" s="165" customFormat="1" ht="13.5" customHeight="1" thickTop="1" thickBot="1" x14ac:dyDescent="0.2">
      <c r="A78" s="561"/>
      <c r="B78" s="554"/>
      <c r="C78" s="562"/>
      <c r="D78" s="183" t="s">
        <v>7</v>
      </c>
      <c r="E78" s="184" t="s">
        <v>149</v>
      </c>
      <c r="F78" s="185"/>
      <c r="G78" s="185"/>
      <c r="H78" s="182">
        <f t="shared" si="2"/>
        <v>0</v>
      </c>
      <c r="I78" s="563"/>
      <c r="J78" s="185"/>
      <c r="K78" s="185"/>
      <c r="L78" s="182">
        <f t="shared" si="3"/>
        <v>0</v>
      </c>
      <c r="M78" s="564"/>
    </row>
    <row r="79" spans="1:13" s="165" customFormat="1" ht="13.5" customHeight="1" thickTop="1" thickBot="1" x14ac:dyDescent="0.2">
      <c r="A79" s="560">
        <f>+A77+1</f>
        <v>37</v>
      </c>
      <c r="B79" s="554" t="s">
        <v>228</v>
      </c>
      <c r="C79" s="562" t="s">
        <v>237</v>
      </c>
      <c r="D79" s="175" t="s">
        <v>85</v>
      </c>
      <c r="E79" s="176" t="s">
        <v>135</v>
      </c>
      <c r="F79" s="177"/>
      <c r="G79" s="177"/>
      <c r="H79" s="178">
        <f t="shared" si="2"/>
        <v>0</v>
      </c>
      <c r="I79" s="556" t="s">
        <v>136</v>
      </c>
      <c r="J79" s="177"/>
      <c r="K79" s="177"/>
      <c r="L79" s="178">
        <f t="shared" si="3"/>
        <v>0</v>
      </c>
      <c r="M79" s="558">
        <f>SUM(L79:L80)</f>
        <v>0</v>
      </c>
    </row>
    <row r="80" spans="1:13" s="165" customFormat="1" ht="13.5" customHeight="1" thickTop="1" thickBot="1" x14ac:dyDescent="0.2">
      <c r="A80" s="561"/>
      <c r="B80" s="554"/>
      <c r="C80" s="562"/>
      <c r="D80" s="183" t="s">
        <v>137</v>
      </c>
      <c r="E80" s="184" t="s">
        <v>149</v>
      </c>
      <c r="F80" s="185"/>
      <c r="G80" s="185"/>
      <c r="H80" s="182">
        <f t="shared" si="2"/>
        <v>0</v>
      </c>
      <c r="I80" s="563"/>
      <c r="J80" s="185"/>
      <c r="K80" s="185"/>
      <c r="L80" s="182">
        <f t="shared" si="3"/>
        <v>0</v>
      </c>
      <c r="M80" s="564"/>
    </row>
    <row r="81" spans="1:13" s="165" customFormat="1" ht="13.5" customHeight="1" thickTop="1" thickBot="1" x14ac:dyDescent="0.2">
      <c r="A81" s="560">
        <f>+A79+1</f>
        <v>38</v>
      </c>
      <c r="B81" s="554" t="s">
        <v>229</v>
      </c>
      <c r="C81" s="562" t="s">
        <v>237</v>
      </c>
      <c r="D81" s="175" t="s">
        <v>85</v>
      </c>
      <c r="E81" s="176" t="s">
        <v>135</v>
      </c>
      <c r="F81" s="177"/>
      <c r="G81" s="177"/>
      <c r="H81" s="178">
        <f t="shared" si="2"/>
        <v>0</v>
      </c>
      <c r="I81" s="556" t="s">
        <v>136</v>
      </c>
      <c r="J81" s="177"/>
      <c r="K81" s="177"/>
      <c r="L81" s="178">
        <f t="shared" si="3"/>
        <v>0</v>
      </c>
      <c r="M81" s="558">
        <f>SUM(L81:L82)</f>
        <v>0</v>
      </c>
    </row>
    <row r="82" spans="1:13" s="165" customFormat="1" ht="13.5" customHeight="1" thickTop="1" thickBot="1" x14ac:dyDescent="0.2">
      <c r="A82" s="561"/>
      <c r="B82" s="554"/>
      <c r="C82" s="562"/>
      <c r="D82" s="183" t="s">
        <v>7</v>
      </c>
      <c r="E82" s="184" t="s">
        <v>149</v>
      </c>
      <c r="F82" s="185"/>
      <c r="G82" s="185"/>
      <c r="H82" s="182">
        <f t="shared" si="2"/>
        <v>0</v>
      </c>
      <c r="I82" s="563"/>
      <c r="J82" s="185"/>
      <c r="K82" s="185"/>
      <c r="L82" s="182">
        <f t="shared" si="3"/>
        <v>0</v>
      </c>
      <c r="M82" s="564"/>
    </row>
    <row r="83" spans="1:13" s="165" customFormat="1" ht="13.5" customHeight="1" thickTop="1" thickBot="1" x14ac:dyDescent="0.2">
      <c r="A83" s="560">
        <f>+A81+1</f>
        <v>39</v>
      </c>
      <c r="B83" s="554" t="s">
        <v>230</v>
      </c>
      <c r="C83" s="562" t="s">
        <v>237</v>
      </c>
      <c r="D83" s="175" t="s">
        <v>85</v>
      </c>
      <c r="E83" s="176" t="s">
        <v>135</v>
      </c>
      <c r="F83" s="177"/>
      <c r="G83" s="177"/>
      <c r="H83" s="178">
        <f t="shared" si="2"/>
        <v>0</v>
      </c>
      <c r="I83" s="556" t="s">
        <v>136</v>
      </c>
      <c r="J83" s="177"/>
      <c r="K83" s="177"/>
      <c r="L83" s="178">
        <f t="shared" si="3"/>
        <v>0</v>
      </c>
      <c r="M83" s="558">
        <f>SUM(L83:L84)</f>
        <v>0</v>
      </c>
    </row>
    <row r="84" spans="1:13" s="165" customFormat="1" ht="13.5" customHeight="1" thickTop="1" thickBot="1" x14ac:dyDescent="0.2">
      <c r="A84" s="561"/>
      <c r="B84" s="554"/>
      <c r="C84" s="562"/>
      <c r="D84" s="183" t="s">
        <v>7</v>
      </c>
      <c r="E84" s="184" t="s">
        <v>149</v>
      </c>
      <c r="F84" s="185"/>
      <c r="G84" s="185"/>
      <c r="H84" s="182">
        <f t="shared" si="2"/>
        <v>0</v>
      </c>
      <c r="I84" s="563"/>
      <c r="J84" s="185"/>
      <c r="K84" s="185"/>
      <c r="L84" s="182">
        <f t="shared" si="3"/>
        <v>0</v>
      </c>
      <c r="M84" s="564"/>
    </row>
    <row r="85" spans="1:13" s="165" customFormat="1" ht="13.5" customHeight="1" thickTop="1" thickBot="1" x14ac:dyDescent="0.2">
      <c r="A85" s="560">
        <f>+A83+1</f>
        <v>40</v>
      </c>
      <c r="B85" s="554" t="s">
        <v>231</v>
      </c>
      <c r="C85" s="562" t="s">
        <v>237</v>
      </c>
      <c r="D85" s="175" t="s">
        <v>85</v>
      </c>
      <c r="E85" s="176" t="s">
        <v>135</v>
      </c>
      <c r="F85" s="177"/>
      <c r="G85" s="177"/>
      <c r="H85" s="178">
        <f t="shared" si="2"/>
        <v>0</v>
      </c>
      <c r="I85" s="556" t="s">
        <v>136</v>
      </c>
      <c r="J85" s="177"/>
      <c r="K85" s="177"/>
      <c r="L85" s="178">
        <f t="shared" si="3"/>
        <v>0</v>
      </c>
      <c r="M85" s="558">
        <f>SUM(L85:L86)</f>
        <v>0</v>
      </c>
    </row>
    <row r="86" spans="1:13" s="165" customFormat="1" ht="13.5" customHeight="1" thickTop="1" thickBot="1" x14ac:dyDescent="0.2">
      <c r="A86" s="561"/>
      <c r="B86" s="554"/>
      <c r="C86" s="562"/>
      <c r="D86" s="183" t="s">
        <v>138</v>
      </c>
      <c r="E86" s="184" t="s">
        <v>149</v>
      </c>
      <c r="F86" s="185"/>
      <c r="G86" s="185"/>
      <c r="H86" s="182">
        <f t="shared" si="2"/>
        <v>0</v>
      </c>
      <c r="I86" s="563"/>
      <c r="J86" s="185"/>
      <c r="K86" s="185"/>
      <c r="L86" s="182">
        <f t="shared" si="3"/>
        <v>0</v>
      </c>
      <c r="M86" s="564"/>
    </row>
    <row r="87" spans="1:13" s="165" customFormat="1" ht="13.5" customHeight="1" thickTop="1" thickBot="1" x14ac:dyDescent="0.2">
      <c r="A87" s="560">
        <f>+A85+1</f>
        <v>41</v>
      </c>
      <c r="B87" s="554" t="s">
        <v>232</v>
      </c>
      <c r="C87" s="562" t="s">
        <v>237</v>
      </c>
      <c r="D87" s="175" t="s">
        <v>85</v>
      </c>
      <c r="E87" s="176" t="s">
        <v>135</v>
      </c>
      <c r="F87" s="177"/>
      <c r="G87" s="177"/>
      <c r="H87" s="178">
        <f t="shared" si="2"/>
        <v>0</v>
      </c>
      <c r="I87" s="556" t="s">
        <v>136</v>
      </c>
      <c r="J87" s="177"/>
      <c r="K87" s="177"/>
      <c r="L87" s="178">
        <f t="shared" si="3"/>
        <v>0</v>
      </c>
      <c r="M87" s="558">
        <f>SUM(L87:L88)</f>
        <v>0</v>
      </c>
    </row>
    <row r="88" spans="1:13" s="165" customFormat="1" ht="13.5" customHeight="1" thickTop="1" thickBot="1" x14ac:dyDescent="0.2">
      <c r="A88" s="561"/>
      <c r="B88" s="554"/>
      <c r="C88" s="562"/>
      <c r="D88" s="183" t="s">
        <v>139</v>
      </c>
      <c r="E88" s="184" t="s">
        <v>149</v>
      </c>
      <c r="F88" s="185"/>
      <c r="G88" s="185"/>
      <c r="H88" s="182">
        <f t="shared" si="2"/>
        <v>0</v>
      </c>
      <c r="I88" s="563"/>
      <c r="J88" s="185"/>
      <c r="K88" s="185"/>
      <c r="L88" s="182">
        <f t="shared" si="3"/>
        <v>0</v>
      </c>
      <c r="M88" s="564"/>
    </row>
    <row r="89" spans="1:13" s="165" customFormat="1" ht="13.5" customHeight="1" thickTop="1" thickBot="1" x14ac:dyDescent="0.2">
      <c r="A89" s="560">
        <f>+A87+1</f>
        <v>42</v>
      </c>
      <c r="B89" s="554" t="s">
        <v>233</v>
      </c>
      <c r="C89" s="562" t="s">
        <v>237</v>
      </c>
      <c r="D89" s="175" t="s">
        <v>85</v>
      </c>
      <c r="E89" s="176" t="s">
        <v>135</v>
      </c>
      <c r="F89" s="177"/>
      <c r="G89" s="177"/>
      <c r="H89" s="178">
        <f t="shared" si="2"/>
        <v>0</v>
      </c>
      <c r="I89" s="556" t="s">
        <v>136</v>
      </c>
      <c r="J89" s="177"/>
      <c r="K89" s="177"/>
      <c r="L89" s="178">
        <f t="shared" si="3"/>
        <v>0</v>
      </c>
      <c r="M89" s="558">
        <f>SUM(L89:L90)</f>
        <v>0</v>
      </c>
    </row>
    <row r="90" spans="1:13" s="165" customFormat="1" ht="13.5" customHeight="1" thickTop="1" thickBot="1" x14ac:dyDescent="0.2">
      <c r="A90" s="561"/>
      <c r="B90" s="554"/>
      <c r="C90" s="562"/>
      <c r="D90" s="183" t="s">
        <v>7</v>
      </c>
      <c r="E90" s="184" t="s">
        <v>149</v>
      </c>
      <c r="F90" s="185"/>
      <c r="G90" s="185"/>
      <c r="H90" s="182">
        <f t="shared" si="2"/>
        <v>0</v>
      </c>
      <c r="I90" s="563"/>
      <c r="J90" s="185"/>
      <c r="K90" s="185"/>
      <c r="L90" s="182">
        <f t="shared" si="3"/>
        <v>0</v>
      </c>
      <c r="M90" s="564"/>
    </row>
    <row r="91" spans="1:13" s="165" customFormat="1" ht="13.5" customHeight="1" thickTop="1" thickBot="1" x14ac:dyDescent="0.2">
      <c r="A91" s="560">
        <f>+A89+1</f>
        <v>43</v>
      </c>
      <c r="B91" s="554" t="s">
        <v>234</v>
      </c>
      <c r="C91" s="562" t="s">
        <v>237</v>
      </c>
      <c r="D91" s="175" t="s">
        <v>85</v>
      </c>
      <c r="E91" s="176" t="s">
        <v>135</v>
      </c>
      <c r="F91" s="177"/>
      <c r="G91" s="177"/>
      <c r="H91" s="178">
        <f t="shared" si="2"/>
        <v>0</v>
      </c>
      <c r="I91" s="556" t="s">
        <v>136</v>
      </c>
      <c r="J91" s="177"/>
      <c r="K91" s="177"/>
      <c r="L91" s="178">
        <f t="shared" si="3"/>
        <v>0</v>
      </c>
      <c r="M91" s="558">
        <f>SUM(L91:L92)</f>
        <v>0</v>
      </c>
    </row>
    <row r="92" spans="1:13" s="165" customFormat="1" ht="13.5" customHeight="1" thickTop="1" thickBot="1" x14ac:dyDescent="0.2">
      <c r="A92" s="561"/>
      <c r="B92" s="554"/>
      <c r="C92" s="562"/>
      <c r="D92" s="183" t="s">
        <v>7</v>
      </c>
      <c r="E92" s="184" t="s">
        <v>149</v>
      </c>
      <c r="F92" s="185"/>
      <c r="G92" s="185"/>
      <c r="H92" s="182">
        <f t="shared" si="2"/>
        <v>0</v>
      </c>
      <c r="I92" s="563"/>
      <c r="J92" s="185"/>
      <c r="K92" s="185"/>
      <c r="L92" s="182">
        <f t="shared" si="3"/>
        <v>0</v>
      </c>
      <c r="M92" s="564"/>
    </row>
    <row r="93" spans="1:13" s="165" customFormat="1" ht="13.5" customHeight="1" thickTop="1" thickBot="1" x14ac:dyDescent="0.2">
      <c r="A93" s="560">
        <f>+A91+1</f>
        <v>44</v>
      </c>
      <c r="B93" s="554" t="s">
        <v>235</v>
      </c>
      <c r="C93" s="562" t="s">
        <v>237</v>
      </c>
      <c r="D93" s="175" t="s">
        <v>85</v>
      </c>
      <c r="E93" s="176" t="s">
        <v>135</v>
      </c>
      <c r="F93" s="177"/>
      <c r="G93" s="177"/>
      <c r="H93" s="178">
        <f t="shared" si="2"/>
        <v>0</v>
      </c>
      <c r="I93" s="556" t="s">
        <v>136</v>
      </c>
      <c r="J93" s="177"/>
      <c r="K93" s="177"/>
      <c r="L93" s="178">
        <f t="shared" si="3"/>
        <v>0</v>
      </c>
      <c r="M93" s="558">
        <f>SUM(L93:L94)</f>
        <v>0</v>
      </c>
    </row>
    <row r="94" spans="1:13" s="165" customFormat="1" ht="13.5" customHeight="1" thickTop="1" thickBot="1" x14ac:dyDescent="0.2">
      <c r="A94" s="561"/>
      <c r="B94" s="554"/>
      <c r="C94" s="562"/>
      <c r="D94" s="183" t="s">
        <v>7</v>
      </c>
      <c r="E94" s="184" t="s">
        <v>149</v>
      </c>
      <c r="F94" s="185"/>
      <c r="G94" s="185"/>
      <c r="H94" s="182">
        <f t="shared" si="2"/>
        <v>0</v>
      </c>
      <c r="I94" s="563"/>
      <c r="J94" s="185"/>
      <c r="K94" s="185"/>
      <c r="L94" s="182">
        <f t="shared" si="3"/>
        <v>0</v>
      </c>
      <c r="M94" s="564"/>
    </row>
    <row r="95" spans="1:13" s="165" customFormat="1" ht="13.5" customHeight="1" thickTop="1" thickBot="1" x14ac:dyDescent="0.2">
      <c r="A95" s="560">
        <f>+A93+1</f>
        <v>45</v>
      </c>
      <c r="B95" s="554" t="s">
        <v>236</v>
      </c>
      <c r="C95" s="562" t="s">
        <v>237</v>
      </c>
      <c r="D95" s="175" t="s">
        <v>85</v>
      </c>
      <c r="E95" s="176" t="s">
        <v>135</v>
      </c>
      <c r="F95" s="177"/>
      <c r="G95" s="177"/>
      <c r="H95" s="178">
        <f t="shared" si="2"/>
        <v>0</v>
      </c>
      <c r="I95" s="556" t="s">
        <v>136</v>
      </c>
      <c r="J95" s="177"/>
      <c r="K95" s="177"/>
      <c r="L95" s="178">
        <f t="shared" si="3"/>
        <v>0</v>
      </c>
      <c r="M95" s="558">
        <f>SUM(L95:L96)</f>
        <v>0</v>
      </c>
    </row>
    <row r="96" spans="1:13" s="165" customFormat="1" ht="13.5" customHeight="1" thickTop="1" thickBot="1" x14ac:dyDescent="0.2">
      <c r="A96" s="561"/>
      <c r="B96" s="554"/>
      <c r="C96" s="562"/>
      <c r="D96" s="183" t="s">
        <v>137</v>
      </c>
      <c r="E96" s="184" t="s">
        <v>149</v>
      </c>
      <c r="F96" s="185"/>
      <c r="G96" s="185"/>
      <c r="H96" s="182">
        <f t="shared" si="2"/>
        <v>0</v>
      </c>
      <c r="I96" s="563"/>
      <c r="J96" s="185"/>
      <c r="K96" s="185"/>
      <c r="L96" s="182">
        <f t="shared" si="3"/>
        <v>0</v>
      </c>
      <c r="M96" s="564"/>
    </row>
    <row r="97" spans="1:13" s="165" customFormat="1" ht="13.5" customHeight="1" thickTop="1" x14ac:dyDescent="0.15">
      <c r="A97" s="565" t="s">
        <v>38</v>
      </c>
      <c r="B97" s="566"/>
      <c r="C97" s="567"/>
      <c r="D97" s="175" t="s">
        <v>85</v>
      </c>
      <c r="E97" s="186" t="s">
        <v>135</v>
      </c>
      <c r="F97" s="187">
        <f>SUMPRODUCT((MOD(ROW(F$7:F$96),2)=1)*F$7:F$96)</f>
        <v>0</v>
      </c>
      <c r="G97" s="187">
        <f>SUMPRODUCT((MOD(ROW(G$7:G$96),2)=1)*G$7:G$96)</f>
        <v>0</v>
      </c>
      <c r="H97" s="188">
        <f>SUMPRODUCT((MOD(ROW(H$7:H$96),2)=1)*H$7:H$96)</f>
        <v>0</v>
      </c>
      <c r="I97" s="571" t="s">
        <v>136</v>
      </c>
      <c r="J97" s="187">
        <f>SUMPRODUCT((MOD(ROW(J$7:J$96),2)=1)*J$7:J$96)</f>
        <v>0</v>
      </c>
      <c r="K97" s="187">
        <f>SUMPRODUCT((MOD(ROW(K$7:K$96),2)=1)*K$7:K$96)</f>
        <v>0</v>
      </c>
      <c r="L97" s="189">
        <f>SUMPRODUCT((MOD(ROW(L$7:L$96),2)=1)*L$7:L$96)</f>
        <v>0</v>
      </c>
      <c r="M97" s="572">
        <f>SUM(L97:L98)</f>
        <v>0</v>
      </c>
    </row>
    <row r="98" spans="1:13" s="165" customFormat="1" ht="13.5" customHeight="1" thickBot="1" x14ac:dyDescent="0.2">
      <c r="A98" s="568"/>
      <c r="B98" s="569"/>
      <c r="C98" s="570"/>
      <c r="D98" s="179" t="s">
        <v>7</v>
      </c>
      <c r="E98" s="190" t="s">
        <v>149</v>
      </c>
      <c r="F98" s="191">
        <f>SUMPRODUCT((MOD(ROW(F$7:F$96),2)=0)*F$7:F$96)</f>
        <v>0</v>
      </c>
      <c r="G98" s="191">
        <f>SUMPRODUCT((MOD(ROW(G$7:G$96),2)=0)*G$7:G$96)</f>
        <v>0</v>
      </c>
      <c r="H98" s="192">
        <f>SUMPRODUCT((MOD(ROW(H$7:H$96),2)=0)*H$7:H$96)</f>
        <v>0</v>
      </c>
      <c r="I98" s="548"/>
      <c r="J98" s="191">
        <f>SUMPRODUCT((MOD(ROW(J$7:J$96),2)=0)*J$7:J$96)</f>
        <v>0</v>
      </c>
      <c r="K98" s="191">
        <f>SUMPRODUCT((MOD(ROW(K$7:K$96),2)=0)*K$7:K$96)</f>
        <v>0</v>
      </c>
      <c r="L98" s="193">
        <f>SUMPRODUCT((MOD(ROW(L$7:L$96),2)=0)*L$7:L$96)</f>
        <v>0</v>
      </c>
      <c r="M98" s="573"/>
    </row>
    <row r="99" spans="1:13" ht="13.5" customHeight="1" thickTop="1" x14ac:dyDescent="0.15">
      <c r="A99" s="194"/>
    </row>
    <row r="100" spans="1:13" ht="13.5" customHeight="1" x14ac:dyDescent="0.15">
      <c r="A100" s="194"/>
    </row>
  </sheetData>
  <mergeCells count="238">
    <mergeCell ref="A97:C98"/>
    <mergeCell ref="I97:I98"/>
    <mergeCell ref="M97:M98"/>
    <mergeCell ref="A95:A96"/>
    <mergeCell ref="B95:B96"/>
    <mergeCell ref="C95:C96"/>
    <mergeCell ref="I95:I96"/>
    <mergeCell ref="M95:M96"/>
    <mergeCell ref="A91:A92"/>
    <mergeCell ref="B91:B92"/>
    <mergeCell ref="C91:C92"/>
    <mergeCell ref="I91:I92"/>
    <mergeCell ref="M91:M92"/>
    <mergeCell ref="A93:A94"/>
    <mergeCell ref="B93:B94"/>
    <mergeCell ref="C93:C94"/>
    <mergeCell ref="I93:I94"/>
    <mergeCell ref="M93:M94"/>
    <mergeCell ref="A87:A88"/>
    <mergeCell ref="B87:B88"/>
    <mergeCell ref="C87:C88"/>
    <mergeCell ref="I87:I88"/>
    <mergeCell ref="M87:M88"/>
    <mergeCell ref="A89:A90"/>
    <mergeCell ref="B89:B90"/>
    <mergeCell ref="C89:C90"/>
    <mergeCell ref="I89:I90"/>
    <mergeCell ref="M89:M90"/>
    <mergeCell ref="A83:A84"/>
    <mergeCell ref="B83:B84"/>
    <mergeCell ref="C83:C84"/>
    <mergeCell ref="I83:I84"/>
    <mergeCell ref="M83:M84"/>
    <mergeCell ref="A85:A86"/>
    <mergeCell ref="B85:B86"/>
    <mergeCell ref="C85:C86"/>
    <mergeCell ref="I85:I86"/>
    <mergeCell ref="M85:M86"/>
    <mergeCell ref="A79:A80"/>
    <mergeCell ref="B79:B80"/>
    <mergeCell ref="C79:C80"/>
    <mergeCell ref="I79:I80"/>
    <mergeCell ref="M79:M80"/>
    <mergeCell ref="A81:A82"/>
    <mergeCell ref="B81:B82"/>
    <mergeCell ref="C81:C82"/>
    <mergeCell ref="I81:I82"/>
    <mergeCell ref="M81:M82"/>
    <mergeCell ref="A75:A76"/>
    <mergeCell ref="B75:B76"/>
    <mergeCell ref="C75:C76"/>
    <mergeCell ref="I75:I76"/>
    <mergeCell ref="M75:M76"/>
    <mergeCell ref="A77:A78"/>
    <mergeCell ref="B77:B78"/>
    <mergeCell ref="C77:C78"/>
    <mergeCell ref="I77:I78"/>
    <mergeCell ref="M77:M78"/>
    <mergeCell ref="A71:A72"/>
    <mergeCell ref="B71:B72"/>
    <mergeCell ref="C71:C72"/>
    <mergeCell ref="I71:I72"/>
    <mergeCell ref="M71:M72"/>
    <mergeCell ref="A73:A74"/>
    <mergeCell ref="B73:B74"/>
    <mergeCell ref="C73:C74"/>
    <mergeCell ref="I73:I74"/>
    <mergeCell ref="M73:M74"/>
    <mergeCell ref="A67:A68"/>
    <mergeCell ref="B67:B68"/>
    <mergeCell ref="C67:C68"/>
    <mergeCell ref="I67:I68"/>
    <mergeCell ref="M67:M68"/>
    <mergeCell ref="A69:A70"/>
    <mergeCell ref="B69:B70"/>
    <mergeCell ref="C69:C70"/>
    <mergeCell ref="I69:I70"/>
    <mergeCell ref="M69:M70"/>
    <mergeCell ref="A63:A64"/>
    <mergeCell ref="B63:B64"/>
    <mergeCell ref="C63:C64"/>
    <mergeCell ref="I63:I64"/>
    <mergeCell ref="M63:M64"/>
    <mergeCell ref="A65:A66"/>
    <mergeCell ref="B65:B66"/>
    <mergeCell ref="C65:C66"/>
    <mergeCell ref="I65:I66"/>
    <mergeCell ref="M65:M66"/>
    <mergeCell ref="A59:A60"/>
    <mergeCell ref="B59:B60"/>
    <mergeCell ref="C59:C60"/>
    <mergeCell ref="I59:I60"/>
    <mergeCell ref="M59:M60"/>
    <mergeCell ref="A61:A62"/>
    <mergeCell ref="B61:B62"/>
    <mergeCell ref="C61:C62"/>
    <mergeCell ref="I61:I62"/>
    <mergeCell ref="M61:M62"/>
    <mergeCell ref="A55:A56"/>
    <mergeCell ref="B55:B56"/>
    <mergeCell ref="C55:C56"/>
    <mergeCell ref="I55:I56"/>
    <mergeCell ref="M55:M56"/>
    <mergeCell ref="A57:A58"/>
    <mergeCell ref="B57:B58"/>
    <mergeCell ref="C57:C58"/>
    <mergeCell ref="I57:I58"/>
    <mergeCell ref="M57:M58"/>
    <mergeCell ref="A51:A52"/>
    <mergeCell ref="B51:B52"/>
    <mergeCell ref="C51:C52"/>
    <mergeCell ref="I51:I52"/>
    <mergeCell ref="M51:M52"/>
    <mergeCell ref="A53:A54"/>
    <mergeCell ref="B53:B54"/>
    <mergeCell ref="C53:C54"/>
    <mergeCell ref="I53:I54"/>
    <mergeCell ref="M53:M54"/>
    <mergeCell ref="A47:A48"/>
    <mergeCell ref="B47:B48"/>
    <mergeCell ref="C47:C48"/>
    <mergeCell ref="I47:I48"/>
    <mergeCell ref="M47:M48"/>
    <mergeCell ref="A49:A50"/>
    <mergeCell ref="B49:B50"/>
    <mergeCell ref="C49:C50"/>
    <mergeCell ref="I49:I50"/>
    <mergeCell ref="M49:M50"/>
    <mergeCell ref="A43:A44"/>
    <mergeCell ref="B43:B44"/>
    <mergeCell ref="C43:C44"/>
    <mergeCell ref="I43:I44"/>
    <mergeCell ref="M43:M44"/>
    <mergeCell ref="A45:A46"/>
    <mergeCell ref="B45:B46"/>
    <mergeCell ref="C45:C46"/>
    <mergeCell ref="I45:I46"/>
    <mergeCell ref="M45:M46"/>
    <mergeCell ref="A39:A40"/>
    <mergeCell ref="B39:B40"/>
    <mergeCell ref="C39:C40"/>
    <mergeCell ref="I39:I40"/>
    <mergeCell ref="M39:M40"/>
    <mergeCell ref="A41:A42"/>
    <mergeCell ref="B41:B42"/>
    <mergeCell ref="C41:C42"/>
    <mergeCell ref="I41:I42"/>
    <mergeCell ref="M41:M42"/>
    <mergeCell ref="A35:A36"/>
    <mergeCell ref="B35:B36"/>
    <mergeCell ref="C35:C36"/>
    <mergeCell ref="I35:I36"/>
    <mergeCell ref="M35:M36"/>
    <mergeCell ref="A37:A38"/>
    <mergeCell ref="B37:B38"/>
    <mergeCell ref="C37:C38"/>
    <mergeCell ref="I37:I38"/>
    <mergeCell ref="M37:M38"/>
    <mergeCell ref="A31:A32"/>
    <mergeCell ref="B31:B32"/>
    <mergeCell ref="C31:C32"/>
    <mergeCell ref="I31:I32"/>
    <mergeCell ref="M31:M32"/>
    <mergeCell ref="A33:A34"/>
    <mergeCell ref="B33:B34"/>
    <mergeCell ref="C33:C34"/>
    <mergeCell ref="I33:I34"/>
    <mergeCell ref="M33:M34"/>
    <mergeCell ref="A27:A28"/>
    <mergeCell ref="B27:B28"/>
    <mergeCell ref="C27:C28"/>
    <mergeCell ref="I27:I28"/>
    <mergeCell ref="M27:M28"/>
    <mergeCell ref="A29:A30"/>
    <mergeCell ref="B29:B30"/>
    <mergeCell ref="C29:C30"/>
    <mergeCell ref="I29:I30"/>
    <mergeCell ref="M29:M30"/>
    <mergeCell ref="A23:A24"/>
    <mergeCell ref="B23:B24"/>
    <mergeCell ref="C23:C24"/>
    <mergeCell ref="I23:I24"/>
    <mergeCell ref="M23:M24"/>
    <mergeCell ref="A25:A26"/>
    <mergeCell ref="B25:B26"/>
    <mergeCell ref="C25:C26"/>
    <mergeCell ref="I25:I26"/>
    <mergeCell ref="M25:M26"/>
    <mergeCell ref="A19:A20"/>
    <mergeCell ref="B19:B20"/>
    <mergeCell ref="C19:C20"/>
    <mergeCell ref="I19:I20"/>
    <mergeCell ref="M19:M20"/>
    <mergeCell ref="A21:A22"/>
    <mergeCell ref="B21:B22"/>
    <mergeCell ref="C21:C22"/>
    <mergeCell ref="I21:I22"/>
    <mergeCell ref="M21:M22"/>
    <mergeCell ref="A15:A16"/>
    <mergeCell ref="B15:B16"/>
    <mergeCell ref="C15:C16"/>
    <mergeCell ref="I15:I16"/>
    <mergeCell ref="M15:M16"/>
    <mergeCell ref="A17:A18"/>
    <mergeCell ref="B17:B18"/>
    <mergeCell ref="C17:C18"/>
    <mergeCell ref="I17:I18"/>
    <mergeCell ref="M17:M18"/>
    <mergeCell ref="A11:A12"/>
    <mergeCell ref="B11:B12"/>
    <mergeCell ref="C11:C12"/>
    <mergeCell ref="I11:I12"/>
    <mergeCell ref="M11:M12"/>
    <mergeCell ref="A13:A14"/>
    <mergeCell ref="B13:B14"/>
    <mergeCell ref="C13:C14"/>
    <mergeCell ref="I13:I14"/>
    <mergeCell ref="M13:M14"/>
    <mergeCell ref="A7:A8"/>
    <mergeCell ref="B7:B8"/>
    <mergeCell ref="C7:C8"/>
    <mergeCell ref="I7:I8"/>
    <mergeCell ref="M7:M8"/>
    <mergeCell ref="A9:A10"/>
    <mergeCell ref="B9:B10"/>
    <mergeCell ref="C9:C10"/>
    <mergeCell ref="I9:I10"/>
    <mergeCell ref="M9:M10"/>
    <mergeCell ref="A4:A6"/>
    <mergeCell ref="B4:C6"/>
    <mergeCell ref="D4:D6"/>
    <mergeCell ref="E4:H4"/>
    <mergeCell ref="I4:M4"/>
    <mergeCell ref="E5:E6"/>
    <mergeCell ref="H5:H6"/>
    <mergeCell ref="I5:I6"/>
    <mergeCell ref="L5:L6"/>
    <mergeCell ref="M5:M6"/>
  </mergeCells>
  <phoneticPr fontId="3"/>
  <pageMargins left="0.78740157480314965" right="0.19685039370078741" top="0.51181102362204722" bottom="0.6692913385826772" header="0.51181102362204722" footer="0.39370078740157483"/>
  <pageSetup paperSize="9" scale="61"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76"/>
  <sheetViews>
    <sheetView view="pageBreakPreview" zoomScale="85" zoomScaleNormal="115" zoomScaleSheetLayoutView="85" workbookViewId="0">
      <selection activeCell="B3" sqref="B3"/>
    </sheetView>
  </sheetViews>
  <sheetFormatPr defaultRowHeight="13.5" x14ac:dyDescent="0.15"/>
  <cols>
    <col min="1" max="1" width="2.625" style="1" customWidth="1"/>
    <col min="2" max="2" width="8.625" style="6" customWidth="1"/>
    <col min="3" max="3" width="30.625" style="6" customWidth="1"/>
    <col min="4" max="4" width="13.875" style="6" customWidth="1"/>
    <col min="5" max="5" width="12.25" style="6" customWidth="1"/>
    <col min="6" max="6" width="15.625" style="6" customWidth="1"/>
    <col min="7" max="7" width="4.625" style="6" customWidth="1"/>
    <col min="8" max="9" width="6.625" style="6" customWidth="1"/>
    <col min="10" max="11" width="7.625" style="6" customWidth="1"/>
    <col min="12" max="12" width="3.625" style="6" customWidth="1"/>
    <col min="13" max="13" width="5.625" style="6" customWidth="1"/>
    <col min="14" max="15" width="6.625" style="6" customWidth="1"/>
    <col min="16" max="17" width="7.625" style="7" customWidth="1"/>
    <col min="18" max="19" width="6.625" style="6" customWidth="1"/>
    <col min="20" max="21" width="7.625" style="7" customWidth="1"/>
    <col min="22" max="22" width="7.625" style="6" customWidth="1"/>
    <col min="23" max="23" width="8.625" style="7" customWidth="1"/>
    <col min="24" max="24" width="4.5" style="113" bestFit="1" customWidth="1"/>
    <col min="25" max="26" width="6.625" style="6" customWidth="1"/>
    <col min="27" max="28" width="7.625" style="7" customWidth="1"/>
    <col min="29" max="29" width="30.625" style="6" customWidth="1"/>
    <col min="30" max="57" width="3.625" style="1" customWidth="1"/>
    <col min="58" max="256" width="9" style="1"/>
    <col min="257" max="257" width="2.625" style="1" customWidth="1"/>
    <col min="258" max="258" width="8.625" style="1" customWidth="1"/>
    <col min="259" max="259" width="30.625" style="1" customWidth="1"/>
    <col min="260" max="260" width="15.625" style="1" customWidth="1"/>
    <col min="261" max="261" width="4.625" style="1" customWidth="1"/>
    <col min="262" max="263" width="6.625" style="1" customWidth="1"/>
    <col min="264" max="265" width="7.625" style="1" customWidth="1"/>
    <col min="266" max="266" width="3.625" style="1" customWidth="1"/>
    <col min="267" max="267" width="5.625" style="1" customWidth="1"/>
    <col min="268" max="269" width="6.625" style="1" customWidth="1"/>
    <col min="270" max="271" width="7.625" style="1" customWidth="1"/>
    <col min="272" max="273" width="6.625" style="1" customWidth="1"/>
    <col min="274" max="276" width="7.625" style="1" customWidth="1"/>
    <col min="277" max="277" width="8.625" style="1" customWidth="1"/>
    <col min="278" max="278" width="4.5" style="1" bestFit="1" customWidth="1"/>
    <col min="279" max="280" width="6.625" style="1" customWidth="1"/>
    <col min="281" max="282" width="7.625" style="1" customWidth="1"/>
    <col min="283" max="284" width="15.625" style="1" customWidth="1"/>
    <col min="285" max="285" width="30.625" style="1" customWidth="1"/>
    <col min="286" max="286" width="3.625" style="1" customWidth="1"/>
    <col min="287" max="287" width="0" style="1" hidden="1" customWidth="1"/>
    <col min="288" max="313" width="3.625" style="1" customWidth="1"/>
    <col min="314" max="512" width="9" style="1"/>
    <col min="513" max="513" width="2.625" style="1" customWidth="1"/>
    <col min="514" max="514" width="8.625" style="1" customWidth="1"/>
    <col min="515" max="515" width="30.625" style="1" customWidth="1"/>
    <col min="516" max="516" width="15.625" style="1" customWidth="1"/>
    <col min="517" max="517" width="4.625" style="1" customWidth="1"/>
    <col min="518" max="519" width="6.625" style="1" customWidth="1"/>
    <col min="520" max="521" width="7.625" style="1" customWidth="1"/>
    <col min="522" max="522" width="3.625" style="1" customWidth="1"/>
    <col min="523" max="523" width="5.625" style="1" customWidth="1"/>
    <col min="524" max="525" width="6.625" style="1" customWidth="1"/>
    <col min="526" max="527" width="7.625" style="1" customWidth="1"/>
    <col min="528" max="529" width="6.625" style="1" customWidth="1"/>
    <col min="530" max="532" width="7.625" style="1" customWidth="1"/>
    <col min="533" max="533" width="8.625" style="1" customWidth="1"/>
    <col min="534" max="534" width="4.5" style="1" bestFit="1" customWidth="1"/>
    <col min="535" max="536" width="6.625" style="1" customWidth="1"/>
    <col min="537" max="538" width="7.625" style="1" customWidth="1"/>
    <col min="539" max="540" width="15.625" style="1" customWidth="1"/>
    <col min="541" max="541" width="30.625" style="1" customWidth="1"/>
    <col min="542" max="542" width="3.625" style="1" customWidth="1"/>
    <col min="543" max="543" width="0" style="1" hidden="1" customWidth="1"/>
    <col min="544" max="569" width="3.625" style="1" customWidth="1"/>
    <col min="570" max="768" width="9" style="1"/>
    <col min="769" max="769" width="2.625" style="1" customWidth="1"/>
    <col min="770" max="770" width="8.625" style="1" customWidth="1"/>
    <col min="771" max="771" width="30.625" style="1" customWidth="1"/>
    <col min="772" max="772" width="15.625" style="1" customWidth="1"/>
    <col min="773" max="773" width="4.625" style="1" customWidth="1"/>
    <col min="774" max="775" width="6.625" style="1" customWidth="1"/>
    <col min="776" max="777" width="7.625" style="1" customWidth="1"/>
    <col min="778" max="778" width="3.625" style="1" customWidth="1"/>
    <col min="779" max="779" width="5.625" style="1" customWidth="1"/>
    <col min="780" max="781" width="6.625" style="1" customWidth="1"/>
    <col min="782" max="783" width="7.625" style="1" customWidth="1"/>
    <col min="784" max="785" width="6.625" style="1" customWidth="1"/>
    <col min="786" max="788" width="7.625" style="1" customWidth="1"/>
    <col min="789" max="789" width="8.625" style="1" customWidth="1"/>
    <col min="790" max="790" width="4.5" style="1" bestFit="1" customWidth="1"/>
    <col min="791" max="792" width="6.625" style="1" customWidth="1"/>
    <col min="793" max="794" width="7.625" style="1" customWidth="1"/>
    <col min="795" max="796" width="15.625" style="1" customWidth="1"/>
    <col min="797" max="797" width="30.625" style="1" customWidth="1"/>
    <col min="798" max="798" width="3.625" style="1" customWidth="1"/>
    <col min="799" max="799" width="0" style="1" hidden="1" customWidth="1"/>
    <col min="800" max="825" width="3.625" style="1" customWidth="1"/>
    <col min="826" max="1024" width="9" style="1"/>
    <col min="1025" max="1025" width="2.625" style="1" customWidth="1"/>
    <col min="1026" max="1026" width="8.625" style="1" customWidth="1"/>
    <col min="1027" max="1027" width="30.625" style="1" customWidth="1"/>
    <col min="1028" max="1028" width="15.625" style="1" customWidth="1"/>
    <col min="1029" max="1029" width="4.625" style="1" customWidth="1"/>
    <col min="1030" max="1031" width="6.625" style="1" customWidth="1"/>
    <col min="1032" max="1033" width="7.625" style="1" customWidth="1"/>
    <col min="1034" max="1034" width="3.625" style="1" customWidth="1"/>
    <col min="1035" max="1035" width="5.625" style="1" customWidth="1"/>
    <col min="1036" max="1037" width="6.625" style="1" customWidth="1"/>
    <col min="1038" max="1039" width="7.625" style="1" customWidth="1"/>
    <col min="1040" max="1041" width="6.625" style="1" customWidth="1"/>
    <col min="1042" max="1044" width="7.625" style="1" customWidth="1"/>
    <col min="1045" max="1045" width="8.625" style="1" customWidth="1"/>
    <col min="1046" max="1046" width="4.5" style="1" bestFit="1" customWidth="1"/>
    <col min="1047" max="1048" width="6.625" style="1" customWidth="1"/>
    <col min="1049" max="1050" width="7.625" style="1" customWidth="1"/>
    <col min="1051" max="1052" width="15.625" style="1" customWidth="1"/>
    <col min="1053" max="1053" width="30.625" style="1" customWidth="1"/>
    <col min="1054" max="1054" width="3.625" style="1" customWidth="1"/>
    <col min="1055" max="1055" width="0" style="1" hidden="1" customWidth="1"/>
    <col min="1056" max="1081" width="3.625" style="1" customWidth="1"/>
    <col min="1082" max="1280" width="9" style="1"/>
    <col min="1281" max="1281" width="2.625" style="1" customWidth="1"/>
    <col min="1282" max="1282" width="8.625" style="1" customWidth="1"/>
    <col min="1283" max="1283" width="30.625" style="1" customWidth="1"/>
    <col min="1284" max="1284" width="15.625" style="1" customWidth="1"/>
    <col min="1285" max="1285" width="4.625" style="1" customWidth="1"/>
    <col min="1286" max="1287" width="6.625" style="1" customWidth="1"/>
    <col min="1288" max="1289" width="7.625" style="1" customWidth="1"/>
    <col min="1290" max="1290" width="3.625" style="1" customWidth="1"/>
    <col min="1291" max="1291" width="5.625" style="1" customWidth="1"/>
    <col min="1292" max="1293" width="6.625" style="1" customWidth="1"/>
    <col min="1294" max="1295" width="7.625" style="1" customWidth="1"/>
    <col min="1296" max="1297" width="6.625" style="1" customWidth="1"/>
    <col min="1298" max="1300" width="7.625" style="1" customWidth="1"/>
    <col min="1301" max="1301" width="8.625" style="1" customWidth="1"/>
    <col min="1302" max="1302" width="4.5" style="1" bestFit="1" customWidth="1"/>
    <col min="1303" max="1304" width="6.625" style="1" customWidth="1"/>
    <col min="1305" max="1306" width="7.625" style="1" customWidth="1"/>
    <col min="1307" max="1308" width="15.625" style="1" customWidth="1"/>
    <col min="1309" max="1309" width="30.625" style="1" customWidth="1"/>
    <col min="1310" max="1310" width="3.625" style="1" customWidth="1"/>
    <col min="1311" max="1311" width="0" style="1" hidden="1" customWidth="1"/>
    <col min="1312" max="1337" width="3.625" style="1" customWidth="1"/>
    <col min="1338" max="1536" width="9" style="1"/>
    <col min="1537" max="1537" width="2.625" style="1" customWidth="1"/>
    <col min="1538" max="1538" width="8.625" style="1" customWidth="1"/>
    <col min="1539" max="1539" width="30.625" style="1" customWidth="1"/>
    <col min="1540" max="1540" width="15.625" style="1" customWidth="1"/>
    <col min="1541" max="1541" width="4.625" style="1" customWidth="1"/>
    <col min="1542" max="1543" width="6.625" style="1" customWidth="1"/>
    <col min="1544" max="1545" width="7.625" style="1" customWidth="1"/>
    <col min="1546" max="1546" width="3.625" style="1" customWidth="1"/>
    <col min="1547" max="1547" width="5.625" style="1" customWidth="1"/>
    <col min="1548" max="1549" width="6.625" style="1" customWidth="1"/>
    <col min="1550" max="1551" width="7.625" style="1" customWidth="1"/>
    <col min="1552" max="1553" width="6.625" style="1" customWidth="1"/>
    <col min="1554" max="1556" width="7.625" style="1" customWidth="1"/>
    <col min="1557" max="1557" width="8.625" style="1" customWidth="1"/>
    <col min="1558" max="1558" width="4.5" style="1" bestFit="1" customWidth="1"/>
    <col min="1559" max="1560" width="6.625" style="1" customWidth="1"/>
    <col min="1561" max="1562" width="7.625" style="1" customWidth="1"/>
    <col min="1563" max="1564" width="15.625" style="1" customWidth="1"/>
    <col min="1565" max="1565" width="30.625" style="1" customWidth="1"/>
    <col min="1566" max="1566" width="3.625" style="1" customWidth="1"/>
    <col min="1567" max="1567" width="0" style="1" hidden="1" customWidth="1"/>
    <col min="1568" max="1593" width="3.625" style="1" customWidth="1"/>
    <col min="1594" max="1792" width="9" style="1"/>
    <col min="1793" max="1793" width="2.625" style="1" customWidth="1"/>
    <col min="1794" max="1794" width="8.625" style="1" customWidth="1"/>
    <col min="1795" max="1795" width="30.625" style="1" customWidth="1"/>
    <col min="1796" max="1796" width="15.625" style="1" customWidth="1"/>
    <col min="1797" max="1797" width="4.625" style="1" customWidth="1"/>
    <col min="1798" max="1799" width="6.625" style="1" customWidth="1"/>
    <col min="1800" max="1801" width="7.625" style="1" customWidth="1"/>
    <col min="1802" max="1802" width="3.625" style="1" customWidth="1"/>
    <col min="1803" max="1803" width="5.625" style="1" customWidth="1"/>
    <col min="1804" max="1805" width="6.625" style="1" customWidth="1"/>
    <col min="1806" max="1807" width="7.625" style="1" customWidth="1"/>
    <col min="1808" max="1809" width="6.625" style="1" customWidth="1"/>
    <col min="1810" max="1812" width="7.625" style="1" customWidth="1"/>
    <col min="1813" max="1813" width="8.625" style="1" customWidth="1"/>
    <col min="1814" max="1814" width="4.5" style="1" bestFit="1" customWidth="1"/>
    <col min="1815" max="1816" width="6.625" style="1" customWidth="1"/>
    <col min="1817" max="1818" width="7.625" style="1" customWidth="1"/>
    <col min="1819" max="1820" width="15.625" style="1" customWidth="1"/>
    <col min="1821" max="1821" width="30.625" style="1" customWidth="1"/>
    <col min="1822" max="1822" width="3.625" style="1" customWidth="1"/>
    <col min="1823" max="1823" width="0" style="1" hidden="1" customWidth="1"/>
    <col min="1824" max="1849" width="3.625" style="1" customWidth="1"/>
    <col min="1850" max="2048" width="9" style="1"/>
    <col min="2049" max="2049" width="2.625" style="1" customWidth="1"/>
    <col min="2050" max="2050" width="8.625" style="1" customWidth="1"/>
    <col min="2051" max="2051" width="30.625" style="1" customWidth="1"/>
    <col min="2052" max="2052" width="15.625" style="1" customWidth="1"/>
    <col min="2053" max="2053" width="4.625" style="1" customWidth="1"/>
    <col min="2054" max="2055" width="6.625" style="1" customWidth="1"/>
    <col min="2056" max="2057" width="7.625" style="1" customWidth="1"/>
    <col min="2058" max="2058" width="3.625" style="1" customWidth="1"/>
    <col min="2059" max="2059" width="5.625" style="1" customWidth="1"/>
    <col min="2060" max="2061" width="6.625" style="1" customWidth="1"/>
    <col min="2062" max="2063" width="7.625" style="1" customWidth="1"/>
    <col min="2064" max="2065" width="6.625" style="1" customWidth="1"/>
    <col min="2066" max="2068" width="7.625" style="1" customWidth="1"/>
    <col min="2069" max="2069" width="8.625" style="1" customWidth="1"/>
    <col min="2070" max="2070" width="4.5" style="1" bestFit="1" customWidth="1"/>
    <col min="2071" max="2072" width="6.625" style="1" customWidth="1"/>
    <col min="2073" max="2074" width="7.625" style="1" customWidth="1"/>
    <col min="2075" max="2076" width="15.625" style="1" customWidth="1"/>
    <col min="2077" max="2077" width="30.625" style="1" customWidth="1"/>
    <col min="2078" max="2078" width="3.625" style="1" customWidth="1"/>
    <col min="2079" max="2079" width="0" style="1" hidden="1" customWidth="1"/>
    <col min="2080" max="2105" width="3.625" style="1" customWidth="1"/>
    <col min="2106" max="2304" width="9" style="1"/>
    <col min="2305" max="2305" width="2.625" style="1" customWidth="1"/>
    <col min="2306" max="2306" width="8.625" style="1" customWidth="1"/>
    <col min="2307" max="2307" width="30.625" style="1" customWidth="1"/>
    <col min="2308" max="2308" width="15.625" style="1" customWidth="1"/>
    <col min="2309" max="2309" width="4.625" style="1" customWidth="1"/>
    <col min="2310" max="2311" width="6.625" style="1" customWidth="1"/>
    <col min="2312" max="2313" width="7.625" style="1" customWidth="1"/>
    <col min="2314" max="2314" width="3.625" style="1" customWidth="1"/>
    <col min="2315" max="2315" width="5.625" style="1" customWidth="1"/>
    <col min="2316" max="2317" width="6.625" style="1" customWidth="1"/>
    <col min="2318" max="2319" width="7.625" style="1" customWidth="1"/>
    <col min="2320" max="2321" width="6.625" style="1" customWidth="1"/>
    <col min="2322" max="2324" width="7.625" style="1" customWidth="1"/>
    <col min="2325" max="2325" width="8.625" style="1" customWidth="1"/>
    <col min="2326" max="2326" width="4.5" style="1" bestFit="1" customWidth="1"/>
    <col min="2327" max="2328" width="6.625" style="1" customWidth="1"/>
    <col min="2329" max="2330" width="7.625" style="1" customWidth="1"/>
    <col min="2331" max="2332" width="15.625" style="1" customWidth="1"/>
    <col min="2333" max="2333" width="30.625" style="1" customWidth="1"/>
    <col min="2334" max="2334" width="3.625" style="1" customWidth="1"/>
    <col min="2335" max="2335" width="0" style="1" hidden="1" customWidth="1"/>
    <col min="2336" max="2361" width="3.625" style="1" customWidth="1"/>
    <col min="2362" max="2560" width="9" style="1"/>
    <col min="2561" max="2561" width="2.625" style="1" customWidth="1"/>
    <col min="2562" max="2562" width="8.625" style="1" customWidth="1"/>
    <col min="2563" max="2563" width="30.625" style="1" customWidth="1"/>
    <col min="2564" max="2564" width="15.625" style="1" customWidth="1"/>
    <col min="2565" max="2565" width="4.625" style="1" customWidth="1"/>
    <col min="2566" max="2567" width="6.625" style="1" customWidth="1"/>
    <col min="2568" max="2569" width="7.625" style="1" customWidth="1"/>
    <col min="2570" max="2570" width="3.625" style="1" customWidth="1"/>
    <col min="2571" max="2571" width="5.625" style="1" customWidth="1"/>
    <col min="2572" max="2573" width="6.625" style="1" customWidth="1"/>
    <col min="2574" max="2575" width="7.625" style="1" customWidth="1"/>
    <col min="2576" max="2577" width="6.625" style="1" customWidth="1"/>
    <col min="2578" max="2580" width="7.625" style="1" customWidth="1"/>
    <col min="2581" max="2581" width="8.625" style="1" customWidth="1"/>
    <col min="2582" max="2582" width="4.5" style="1" bestFit="1" customWidth="1"/>
    <col min="2583" max="2584" width="6.625" style="1" customWidth="1"/>
    <col min="2585" max="2586" width="7.625" style="1" customWidth="1"/>
    <col min="2587" max="2588" width="15.625" style="1" customWidth="1"/>
    <col min="2589" max="2589" width="30.625" style="1" customWidth="1"/>
    <col min="2590" max="2590" width="3.625" style="1" customWidth="1"/>
    <col min="2591" max="2591" width="0" style="1" hidden="1" customWidth="1"/>
    <col min="2592" max="2617" width="3.625" style="1" customWidth="1"/>
    <col min="2618" max="2816" width="9" style="1"/>
    <col min="2817" max="2817" width="2.625" style="1" customWidth="1"/>
    <col min="2818" max="2818" width="8.625" style="1" customWidth="1"/>
    <col min="2819" max="2819" width="30.625" style="1" customWidth="1"/>
    <col min="2820" max="2820" width="15.625" style="1" customWidth="1"/>
    <col min="2821" max="2821" width="4.625" style="1" customWidth="1"/>
    <col min="2822" max="2823" width="6.625" style="1" customWidth="1"/>
    <col min="2824" max="2825" width="7.625" style="1" customWidth="1"/>
    <col min="2826" max="2826" width="3.625" style="1" customWidth="1"/>
    <col min="2827" max="2827" width="5.625" style="1" customWidth="1"/>
    <col min="2828" max="2829" width="6.625" style="1" customWidth="1"/>
    <col min="2830" max="2831" width="7.625" style="1" customWidth="1"/>
    <col min="2832" max="2833" width="6.625" style="1" customWidth="1"/>
    <col min="2834" max="2836" width="7.625" style="1" customWidth="1"/>
    <col min="2837" max="2837" width="8.625" style="1" customWidth="1"/>
    <col min="2838" max="2838" width="4.5" style="1" bestFit="1" customWidth="1"/>
    <col min="2839" max="2840" width="6.625" style="1" customWidth="1"/>
    <col min="2841" max="2842" width="7.625" style="1" customWidth="1"/>
    <col min="2843" max="2844" width="15.625" style="1" customWidth="1"/>
    <col min="2845" max="2845" width="30.625" style="1" customWidth="1"/>
    <col min="2846" max="2846" width="3.625" style="1" customWidth="1"/>
    <col min="2847" max="2847" width="0" style="1" hidden="1" customWidth="1"/>
    <col min="2848" max="2873" width="3.625" style="1" customWidth="1"/>
    <col min="2874" max="3072" width="9" style="1"/>
    <col min="3073" max="3073" width="2.625" style="1" customWidth="1"/>
    <col min="3074" max="3074" width="8.625" style="1" customWidth="1"/>
    <col min="3075" max="3075" width="30.625" style="1" customWidth="1"/>
    <col min="3076" max="3076" width="15.625" style="1" customWidth="1"/>
    <col min="3077" max="3077" width="4.625" style="1" customWidth="1"/>
    <col min="3078" max="3079" width="6.625" style="1" customWidth="1"/>
    <col min="3080" max="3081" width="7.625" style="1" customWidth="1"/>
    <col min="3082" max="3082" width="3.625" style="1" customWidth="1"/>
    <col min="3083" max="3083" width="5.625" style="1" customWidth="1"/>
    <col min="3084" max="3085" width="6.625" style="1" customWidth="1"/>
    <col min="3086" max="3087" width="7.625" style="1" customWidth="1"/>
    <col min="3088" max="3089" width="6.625" style="1" customWidth="1"/>
    <col min="3090" max="3092" width="7.625" style="1" customWidth="1"/>
    <col min="3093" max="3093" width="8.625" style="1" customWidth="1"/>
    <col min="3094" max="3094" width="4.5" style="1" bestFit="1" customWidth="1"/>
    <col min="3095" max="3096" width="6.625" style="1" customWidth="1"/>
    <col min="3097" max="3098" width="7.625" style="1" customWidth="1"/>
    <col min="3099" max="3100" width="15.625" style="1" customWidth="1"/>
    <col min="3101" max="3101" width="30.625" style="1" customWidth="1"/>
    <col min="3102" max="3102" width="3.625" style="1" customWidth="1"/>
    <col min="3103" max="3103" width="0" style="1" hidden="1" customWidth="1"/>
    <col min="3104" max="3129" width="3.625" style="1" customWidth="1"/>
    <col min="3130" max="3328" width="9" style="1"/>
    <col min="3329" max="3329" width="2.625" style="1" customWidth="1"/>
    <col min="3330" max="3330" width="8.625" style="1" customWidth="1"/>
    <col min="3331" max="3331" width="30.625" style="1" customWidth="1"/>
    <col min="3332" max="3332" width="15.625" style="1" customWidth="1"/>
    <col min="3333" max="3333" width="4.625" style="1" customWidth="1"/>
    <col min="3334" max="3335" width="6.625" style="1" customWidth="1"/>
    <col min="3336" max="3337" width="7.625" style="1" customWidth="1"/>
    <col min="3338" max="3338" width="3.625" style="1" customWidth="1"/>
    <col min="3339" max="3339" width="5.625" style="1" customWidth="1"/>
    <col min="3340" max="3341" width="6.625" style="1" customWidth="1"/>
    <col min="3342" max="3343" width="7.625" style="1" customWidth="1"/>
    <col min="3344" max="3345" width="6.625" style="1" customWidth="1"/>
    <col min="3346" max="3348" width="7.625" style="1" customWidth="1"/>
    <col min="3349" max="3349" width="8.625" style="1" customWidth="1"/>
    <col min="3350" max="3350" width="4.5" style="1" bestFit="1" customWidth="1"/>
    <col min="3351" max="3352" width="6.625" style="1" customWidth="1"/>
    <col min="3353" max="3354" width="7.625" style="1" customWidth="1"/>
    <col min="3355" max="3356" width="15.625" style="1" customWidth="1"/>
    <col min="3357" max="3357" width="30.625" style="1" customWidth="1"/>
    <col min="3358" max="3358" width="3.625" style="1" customWidth="1"/>
    <col min="3359" max="3359" width="0" style="1" hidden="1" customWidth="1"/>
    <col min="3360" max="3385" width="3.625" style="1" customWidth="1"/>
    <col min="3386" max="3584" width="9" style="1"/>
    <col min="3585" max="3585" width="2.625" style="1" customWidth="1"/>
    <col min="3586" max="3586" width="8.625" style="1" customWidth="1"/>
    <col min="3587" max="3587" width="30.625" style="1" customWidth="1"/>
    <col min="3588" max="3588" width="15.625" style="1" customWidth="1"/>
    <col min="3589" max="3589" width="4.625" style="1" customWidth="1"/>
    <col min="3590" max="3591" width="6.625" style="1" customWidth="1"/>
    <col min="3592" max="3593" width="7.625" style="1" customWidth="1"/>
    <col min="3594" max="3594" width="3.625" style="1" customWidth="1"/>
    <col min="3595" max="3595" width="5.625" style="1" customWidth="1"/>
    <col min="3596" max="3597" width="6.625" style="1" customWidth="1"/>
    <col min="3598" max="3599" width="7.625" style="1" customWidth="1"/>
    <col min="3600" max="3601" width="6.625" style="1" customWidth="1"/>
    <col min="3602" max="3604" width="7.625" style="1" customWidth="1"/>
    <col min="3605" max="3605" width="8.625" style="1" customWidth="1"/>
    <col min="3606" max="3606" width="4.5" style="1" bestFit="1" customWidth="1"/>
    <col min="3607" max="3608" width="6.625" style="1" customWidth="1"/>
    <col min="3609" max="3610" width="7.625" style="1" customWidth="1"/>
    <col min="3611" max="3612" width="15.625" style="1" customWidth="1"/>
    <col min="3613" max="3613" width="30.625" style="1" customWidth="1"/>
    <col min="3614" max="3614" width="3.625" style="1" customWidth="1"/>
    <col min="3615" max="3615" width="0" style="1" hidden="1" customWidth="1"/>
    <col min="3616" max="3641" width="3.625" style="1" customWidth="1"/>
    <col min="3642" max="3840" width="9" style="1"/>
    <col min="3841" max="3841" width="2.625" style="1" customWidth="1"/>
    <col min="3842" max="3842" width="8.625" style="1" customWidth="1"/>
    <col min="3843" max="3843" width="30.625" style="1" customWidth="1"/>
    <col min="3844" max="3844" width="15.625" style="1" customWidth="1"/>
    <col min="3845" max="3845" width="4.625" style="1" customWidth="1"/>
    <col min="3846" max="3847" width="6.625" style="1" customWidth="1"/>
    <col min="3848" max="3849" width="7.625" style="1" customWidth="1"/>
    <col min="3850" max="3850" width="3.625" style="1" customWidth="1"/>
    <col min="3851" max="3851" width="5.625" style="1" customWidth="1"/>
    <col min="3852" max="3853" width="6.625" style="1" customWidth="1"/>
    <col min="3854" max="3855" width="7.625" style="1" customWidth="1"/>
    <col min="3856" max="3857" width="6.625" style="1" customWidth="1"/>
    <col min="3858" max="3860" width="7.625" style="1" customWidth="1"/>
    <col min="3861" max="3861" width="8.625" style="1" customWidth="1"/>
    <col min="3862" max="3862" width="4.5" style="1" bestFit="1" customWidth="1"/>
    <col min="3863" max="3864" width="6.625" style="1" customWidth="1"/>
    <col min="3865" max="3866" width="7.625" style="1" customWidth="1"/>
    <col min="3867" max="3868" width="15.625" style="1" customWidth="1"/>
    <col min="3869" max="3869" width="30.625" style="1" customWidth="1"/>
    <col min="3870" max="3870" width="3.625" style="1" customWidth="1"/>
    <col min="3871" max="3871" width="0" style="1" hidden="1" customWidth="1"/>
    <col min="3872" max="3897" width="3.625" style="1" customWidth="1"/>
    <col min="3898" max="4096" width="9" style="1"/>
    <col min="4097" max="4097" width="2.625" style="1" customWidth="1"/>
    <col min="4098" max="4098" width="8.625" style="1" customWidth="1"/>
    <col min="4099" max="4099" width="30.625" style="1" customWidth="1"/>
    <col min="4100" max="4100" width="15.625" style="1" customWidth="1"/>
    <col min="4101" max="4101" width="4.625" style="1" customWidth="1"/>
    <col min="4102" max="4103" width="6.625" style="1" customWidth="1"/>
    <col min="4104" max="4105" width="7.625" style="1" customWidth="1"/>
    <col min="4106" max="4106" width="3.625" style="1" customWidth="1"/>
    <col min="4107" max="4107" width="5.625" style="1" customWidth="1"/>
    <col min="4108" max="4109" width="6.625" style="1" customWidth="1"/>
    <col min="4110" max="4111" width="7.625" style="1" customWidth="1"/>
    <col min="4112" max="4113" width="6.625" style="1" customWidth="1"/>
    <col min="4114" max="4116" width="7.625" style="1" customWidth="1"/>
    <col min="4117" max="4117" width="8.625" style="1" customWidth="1"/>
    <col min="4118" max="4118" width="4.5" style="1" bestFit="1" customWidth="1"/>
    <col min="4119" max="4120" width="6.625" style="1" customWidth="1"/>
    <col min="4121" max="4122" width="7.625" style="1" customWidth="1"/>
    <col min="4123" max="4124" width="15.625" style="1" customWidth="1"/>
    <col min="4125" max="4125" width="30.625" style="1" customWidth="1"/>
    <col min="4126" max="4126" width="3.625" style="1" customWidth="1"/>
    <col min="4127" max="4127" width="0" style="1" hidden="1" customWidth="1"/>
    <col min="4128" max="4153" width="3.625" style="1" customWidth="1"/>
    <col min="4154" max="4352" width="9" style="1"/>
    <col min="4353" max="4353" width="2.625" style="1" customWidth="1"/>
    <col min="4354" max="4354" width="8.625" style="1" customWidth="1"/>
    <col min="4355" max="4355" width="30.625" style="1" customWidth="1"/>
    <col min="4356" max="4356" width="15.625" style="1" customWidth="1"/>
    <col min="4357" max="4357" width="4.625" style="1" customWidth="1"/>
    <col min="4358" max="4359" width="6.625" style="1" customWidth="1"/>
    <col min="4360" max="4361" width="7.625" style="1" customWidth="1"/>
    <col min="4362" max="4362" width="3.625" style="1" customWidth="1"/>
    <col min="4363" max="4363" width="5.625" style="1" customWidth="1"/>
    <col min="4364" max="4365" width="6.625" style="1" customWidth="1"/>
    <col min="4366" max="4367" width="7.625" style="1" customWidth="1"/>
    <col min="4368" max="4369" width="6.625" style="1" customWidth="1"/>
    <col min="4370" max="4372" width="7.625" style="1" customWidth="1"/>
    <col min="4373" max="4373" width="8.625" style="1" customWidth="1"/>
    <col min="4374" max="4374" width="4.5" style="1" bestFit="1" customWidth="1"/>
    <col min="4375" max="4376" width="6.625" style="1" customWidth="1"/>
    <col min="4377" max="4378" width="7.625" style="1" customWidth="1"/>
    <col min="4379" max="4380" width="15.625" style="1" customWidth="1"/>
    <col min="4381" max="4381" width="30.625" style="1" customWidth="1"/>
    <col min="4382" max="4382" width="3.625" style="1" customWidth="1"/>
    <col min="4383" max="4383" width="0" style="1" hidden="1" customWidth="1"/>
    <col min="4384" max="4409" width="3.625" style="1" customWidth="1"/>
    <col min="4410" max="4608" width="9" style="1"/>
    <col min="4609" max="4609" width="2.625" style="1" customWidth="1"/>
    <col min="4610" max="4610" width="8.625" style="1" customWidth="1"/>
    <col min="4611" max="4611" width="30.625" style="1" customWidth="1"/>
    <col min="4612" max="4612" width="15.625" style="1" customWidth="1"/>
    <col min="4613" max="4613" width="4.625" style="1" customWidth="1"/>
    <col min="4614" max="4615" width="6.625" style="1" customWidth="1"/>
    <col min="4616" max="4617" width="7.625" style="1" customWidth="1"/>
    <col min="4618" max="4618" width="3.625" style="1" customWidth="1"/>
    <col min="4619" max="4619" width="5.625" style="1" customWidth="1"/>
    <col min="4620" max="4621" width="6.625" style="1" customWidth="1"/>
    <col min="4622" max="4623" width="7.625" style="1" customWidth="1"/>
    <col min="4624" max="4625" width="6.625" style="1" customWidth="1"/>
    <col min="4626" max="4628" width="7.625" style="1" customWidth="1"/>
    <col min="4629" max="4629" width="8.625" style="1" customWidth="1"/>
    <col min="4630" max="4630" width="4.5" style="1" bestFit="1" customWidth="1"/>
    <col min="4631" max="4632" width="6.625" style="1" customWidth="1"/>
    <col min="4633" max="4634" width="7.625" style="1" customWidth="1"/>
    <col min="4635" max="4636" width="15.625" style="1" customWidth="1"/>
    <col min="4637" max="4637" width="30.625" style="1" customWidth="1"/>
    <col min="4638" max="4638" width="3.625" style="1" customWidth="1"/>
    <col min="4639" max="4639" width="0" style="1" hidden="1" customWidth="1"/>
    <col min="4640" max="4665" width="3.625" style="1" customWidth="1"/>
    <col min="4666" max="4864" width="9" style="1"/>
    <col min="4865" max="4865" width="2.625" style="1" customWidth="1"/>
    <col min="4866" max="4866" width="8.625" style="1" customWidth="1"/>
    <col min="4867" max="4867" width="30.625" style="1" customWidth="1"/>
    <col min="4868" max="4868" width="15.625" style="1" customWidth="1"/>
    <col min="4869" max="4869" width="4.625" style="1" customWidth="1"/>
    <col min="4870" max="4871" width="6.625" style="1" customWidth="1"/>
    <col min="4872" max="4873" width="7.625" style="1" customWidth="1"/>
    <col min="4874" max="4874" width="3.625" style="1" customWidth="1"/>
    <col min="4875" max="4875" width="5.625" style="1" customWidth="1"/>
    <col min="4876" max="4877" width="6.625" style="1" customWidth="1"/>
    <col min="4878" max="4879" width="7.625" style="1" customWidth="1"/>
    <col min="4880" max="4881" width="6.625" style="1" customWidth="1"/>
    <col min="4882" max="4884" width="7.625" style="1" customWidth="1"/>
    <col min="4885" max="4885" width="8.625" style="1" customWidth="1"/>
    <col min="4886" max="4886" width="4.5" style="1" bestFit="1" customWidth="1"/>
    <col min="4887" max="4888" width="6.625" style="1" customWidth="1"/>
    <col min="4889" max="4890" width="7.625" style="1" customWidth="1"/>
    <col min="4891" max="4892" width="15.625" style="1" customWidth="1"/>
    <col min="4893" max="4893" width="30.625" style="1" customWidth="1"/>
    <col min="4894" max="4894" width="3.625" style="1" customWidth="1"/>
    <col min="4895" max="4895" width="0" style="1" hidden="1" customWidth="1"/>
    <col min="4896" max="4921" width="3.625" style="1" customWidth="1"/>
    <col min="4922" max="5120" width="9" style="1"/>
    <col min="5121" max="5121" width="2.625" style="1" customWidth="1"/>
    <col min="5122" max="5122" width="8.625" style="1" customWidth="1"/>
    <col min="5123" max="5123" width="30.625" style="1" customWidth="1"/>
    <col min="5124" max="5124" width="15.625" style="1" customWidth="1"/>
    <col min="5125" max="5125" width="4.625" style="1" customWidth="1"/>
    <col min="5126" max="5127" width="6.625" style="1" customWidth="1"/>
    <col min="5128" max="5129" width="7.625" style="1" customWidth="1"/>
    <col min="5130" max="5130" width="3.625" style="1" customWidth="1"/>
    <col min="5131" max="5131" width="5.625" style="1" customWidth="1"/>
    <col min="5132" max="5133" width="6.625" style="1" customWidth="1"/>
    <col min="5134" max="5135" width="7.625" style="1" customWidth="1"/>
    <col min="5136" max="5137" width="6.625" style="1" customWidth="1"/>
    <col min="5138" max="5140" width="7.625" style="1" customWidth="1"/>
    <col min="5141" max="5141" width="8.625" style="1" customWidth="1"/>
    <col min="5142" max="5142" width="4.5" style="1" bestFit="1" customWidth="1"/>
    <col min="5143" max="5144" width="6.625" style="1" customWidth="1"/>
    <col min="5145" max="5146" width="7.625" style="1" customWidth="1"/>
    <col min="5147" max="5148" width="15.625" style="1" customWidth="1"/>
    <col min="5149" max="5149" width="30.625" style="1" customWidth="1"/>
    <col min="5150" max="5150" width="3.625" style="1" customWidth="1"/>
    <col min="5151" max="5151" width="0" style="1" hidden="1" customWidth="1"/>
    <col min="5152" max="5177" width="3.625" style="1" customWidth="1"/>
    <col min="5178" max="5376" width="9" style="1"/>
    <col min="5377" max="5377" width="2.625" style="1" customWidth="1"/>
    <col min="5378" max="5378" width="8.625" style="1" customWidth="1"/>
    <col min="5379" max="5379" width="30.625" style="1" customWidth="1"/>
    <col min="5380" max="5380" width="15.625" style="1" customWidth="1"/>
    <col min="5381" max="5381" width="4.625" style="1" customWidth="1"/>
    <col min="5382" max="5383" width="6.625" style="1" customWidth="1"/>
    <col min="5384" max="5385" width="7.625" style="1" customWidth="1"/>
    <col min="5386" max="5386" width="3.625" style="1" customWidth="1"/>
    <col min="5387" max="5387" width="5.625" style="1" customWidth="1"/>
    <col min="5388" max="5389" width="6.625" style="1" customWidth="1"/>
    <col min="5390" max="5391" width="7.625" style="1" customWidth="1"/>
    <col min="5392" max="5393" width="6.625" style="1" customWidth="1"/>
    <col min="5394" max="5396" width="7.625" style="1" customWidth="1"/>
    <col min="5397" max="5397" width="8.625" style="1" customWidth="1"/>
    <col min="5398" max="5398" width="4.5" style="1" bestFit="1" customWidth="1"/>
    <col min="5399" max="5400" width="6.625" style="1" customWidth="1"/>
    <col min="5401" max="5402" width="7.625" style="1" customWidth="1"/>
    <col min="5403" max="5404" width="15.625" style="1" customWidth="1"/>
    <col min="5405" max="5405" width="30.625" style="1" customWidth="1"/>
    <col min="5406" max="5406" width="3.625" style="1" customWidth="1"/>
    <col min="5407" max="5407" width="0" style="1" hidden="1" customWidth="1"/>
    <col min="5408" max="5433" width="3.625" style="1" customWidth="1"/>
    <col min="5434" max="5632" width="9" style="1"/>
    <col min="5633" max="5633" width="2.625" style="1" customWidth="1"/>
    <col min="5634" max="5634" width="8.625" style="1" customWidth="1"/>
    <col min="5635" max="5635" width="30.625" style="1" customWidth="1"/>
    <col min="5636" max="5636" width="15.625" style="1" customWidth="1"/>
    <col min="5637" max="5637" width="4.625" style="1" customWidth="1"/>
    <col min="5638" max="5639" width="6.625" style="1" customWidth="1"/>
    <col min="5640" max="5641" width="7.625" style="1" customWidth="1"/>
    <col min="5642" max="5642" width="3.625" style="1" customWidth="1"/>
    <col min="5643" max="5643" width="5.625" style="1" customWidth="1"/>
    <col min="5644" max="5645" width="6.625" style="1" customWidth="1"/>
    <col min="5646" max="5647" width="7.625" style="1" customWidth="1"/>
    <col min="5648" max="5649" width="6.625" style="1" customWidth="1"/>
    <col min="5650" max="5652" width="7.625" style="1" customWidth="1"/>
    <col min="5653" max="5653" width="8.625" style="1" customWidth="1"/>
    <col min="5654" max="5654" width="4.5" style="1" bestFit="1" customWidth="1"/>
    <col min="5655" max="5656" width="6.625" style="1" customWidth="1"/>
    <col min="5657" max="5658" width="7.625" style="1" customWidth="1"/>
    <col min="5659" max="5660" width="15.625" style="1" customWidth="1"/>
    <col min="5661" max="5661" width="30.625" style="1" customWidth="1"/>
    <col min="5662" max="5662" width="3.625" style="1" customWidth="1"/>
    <col min="5663" max="5663" width="0" style="1" hidden="1" customWidth="1"/>
    <col min="5664" max="5689" width="3.625" style="1" customWidth="1"/>
    <col min="5690" max="5888" width="9" style="1"/>
    <col min="5889" max="5889" width="2.625" style="1" customWidth="1"/>
    <col min="5890" max="5890" width="8.625" style="1" customWidth="1"/>
    <col min="5891" max="5891" width="30.625" style="1" customWidth="1"/>
    <col min="5892" max="5892" width="15.625" style="1" customWidth="1"/>
    <col min="5893" max="5893" width="4.625" style="1" customWidth="1"/>
    <col min="5894" max="5895" width="6.625" style="1" customWidth="1"/>
    <col min="5896" max="5897" width="7.625" style="1" customWidth="1"/>
    <col min="5898" max="5898" width="3.625" style="1" customWidth="1"/>
    <col min="5899" max="5899" width="5.625" style="1" customWidth="1"/>
    <col min="5900" max="5901" width="6.625" style="1" customWidth="1"/>
    <col min="5902" max="5903" width="7.625" style="1" customWidth="1"/>
    <col min="5904" max="5905" width="6.625" style="1" customWidth="1"/>
    <col min="5906" max="5908" width="7.625" style="1" customWidth="1"/>
    <col min="5909" max="5909" width="8.625" style="1" customWidth="1"/>
    <col min="5910" max="5910" width="4.5" style="1" bestFit="1" customWidth="1"/>
    <col min="5911" max="5912" width="6.625" style="1" customWidth="1"/>
    <col min="5913" max="5914" width="7.625" style="1" customWidth="1"/>
    <col min="5915" max="5916" width="15.625" style="1" customWidth="1"/>
    <col min="5917" max="5917" width="30.625" style="1" customWidth="1"/>
    <col min="5918" max="5918" width="3.625" style="1" customWidth="1"/>
    <col min="5919" max="5919" width="0" style="1" hidden="1" customWidth="1"/>
    <col min="5920" max="5945" width="3.625" style="1" customWidth="1"/>
    <col min="5946" max="6144" width="9" style="1"/>
    <col min="6145" max="6145" width="2.625" style="1" customWidth="1"/>
    <col min="6146" max="6146" width="8.625" style="1" customWidth="1"/>
    <col min="6147" max="6147" width="30.625" style="1" customWidth="1"/>
    <col min="6148" max="6148" width="15.625" style="1" customWidth="1"/>
    <col min="6149" max="6149" width="4.625" style="1" customWidth="1"/>
    <col min="6150" max="6151" width="6.625" style="1" customWidth="1"/>
    <col min="6152" max="6153" width="7.625" style="1" customWidth="1"/>
    <col min="6154" max="6154" width="3.625" style="1" customWidth="1"/>
    <col min="6155" max="6155" width="5.625" style="1" customWidth="1"/>
    <col min="6156" max="6157" width="6.625" style="1" customWidth="1"/>
    <col min="6158" max="6159" width="7.625" style="1" customWidth="1"/>
    <col min="6160" max="6161" width="6.625" style="1" customWidth="1"/>
    <col min="6162" max="6164" width="7.625" style="1" customWidth="1"/>
    <col min="6165" max="6165" width="8.625" style="1" customWidth="1"/>
    <col min="6166" max="6166" width="4.5" style="1" bestFit="1" customWidth="1"/>
    <col min="6167" max="6168" width="6.625" style="1" customWidth="1"/>
    <col min="6169" max="6170" width="7.625" style="1" customWidth="1"/>
    <col min="6171" max="6172" width="15.625" style="1" customWidth="1"/>
    <col min="6173" max="6173" width="30.625" style="1" customWidth="1"/>
    <col min="6174" max="6174" width="3.625" style="1" customWidth="1"/>
    <col min="6175" max="6175" width="0" style="1" hidden="1" customWidth="1"/>
    <col min="6176" max="6201" width="3.625" style="1" customWidth="1"/>
    <col min="6202" max="6400" width="9" style="1"/>
    <col min="6401" max="6401" width="2.625" style="1" customWidth="1"/>
    <col min="6402" max="6402" width="8.625" style="1" customWidth="1"/>
    <col min="6403" max="6403" width="30.625" style="1" customWidth="1"/>
    <col min="6404" max="6404" width="15.625" style="1" customWidth="1"/>
    <col min="6405" max="6405" width="4.625" style="1" customWidth="1"/>
    <col min="6406" max="6407" width="6.625" style="1" customWidth="1"/>
    <col min="6408" max="6409" width="7.625" style="1" customWidth="1"/>
    <col min="6410" max="6410" width="3.625" style="1" customWidth="1"/>
    <col min="6411" max="6411" width="5.625" style="1" customWidth="1"/>
    <col min="6412" max="6413" width="6.625" style="1" customWidth="1"/>
    <col min="6414" max="6415" width="7.625" style="1" customWidth="1"/>
    <col min="6416" max="6417" width="6.625" style="1" customWidth="1"/>
    <col min="6418" max="6420" width="7.625" style="1" customWidth="1"/>
    <col min="6421" max="6421" width="8.625" style="1" customWidth="1"/>
    <col min="6422" max="6422" width="4.5" style="1" bestFit="1" customWidth="1"/>
    <col min="6423" max="6424" width="6.625" style="1" customWidth="1"/>
    <col min="6425" max="6426" width="7.625" style="1" customWidth="1"/>
    <col min="6427" max="6428" width="15.625" style="1" customWidth="1"/>
    <col min="6429" max="6429" width="30.625" style="1" customWidth="1"/>
    <col min="6430" max="6430" width="3.625" style="1" customWidth="1"/>
    <col min="6431" max="6431" width="0" style="1" hidden="1" customWidth="1"/>
    <col min="6432" max="6457" width="3.625" style="1" customWidth="1"/>
    <col min="6458" max="6656" width="9" style="1"/>
    <col min="6657" max="6657" width="2.625" style="1" customWidth="1"/>
    <col min="6658" max="6658" width="8.625" style="1" customWidth="1"/>
    <col min="6659" max="6659" width="30.625" style="1" customWidth="1"/>
    <col min="6660" max="6660" width="15.625" style="1" customWidth="1"/>
    <col min="6661" max="6661" width="4.625" style="1" customWidth="1"/>
    <col min="6662" max="6663" width="6.625" style="1" customWidth="1"/>
    <col min="6664" max="6665" width="7.625" style="1" customWidth="1"/>
    <col min="6666" max="6666" width="3.625" style="1" customWidth="1"/>
    <col min="6667" max="6667" width="5.625" style="1" customWidth="1"/>
    <col min="6668" max="6669" width="6.625" style="1" customWidth="1"/>
    <col min="6670" max="6671" width="7.625" style="1" customWidth="1"/>
    <col min="6672" max="6673" width="6.625" style="1" customWidth="1"/>
    <col min="6674" max="6676" width="7.625" style="1" customWidth="1"/>
    <col min="6677" max="6677" width="8.625" style="1" customWidth="1"/>
    <col min="6678" max="6678" width="4.5" style="1" bestFit="1" customWidth="1"/>
    <col min="6679" max="6680" width="6.625" style="1" customWidth="1"/>
    <col min="6681" max="6682" width="7.625" style="1" customWidth="1"/>
    <col min="6683" max="6684" width="15.625" style="1" customWidth="1"/>
    <col min="6685" max="6685" width="30.625" style="1" customWidth="1"/>
    <col min="6686" max="6686" width="3.625" style="1" customWidth="1"/>
    <col min="6687" max="6687" width="0" style="1" hidden="1" customWidth="1"/>
    <col min="6688" max="6713" width="3.625" style="1" customWidth="1"/>
    <col min="6714" max="6912" width="9" style="1"/>
    <col min="6913" max="6913" width="2.625" style="1" customWidth="1"/>
    <col min="6914" max="6914" width="8.625" style="1" customWidth="1"/>
    <col min="6915" max="6915" width="30.625" style="1" customWidth="1"/>
    <col min="6916" max="6916" width="15.625" style="1" customWidth="1"/>
    <col min="6917" max="6917" width="4.625" style="1" customWidth="1"/>
    <col min="6918" max="6919" width="6.625" style="1" customWidth="1"/>
    <col min="6920" max="6921" width="7.625" style="1" customWidth="1"/>
    <col min="6922" max="6922" width="3.625" style="1" customWidth="1"/>
    <col min="6923" max="6923" width="5.625" style="1" customWidth="1"/>
    <col min="6924" max="6925" width="6.625" style="1" customWidth="1"/>
    <col min="6926" max="6927" width="7.625" style="1" customWidth="1"/>
    <col min="6928" max="6929" width="6.625" style="1" customWidth="1"/>
    <col min="6930" max="6932" width="7.625" style="1" customWidth="1"/>
    <col min="6933" max="6933" width="8.625" style="1" customWidth="1"/>
    <col min="6934" max="6934" width="4.5" style="1" bestFit="1" customWidth="1"/>
    <col min="6935" max="6936" width="6.625" style="1" customWidth="1"/>
    <col min="6937" max="6938" width="7.625" style="1" customWidth="1"/>
    <col min="6939" max="6940" width="15.625" style="1" customWidth="1"/>
    <col min="6941" max="6941" width="30.625" style="1" customWidth="1"/>
    <col min="6942" max="6942" width="3.625" style="1" customWidth="1"/>
    <col min="6943" max="6943" width="0" style="1" hidden="1" customWidth="1"/>
    <col min="6944" max="6969" width="3.625" style="1" customWidth="1"/>
    <col min="6970" max="7168" width="9" style="1"/>
    <col min="7169" max="7169" width="2.625" style="1" customWidth="1"/>
    <col min="7170" max="7170" width="8.625" style="1" customWidth="1"/>
    <col min="7171" max="7171" width="30.625" style="1" customWidth="1"/>
    <col min="7172" max="7172" width="15.625" style="1" customWidth="1"/>
    <col min="7173" max="7173" width="4.625" style="1" customWidth="1"/>
    <col min="7174" max="7175" width="6.625" style="1" customWidth="1"/>
    <col min="7176" max="7177" width="7.625" style="1" customWidth="1"/>
    <col min="7178" max="7178" width="3.625" style="1" customWidth="1"/>
    <col min="7179" max="7179" width="5.625" style="1" customWidth="1"/>
    <col min="7180" max="7181" width="6.625" style="1" customWidth="1"/>
    <col min="7182" max="7183" width="7.625" style="1" customWidth="1"/>
    <col min="7184" max="7185" width="6.625" style="1" customWidth="1"/>
    <col min="7186" max="7188" width="7.625" style="1" customWidth="1"/>
    <col min="7189" max="7189" width="8.625" style="1" customWidth="1"/>
    <col min="7190" max="7190" width="4.5" style="1" bestFit="1" customWidth="1"/>
    <col min="7191" max="7192" width="6.625" style="1" customWidth="1"/>
    <col min="7193" max="7194" width="7.625" style="1" customWidth="1"/>
    <col min="7195" max="7196" width="15.625" style="1" customWidth="1"/>
    <col min="7197" max="7197" width="30.625" style="1" customWidth="1"/>
    <col min="7198" max="7198" width="3.625" style="1" customWidth="1"/>
    <col min="7199" max="7199" width="0" style="1" hidden="1" customWidth="1"/>
    <col min="7200" max="7225" width="3.625" style="1" customWidth="1"/>
    <col min="7226" max="7424" width="9" style="1"/>
    <col min="7425" max="7425" width="2.625" style="1" customWidth="1"/>
    <col min="7426" max="7426" width="8.625" style="1" customWidth="1"/>
    <col min="7427" max="7427" width="30.625" style="1" customWidth="1"/>
    <col min="7428" max="7428" width="15.625" style="1" customWidth="1"/>
    <col min="7429" max="7429" width="4.625" style="1" customWidth="1"/>
    <col min="7430" max="7431" width="6.625" style="1" customWidth="1"/>
    <col min="7432" max="7433" width="7.625" style="1" customWidth="1"/>
    <col min="7434" max="7434" width="3.625" style="1" customWidth="1"/>
    <col min="7435" max="7435" width="5.625" style="1" customWidth="1"/>
    <col min="7436" max="7437" width="6.625" style="1" customWidth="1"/>
    <col min="7438" max="7439" width="7.625" style="1" customWidth="1"/>
    <col min="7440" max="7441" width="6.625" style="1" customWidth="1"/>
    <col min="7442" max="7444" width="7.625" style="1" customWidth="1"/>
    <col min="7445" max="7445" width="8.625" style="1" customWidth="1"/>
    <col min="7446" max="7446" width="4.5" style="1" bestFit="1" customWidth="1"/>
    <col min="7447" max="7448" width="6.625" style="1" customWidth="1"/>
    <col min="7449" max="7450" width="7.625" style="1" customWidth="1"/>
    <col min="7451" max="7452" width="15.625" style="1" customWidth="1"/>
    <col min="7453" max="7453" width="30.625" style="1" customWidth="1"/>
    <col min="7454" max="7454" width="3.625" style="1" customWidth="1"/>
    <col min="7455" max="7455" width="0" style="1" hidden="1" customWidth="1"/>
    <col min="7456" max="7481" width="3.625" style="1" customWidth="1"/>
    <col min="7482" max="7680" width="9" style="1"/>
    <col min="7681" max="7681" width="2.625" style="1" customWidth="1"/>
    <col min="7682" max="7682" width="8.625" style="1" customWidth="1"/>
    <col min="7683" max="7683" width="30.625" style="1" customWidth="1"/>
    <col min="7684" max="7684" width="15.625" style="1" customWidth="1"/>
    <col min="7685" max="7685" width="4.625" style="1" customWidth="1"/>
    <col min="7686" max="7687" width="6.625" style="1" customWidth="1"/>
    <col min="7688" max="7689" width="7.625" style="1" customWidth="1"/>
    <col min="7690" max="7690" width="3.625" style="1" customWidth="1"/>
    <col min="7691" max="7691" width="5.625" style="1" customWidth="1"/>
    <col min="7692" max="7693" width="6.625" style="1" customWidth="1"/>
    <col min="7694" max="7695" width="7.625" style="1" customWidth="1"/>
    <col min="7696" max="7697" width="6.625" style="1" customWidth="1"/>
    <col min="7698" max="7700" width="7.625" style="1" customWidth="1"/>
    <col min="7701" max="7701" width="8.625" style="1" customWidth="1"/>
    <col min="7702" max="7702" width="4.5" style="1" bestFit="1" customWidth="1"/>
    <col min="7703" max="7704" width="6.625" style="1" customWidth="1"/>
    <col min="7705" max="7706" width="7.625" style="1" customWidth="1"/>
    <col min="7707" max="7708" width="15.625" style="1" customWidth="1"/>
    <col min="7709" max="7709" width="30.625" style="1" customWidth="1"/>
    <col min="7710" max="7710" width="3.625" style="1" customWidth="1"/>
    <col min="7711" max="7711" width="0" style="1" hidden="1" customWidth="1"/>
    <col min="7712" max="7737" width="3.625" style="1" customWidth="1"/>
    <col min="7738" max="7936" width="9" style="1"/>
    <col min="7937" max="7937" width="2.625" style="1" customWidth="1"/>
    <col min="7938" max="7938" width="8.625" style="1" customWidth="1"/>
    <col min="7939" max="7939" width="30.625" style="1" customWidth="1"/>
    <col min="7940" max="7940" width="15.625" style="1" customWidth="1"/>
    <col min="7941" max="7941" width="4.625" style="1" customWidth="1"/>
    <col min="7942" max="7943" width="6.625" style="1" customWidth="1"/>
    <col min="7944" max="7945" width="7.625" style="1" customWidth="1"/>
    <col min="7946" max="7946" width="3.625" style="1" customWidth="1"/>
    <col min="7947" max="7947" width="5.625" style="1" customWidth="1"/>
    <col min="7948" max="7949" width="6.625" style="1" customWidth="1"/>
    <col min="7950" max="7951" width="7.625" style="1" customWidth="1"/>
    <col min="7952" max="7953" width="6.625" style="1" customWidth="1"/>
    <col min="7954" max="7956" width="7.625" style="1" customWidth="1"/>
    <col min="7957" max="7957" width="8.625" style="1" customWidth="1"/>
    <col min="7958" max="7958" width="4.5" style="1" bestFit="1" customWidth="1"/>
    <col min="7959" max="7960" width="6.625" style="1" customWidth="1"/>
    <col min="7961" max="7962" width="7.625" style="1" customWidth="1"/>
    <col min="7963" max="7964" width="15.625" style="1" customWidth="1"/>
    <col min="7965" max="7965" width="30.625" style="1" customWidth="1"/>
    <col min="7966" max="7966" width="3.625" style="1" customWidth="1"/>
    <col min="7967" max="7967" width="0" style="1" hidden="1" customWidth="1"/>
    <col min="7968" max="7993" width="3.625" style="1" customWidth="1"/>
    <col min="7994" max="8192" width="9" style="1"/>
    <col min="8193" max="8193" width="2.625" style="1" customWidth="1"/>
    <col min="8194" max="8194" width="8.625" style="1" customWidth="1"/>
    <col min="8195" max="8195" width="30.625" style="1" customWidth="1"/>
    <col min="8196" max="8196" width="15.625" style="1" customWidth="1"/>
    <col min="8197" max="8197" width="4.625" style="1" customWidth="1"/>
    <col min="8198" max="8199" width="6.625" style="1" customWidth="1"/>
    <col min="8200" max="8201" width="7.625" style="1" customWidth="1"/>
    <col min="8202" max="8202" width="3.625" style="1" customWidth="1"/>
    <col min="8203" max="8203" width="5.625" style="1" customWidth="1"/>
    <col min="8204" max="8205" width="6.625" style="1" customWidth="1"/>
    <col min="8206" max="8207" width="7.625" style="1" customWidth="1"/>
    <col min="8208" max="8209" width="6.625" style="1" customWidth="1"/>
    <col min="8210" max="8212" width="7.625" style="1" customWidth="1"/>
    <col min="8213" max="8213" width="8.625" style="1" customWidth="1"/>
    <col min="8214" max="8214" width="4.5" style="1" bestFit="1" customWidth="1"/>
    <col min="8215" max="8216" width="6.625" style="1" customWidth="1"/>
    <col min="8217" max="8218" width="7.625" style="1" customWidth="1"/>
    <col min="8219" max="8220" width="15.625" style="1" customWidth="1"/>
    <col min="8221" max="8221" width="30.625" style="1" customWidth="1"/>
    <col min="8222" max="8222" width="3.625" style="1" customWidth="1"/>
    <col min="8223" max="8223" width="0" style="1" hidden="1" customWidth="1"/>
    <col min="8224" max="8249" width="3.625" style="1" customWidth="1"/>
    <col min="8250" max="8448" width="9" style="1"/>
    <col min="8449" max="8449" width="2.625" style="1" customWidth="1"/>
    <col min="8450" max="8450" width="8.625" style="1" customWidth="1"/>
    <col min="8451" max="8451" width="30.625" style="1" customWidth="1"/>
    <col min="8452" max="8452" width="15.625" style="1" customWidth="1"/>
    <col min="8453" max="8453" width="4.625" style="1" customWidth="1"/>
    <col min="8454" max="8455" width="6.625" style="1" customWidth="1"/>
    <col min="8456" max="8457" width="7.625" style="1" customWidth="1"/>
    <col min="8458" max="8458" width="3.625" style="1" customWidth="1"/>
    <col min="8459" max="8459" width="5.625" style="1" customWidth="1"/>
    <col min="8460" max="8461" width="6.625" style="1" customWidth="1"/>
    <col min="8462" max="8463" width="7.625" style="1" customWidth="1"/>
    <col min="8464" max="8465" width="6.625" style="1" customWidth="1"/>
    <col min="8466" max="8468" width="7.625" style="1" customWidth="1"/>
    <col min="8469" max="8469" width="8.625" style="1" customWidth="1"/>
    <col min="8470" max="8470" width="4.5" style="1" bestFit="1" customWidth="1"/>
    <col min="8471" max="8472" width="6.625" style="1" customWidth="1"/>
    <col min="8473" max="8474" width="7.625" style="1" customWidth="1"/>
    <col min="8475" max="8476" width="15.625" style="1" customWidth="1"/>
    <col min="8477" max="8477" width="30.625" style="1" customWidth="1"/>
    <col min="8478" max="8478" width="3.625" style="1" customWidth="1"/>
    <col min="8479" max="8479" width="0" style="1" hidden="1" customWidth="1"/>
    <col min="8480" max="8505" width="3.625" style="1" customWidth="1"/>
    <col min="8506" max="8704" width="9" style="1"/>
    <col min="8705" max="8705" width="2.625" style="1" customWidth="1"/>
    <col min="8706" max="8706" width="8.625" style="1" customWidth="1"/>
    <col min="8707" max="8707" width="30.625" style="1" customWidth="1"/>
    <col min="8708" max="8708" width="15.625" style="1" customWidth="1"/>
    <col min="8709" max="8709" width="4.625" style="1" customWidth="1"/>
    <col min="8710" max="8711" width="6.625" style="1" customWidth="1"/>
    <col min="8712" max="8713" width="7.625" style="1" customWidth="1"/>
    <col min="8714" max="8714" width="3.625" style="1" customWidth="1"/>
    <col min="8715" max="8715" width="5.625" style="1" customWidth="1"/>
    <col min="8716" max="8717" width="6.625" style="1" customWidth="1"/>
    <col min="8718" max="8719" width="7.625" style="1" customWidth="1"/>
    <col min="8720" max="8721" width="6.625" style="1" customWidth="1"/>
    <col min="8722" max="8724" width="7.625" style="1" customWidth="1"/>
    <col min="8725" max="8725" width="8.625" style="1" customWidth="1"/>
    <col min="8726" max="8726" width="4.5" style="1" bestFit="1" customWidth="1"/>
    <col min="8727" max="8728" width="6.625" style="1" customWidth="1"/>
    <col min="8729" max="8730" width="7.625" style="1" customWidth="1"/>
    <col min="8731" max="8732" width="15.625" style="1" customWidth="1"/>
    <col min="8733" max="8733" width="30.625" style="1" customWidth="1"/>
    <col min="8734" max="8734" width="3.625" style="1" customWidth="1"/>
    <col min="8735" max="8735" width="0" style="1" hidden="1" customWidth="1"/>
    <col min="8736" max="8761" width="3.625" style="1" customWidth="1"/>
    <col min="8762" max="8960" width="9" style="1"/>
    <col min="8961" max="8961" width="2.625" style="1" customWidth="1"/>
    <col min="8962" max="8962" width="8.625" style="1" customWidth="1"/>
    <col min="8963" max="8963" width="30.625" style="1" customWidth="1"/>
    <col min="8964" max="8964" width="15.625" style="1" customWidth="1"/>
    <col min="8965" max="8965" width="4.625" style="1" customWidth="1"/>
    <col min="8966" max="8967" width="6.625" style="1" customWidth="1"/>
    <col min="8968" max="8969" width="7.625" style="1" customWidth="1"/>
    <col min="8970" max="8970" width="3.625" style="1" customWidth="1"/>
    <col min="8971" max="8971" width="5.625" style="1" customWidth="1"/>
    <col min="8972" max="8973" width="6.625" style="1" customWidth="1"/>
    <col min="8974" max="8975" width="7.625" style="1" customWidth="1"/>
    <col min="8976" max="8977" width="6.625" style="1" customWidth="1"/>
    <col min="8978" max="8980" width="7.625" style="1" customWidth="1"/>
    <col min="8981" max="8981" width="8.625" style="1" customWidth="1"/>
    <col min="8982" max="8982" width="4.5" style="1" bestFit="1" customWidth="1"/>
    <col min="8983" max="8984" width="6.625" style="1" customWidth="1"/>
    <col min="8985" max="8986" width="7.625" style="1" customWidth="1"/>
    <col min="8987" max="8988" width="15.625" style="1" customWidth="1"/>
    <col min="8989" max="8989" width="30.625" style="1" customWidth="1"/>
    <col min="8990" max="8990" width="3.625" style="1" customWidth="1"/>
    <col min="8991" max="8991" width="0" style="1" hidden="1" customWidth="1"/>
    <col min="8992" max="9017" width="3.625" style="1" customWidth="1"/>
    <col min="9018" max="9216" width="9" style="1"/>
    <col min="9217" max="9217" width="2.625" style="1" customWidth="1"/>
    <col min="9218" max="9218" width="8.625" style="1" customWidth="1"/>
    <col min="9219" max="9219" width="30.625" style="1" customWidth="1"/>
    <col min="9220" max="9220" width="15.625" style="1" customWidth="1"/>
    <col min="9221" max="9221" width="4.625" style="1" customWidth="1"/>
    <col min="9222" max="9223" width="6.625" style="1" customWidth="1"/>
    <col min="9224" max="9225" width="7.625" style="1" customWidth="1"/>
    <col min="9226" max="9226" width="3.625" style="1" customWidth="1"/>
    <col min="9227" max="9227" width="5.625" style="1" customWidth="1"/>
    <col min="9228" max="9229" width="6.625" style="1" customWidth="1"/>
    <col min="9230" max="9231" width="7.625" style="1" customWidth="1"/>
    <col min="9232" max="9233" width="6.625" style="1" customWidth="1"/>
    <col min="9234" max="9236" width="7.625" style="1" customWidth="1"/>
    <col min="9237" max="9237" width="8.625" style="1" customWidth="1"/>
    <col min="9238" max="9238" width="4.5" style="1" bestFit="1" customWidth="1"/>
    <col min="9239" max="9240" width="6.625" style="1" customWidth="1"/>
    <col min="9241" max="9242" width="7.625" style="1" customWidth="1"/>
    <col min="9243" max="9244" width="15.625" style="1" customWidth="1"/>
    <col min="9245" max="9245" width="30.625" style="1" customWidth="1"/>
    <col min="9246" max="9246" width="3.625" style="1" customWidth="1"/>
    <col min="9247" max="9247" width="0" style="1" hidden="1" customWidth="1"/>
    <col min="9248" max="9273" width="3.625" style="1" customWidth="1"/>
    <col min="9274" max="9472" width="9" style="1"/>
    <col min="9473" max="9473" width="2.625" style="1" customWidth="1"/>
    <col min="9474" max="9474" width="8.625" style="1" customWidth="1"/>
    <col min="9475" max="9475" width="30.625" style="1" customWidth="1"/>
    <col min="9476" max="9476" width="15.625" style="1" customWidth="1"/>
    <col min="9477" max="9477" width="4.625" style="1" customWidth="1"/>
    <col min="9478" max="9479" width="6.625" style="1" customWidth="1"/>
    <col min="9480" max="9481" width="7.625" style="1" customWidth="1"/>
    <col min="9482" max="9482" width="3.625" style="1" customWidth="1"/>
    <col min="9483" max="9483" width="5.625" style="1" customWidth="1"/>
    <col min="9484" max="9485" width="6.625" style="1" customWidth="1"/>
    <col min="9486" max="9487" width="7.625" style="1" customWidth="1"/>
    <col min="9488" max="9489" width="6.625" style="1" customWidth="1"/>
    <col min="9490" max="9492" width="7.625" style="1" customWidth="1"/>
    <col min="9493" max="9493" width="8.625" style="1" customWidth="1"/>
    <col min="9494" max="9494" width="4.5" style="1" bestFit="1" customWidth="1"/>
    <col min="9495" max="9496" width="6.625" style="1" customWidth="1"/>
    <col min="9497" max="9498" width="7.625" style="1" customWidth="1"/>
    <col min="9499" max="9500" width="15.625" style="1" customWidth="1"/>
    <col min="9501" max="9501" width="30.625" style="1" customWidth="1"/>
    <col min="9502" max="9502" width="3.625" style="1" customWidth="1"/>
    <col min="9503" max="9503" width="0" style="1" hidden="1" customWidth="1"/>
    <col min="9504" max="9529" width="3.625" style="1" customWidth="1"/>
    <col min="9530" max="9728" width="9" style="1"/>
    <col min="9729" max="9729" width="2.625" style="1" customWidth="1"/>
    <col min="9730" max="9730" width="8.625" style="1" customWidth="1"/>
    <col min="9731" max="9731" width="30.625" style="1" customWidth="1"/>
    <col min="9732" max="9732" width="15.625" style="1" customWidth="1"/>
    <col min="9733" max="9733" width="4.625" style="1" customWidth="1"/>
    <col min="9734" max="9735" width="6.625" style="1" customWidth="1"/>
    <col min="9736" max="9737" width="7.625" style="1" customWidth="1"/>
    <col min="9738" max="9738" width="3.625" style="1" customWidth="1"/>
    <col min="9739" max="9739" width="5.625" style="1" customWidth="1"/>
    <col min="9740" max="9741" width="6.625" style="1" customWidth="1"/>
    <col min="9742" max="9743" width="7.625" style="1" customWidth="1"/>
    <col min="9744" max="9745" width="6.625" style="1" customWidth="1"/>
    <col min="9746" max="9748" width="7.625" style="1" customWidth="1"/>
    <col min="9749" max="9749" width="8.625" style="1" customWidth="1"/>
    <col min="9750" max="9750" width="4.5" style="1" bestFit="1" customWidth="1"/>
    <col min="9751" max="9752" width="6.625" style="1" customWidth="1"/>
    <col min="9753" max="9754" width="7.625" style="1" customWidth="1"/>
    <col min="9755" max="9756" width="15.625" style="1" customWidth="1"/>
    <col min="9757" max="9757" width="30.625" style="1" customWidth="1"/>
    <col min="9758" max="9758" width="3.625" style="1" customWidth="1"/>
    <col min="9759" max="9759" width="0" style="1" hidden="1" customWidth="1"/>
    <col min="9760" max="9785" width="3.625" style="1" customWidth="1"/>
    <col min="9786" max="9984" width="9" style="1"/>
    <col min="9985" max="9985" width="2.625" style="1" customWidth="1"/>
    <col min="9986" max="9986" width="8.625" style="1" customWidth="1"/>
    <col min="9987" max="9987" width="30.625" style="1" customWidth="1"/>
    <col min="9988" max="9988" width="15.625" style="1" customWidth="1"/>
    <col min="9989" max="9989" width="4.625" style="1" customWidth="1"/>
    <col min="9990" max="9991" width="6.625" style="1" customWidth="1"/>
    <col min="9992" max="9993" width="7.625" style="1" customWidth="1"/>
    <col min="9994" max="9994" width="3.625" style="1" customWidth="1"/>
    <col min="9995" max="9995" width="5.625" style="1" customWidth="1"/>
    <col min="9996" max="9997" width="6.625" style="1" customWidth="1"/>
    <col min="9998" max="9999" width="7.625" style="1" customWidth="1"/>
    <col min="10000" max="10001" width="6.625" style="1" customWidth="1"/>
    <col min="10002" max="10004" width="7.625" style="1" customWidth="1"/>
    <col min="10005" max="10005" width="8.625" style="1" customWidth="1"/>
    <col min="10006" max="10006" width="4.5" style="1" bestFit="1" customWidth="1"/>
    <col min="10007" max="10008" width="6.625" style="1" customWidth="1"/>
    <col min="10009" max="10010" width="7.625" style="1" customWidth="1"/>
    <col min="10011" max="10012" width="15.625" style="1" customWidth="1"/>
    <col min="10013" max="10013" width="30.625" style="1" customWidth="1"/>
    <col min="10014" max="10014" width="3.625" style="1" customWidth="1"/>
    <col min="10015" max="10015" width="0" style="1" hidden="1" customWidth="1"/>
    <col min="10016" max="10041" width="3.625" style="1" customWidth="1"/>
    <col min="10042" max="10240" width="9" style="1"/>
    <col min="10241" max="10241" width="2.625" style="1" customWidth="1"/>
    <col min="10242" max="10242" width="8.625" style="1" customWidth="1"/>
    <col min="10243" max="10243" width="30.625" style="1" customWidth="1"/>
    <col min="10244" max="10244" width="15.625" style="1" customWidth="1"/>
    <col min="10245" max="10245" width="4.625" style="1" customWidth="1"/>
    <col min="10246" max="10247" width="6.625" style="1" customWidth="1"/>
    <col min="10248" max="10249" width="7.625" style="1" customWidth="1"/>
    <col min="10250" max="10250" width="3.625" style="1" customWidth="1"/>
    <col min="10251" max="10251" width="5.625" style="1" customWidth="1"/>
    <col min="10252" max="10253" width="6.625" style="1" customWidth="1"/>
    <col min="10254" max="10255" width="7.625" style="1" customWidth="1"/>
    <col min="10256" max="10257" width="6.625" style="1" customWidth="1"/>
    <col min="10258" max="10260" width="7.625" style="1" customWidth="1"/>
    <col min="10261" max="10261" width="8.625" style="1" customWidth="1"/>
    <col min="10262" max="10262" width="4.5" style="1" bestFit="1" customWidth="1"/>
    <col min="10263" max="10264" width="6.625" style="1" customWidth="1"/>
    <col min="10265" max="10266" width="7.625" style="1" customWidth="1"/>
    <col min="10267" max="10268" width="15.625" style="1" customWidth="1"/>
    <col min="10269" max="10269" width="30.625" style="1" customWidth="1"/>
    <col min="10270" max="10270" width="3.625" style="1" customWidth="1"/>
    <col min="10271" max="10271" width="0" style="1" hidden="1" customWidth="1"/>
    <col min="10272" max="10297" width="3.625" style="1" customWidth="1"/>
    <col min="10298" max="10496" width="9" style="1"/>
    <col min="10497" max="10497" width="2.625" style="1" customWidth="1"/>
    <col min="10498" max="10498" width="8.625" style="1" customWidth="1"/>
    <col min="10499" max="10499" width="30.625" style="1" customWidth="1"/>
    <col min="10500" max="10500" width="15.625" style="1" customWidth="1"/>
    <col min="10501" max="10501" width="4.625" style="1" customWidth="1"/>
    <col min="10502" max="10503" width="6.625" style="1" customWidth="1"/>
    <col min="10504" max="10505" width="7.625" style="1" customWidth="1"/>
    <col min="10506" max="10506" width="3.625" style="1" customWidth="1"/>
    <col min="10507" max="10507" width="5.625" style="1" customWidth="1"/>
    <col min="10508" max="10509" width="6.625" style="1" customWidth="1"/>
    <col min="10510" max="10511" width="7.625" style="1" customWidth="1"/>
    <col min="10512" max="10513" width="6.625" style="1" customWidth="1"/>
    <col min="10514" max="10516" width="7.625" style="1" customWidth="1"/>
    <col min="10517" max="10517" width="8.625" style="1" customWidth="1"/>
    <col min="10518" max="10518" width="4.5" style="1" bestFit="1" customWidth="1"/>
    <col min="10519" max="10520" width="6.625" style="1" customWidth="1"/>
    <col min="10521" max="10522" width="7.625" style="1" customWidth="1"/>
    <col min="10523" max="10524" width="15.625" style="1" customWidth="1"/>
    <col min="10525" max="10525" width="30.625" style="1" customWidth="1"/>
    <col min="10526" max="10526" width="3.625" style="1" customWidth="1"/>
    <col min="10527" max="10527" width="0" style="1" hidden="1" customWidth="1"/>
    <col min="10528" max="10553" width="3.625" style="1" customWidth="1"/>
    <col min="10554" max="10752" width="9" style="1"/>
    <col min="10753" max="10753" width="2.625" style="1" customWidth="1"/>
    <col min="10754" max="10754" width="8.625" style="1" customWidth="1"/>
    <col min="10755" max="10755" width="30.625" style="1" customWidth="1"/>
    <col min="10756" max="10756" width="15.625" style="1" customWidth="1"/>
    <col min="10757" max="10757" width="4.625" style="1" customWidth="1"/>
    <col min="10758" max="10759" width="6.625" style="1" customWidth="1"/>
    <col min="10760" max="10761" width="7.625" style="1" customWidth="1"/>
    <col min="10762" max="10762" width="3.625" style="1" customWidth="1"/>
    <col min="10763" max="10763" width="5.625" style="1" customWidth="1"/>
    <col min="10764" max="10765" width="6.625" style="1" customWidth="1"/>
    <col min="10766" max="10767" width="7.625" style="1" customWidth="1"/>
    <col min="10768" max="10769" width="6.625" style="1" customWidth="1"/>
    <col min="10770" max="10772" width="7.625" style="1" customWidth="1"/>
    <col min="10773" max="10773" width="8.625" style="1" customWidth="1"/>
    <col min="10774" max="10774" width="4.5" style="1" bestFit="1" customWidth="1"/>
    <col min="10775" max="10776" width="6.625" style="1" customWidth="1"/>
    <col min="10777" max="10778" width="7.625" style="1" customWidth="1"/>
    <col min="10779" max="10780" width="15.625" style="1" customWidth="1"/>
    <col min="10781" max="10781" width="30.625" style="1" customWidth="1"/>
    <col min="10782" max="10782" width="3.625" style="1" customWidth="1"/>
    <col min="10783" max="10783" width="0" style="1" hidden="1" customWidth="1"/>
    <col min="10784" max="10809" width="3.625" style="1" customWidth="1"/>
    <col min="10810" max="11008" width="9" style="1"/>
    <col min="11009" max="11009" width="2.625" style="1" customWidth="1"/>
    <col min="11010" max="11010" width="8.625" style="1" customWidth="1"/>
    <col min="11011" max="11011" width="30.625" style="1" customWidth="1"/>
    <col min="11012" max="11012" width="15.625" style="1" customWidth="1"/>
    <col min="11013" max="11013" width="4.625" style="1" customWidth="1"/>
    <col min="11014" max="11015" width="6.625" style="1" customWidth="1"/>
    <col min="11016" max="11017" width="7.625" style="1" customWidth="1"/>
    <col min="11018" max="11018" width="3.625" style="1" customWidth="1"/>
    <col min="11019" max="11019" width="5.625" style="1" customWidth="1"/>
    <col min="11020" max="11021" width="6.625" style="1" customWidth="1"/>
    <col min="11022" max="11023" width="7.625" style="1" customWidth="1"/>
    <col min="11024" max="11025" width="6.625" style="1" customWidth="1"/>
    <col min="11026" max="11028" width="7.625" style="1" customWidth="1"/>
    <col min="11029" max="11029" width="8.625" style="1" customWidth="1"/>
    <col min="11030" max="11030" width="4.5" style="1" bestFit="1" customWidth="1"/>
    <col min="11031" max="11032" width="6.625" style="1" customWidth="1"/>
    <col min="11033" max="11034" width="7.625" style="1" customWidth="1"/>
    <col min="11035" max="11036" width="15.625" style="1" customWidth="1"/>
    <col min="11037" max="11037" width="30.625" style="1" customWidth="1"/>
    <col min="11038" max="11038" width="3.625" style="1" customWidth="1"/>
    <col min="11039" max="11039" width="0" style="1" hidden="1" customWidth="1"/>
    <col min="11040" max="11065" width="3.625" style="1" customWidth="1"/>
    <col min="11066" max="11264" width="9" style="1"/>
    <col min="11265" max="11265" width="2.625" style="1" customWidth="1"/>
    <col min="11266" max="11266" width="8.625" style="1" customWidth="1"/>
    <col min="11267" max="11267" width="30.625" style="1" customWidth="1"/>
    <col min="11268" max="11268" width="15.625" style="1" customWidth="1"/>
    <col min="11269" max="11269" width="4.625" style="1" customWidth="1"/>
    <col min="11270" max="11271" width="6.625" style="1" customWidth="1"/>
    <col min="11272" max="11273" width="7.625" style="1" customWidth="1"/>
    <col min="11274" max="11274" width="3.625" style="1" customWidth="1"/>
    <col min="11275" max="11275" width="5.625" style="1" customWidth="1"/>
    <col min="11276" max="11277" width="6.625" style="1" customWidth="1"/>
    <col min="11278" max="11279" width="7.625" style="1" customWidth="1"/>
    <col min="11280" max="11281" width="6.625" style="1" customWidth="1"/>
    <col min="11282" max="11284" width="7.625" style="1" customWidth="1"/>
    <col min="11285" max="11285" width="8.625" style="1" customWidth="1"/>
    <col min="11286" max="11286" width="4.5" style="1" bestFit="1" customWidth="1"/>
    <col min="11287" max="11288" width="6.625" style="1" customWidth="1"/>
    <col min="11289" max="11290" width="7.625" style="1" customWidth="1"/>
    <col min="11291" max="11292" width="15.625" style="1" customWidth="1"/>
    <col min="11293" max="11293" width="30.625" style="1" customWidth="1"/>
    <col min="11294" max="11294" width="3.625" style="1" customWidth="1"/>
    <col min="11295" max="11295" width="0" style="1" hidden="1" customWidth="1"/>
    <col min="11296" max="11321" width="3.625" style="1" customWidth="1"/>
    <col min="11322" max="11520" width="9" style="1"/>
    <col min="11521" max="11521" width="2.625" style="1" customWidth="1"/>
    <col min="11522" max="11522" width="8.625" style="1" customWidth="1"/>
    <col min="11523" max="11523" width="30.625" style="1" customWidth="1"/>
    <col min="11524" max="11524" width="15.625" style="1" customWidth="1"/>
    <col min="11525" max="11525" width="4.625" style="1" customWidth="1"/>
    <col min="11526" max="11527" width="6.625" style="1" customWidth="1"/>
    <col min="11528" max="11529" width="7.625" style="1" customWidth="1"/>
    <col min="11530" max="11530" width="3.625" style="1" customWidth="1"/>
    <col min="11531" max="11531" width="5.625" style="1" customWidth="1"/>
    <col min="11532" max="11533" width="6.625" style="1" customWidth="1"/>
    <col min="11534" max="11535" width="7.625" style="1" customWidth="1"/>
    <col min="11536" max="11537" width="6.625" style="1" customWidth="1"/>
    <col min="11538" max="11540" width="7.625" style="1" customWidth="1"/>
    <col min="11541" max="11541" width="8.625" style="1" customWidth="1"/>
    <col min="11542" max="11542" width="4.5" style="1" bestFit="1" customWidth="1"/>
    <col min="11543" max="11544" width="6.625" style="1" customWidth="1"/>
    <col min="11545" max="11546" width="7.625" style="1" customWidth="1"/>
    <col min="11547" max="11548" width="15.625" style="1" customWidth="1"/>
    <col min="11549" max="11549" width="30.625" style="1" customWidth="1"/>
    <col min="11550" max="11550" width="3.625" style="1" customWidth="1"/>
    <col min="11551" max="11551" width="0" style="1" hidden="1" customWidth="1"/>
    <col min="11552" max="11577" width="3.625" style="1" customWidth="1"/>
    <col min="11578" max="11776" width="9" style="1"/>
    <col min="11777" max="11777" width="2.625" style="1" customWidth="1"/>
    <col min="11778" max="11778" width="8.625" style="1" customWidth="1"/>
    <col min="11779" max="11779" width="30.625" style="1" customWidth="1"/>
    <col min="11780" max="11780" width="15.625" style="1" customWidth="1"/>
    <col min="11781" max="11781" width="4.625" style="1" customWidth="1"/>
    <col min="11782" max="11783" width="6.625" style="1" customWidth="1"/>
    <col min="11784" max="11785" width="7.625" style="1" customWidth="1"/>
    <col min="11786" max="11786" width="3.625" style="1" customWidth="1"/>
    <col min="11787" max="11787" width="5.625" style="1" customWidth="1"/>
    <col min="11788" max="11789" width="6.625" style="1" customWidth="1"/>
    <col min="11790" max="11791" width="7.625" style="1" customWidth="1"/>
    <col min="11792" max="11793" width="6.625" style="1" customWidth="1"/>
    <col min="11794" max="11796" width="7.625" style="1" customWidth="1"/>
    <col min="11797" max="11797" width="8.625" style="1" customWidth="1"/>
    <col min="11798" max="11798" width="4.5" style="1" bestFit="1" customWidth="1"/>
    <col min="11799" max="11800" width="6.625" style="1" customWidth="1"/>
    <col min="11801" max="11802" width="7.625" style="1" customWidth="1"/>
    <col min="11803" max="11804" width="15.625" style="1" customWidth="1"/>
    <col min="11805" max="11805" width="30.625" style="1" customWidth="1"/>
    <col min="11806" max="11806" width="3.625" style="1" customWidth="1"/>
    <col min="11807" max="11807" width="0" style="1" hidden="1" customWidth="1"/>
    <col min="11808" max="11833" width="3.625" style="1" customWidth="1"/>
    <col min="11834" max="12032" width="9" style="1"/>
    <col min="12033" max="12033" width="2.625" style="1" customWidth="1"/>
    <col min="12034" max="12034" width="8.625" style="1" customWidth="1"/>
    <col min="12035" max="12035" width="30.625" style="1" customWidth="1"/>
    <col min="12036" max="12036" width="15.625" style="1" customWidth="1"/>
    <col min="12037" max="12037" width="4.625" style="1" customWidth="1"/>
    <col min="12038" max="12039" width="6.625" style="1" customWidth="1"/>
    <col min="12040" max="12041" width="7.625" style="1" customWidth="1"/>
    <col min="12042" max="12042" width="3.625" style="1" customWidth="1"/>
    <col min="12043" max="12043" width="5.625" style="1" customWidth="1"/>
    <col min="12044" max="12045" width="6.625" style="1" customWidth="1"/>
    <col min="12046" max="12047" width="7.625" style="1" customWidth="1"/>
    <col min="12048" max="12049" width="6.625" style="1" customWidth="1"/>
    <col min="12050" max="12052" width="7.625" style="1" customWidth="1"/>
    <col min="12053" max="12053" width="8.625" style="1" customWidth="1"/>
    <col min="12054" max="12054" width="4.5" style="1" bestFit="1" customWidth="1"/>
    <col min="12055" max="12056" width="6.625" style="1" customWidth="1"/>
    <col min="12057" max="12058" width="7.625" style="1" customWidth="1"/>
    <col min="12059" max="12060" width="15.625" style="1" customWidth="1"/>
    <col min="12061" max="12061" width="30.625" style="1" customWidth="1"/>
    <col min="12062" max="12062" width="3.625" style="1" customWidth="1"/>
    <col min="12063" max="12063" width="0" style="1" hidden="1" customWidth="1"/>
    <col min="12064" max="12089" width="3.625" style="1" customWidth="1"/>
    <col min="12090" max="12288" width="9" style="1"/>
    <col min="12289" max="12289" width="2.625" style="1" customWidth="1"/>
    <col min="12290" max="12290" width="8.625" style="1" customWidth="1"/>
    <col min="12291" max="12291" width="30.625" style="1" customWidth="1"/>
    <col min="12292" max="12292" width="15.625" style="1" customWidth="1"/>
    <col min="12293" max="12293" width="4.625" style="1" customWidth="1"/>
    <col min="12294" max="12295" width="6.625" style="1" customWidth="1"/>
    <col min="12296" max="12297" width="7.625" style="1" customWidth="1"/>
    <col min="12298" max="12298" width="3.625" style="1" customWidth="1"/>
    <col min="12299" max="12299" width="5.625" style="1" customWidth="1"/>
    <col min="12300" max="12301" width="6.625" style="1" customWidth="1"/>
    <col min="12302" max="12303" width="7.625" style="1" customWidth="1"/>
    <col min="12304" max="12305" width="6.625" style="1" customWidth="1"/>
    <col min="12306" max="12308" width="7.625" style="1" customWidth="1"/>
    <col min="12309" max="12309" width="8.625" style="1" customWidth="1"/>
    <col min="12310" max="12310" width="4.5" style="1" bestFit="1" customWidth="1"/>
    <col min="12311" max="12312" width="6.625" style="1" customWidth="1"/>
    <col min="12313" max="12314" width="7.625" style="1" customWidth="1"/>
    <col min="12315" max="12316" width="15.625" style="1" customWidth="1"/>
    <col min="12317" max="12317" width="30.625" style="1" customWidth="1"/>
    <col min="12318" max="12318" width="3.625" style="1" customWidth="1"/>
    <col min="12319" max="12319" width="0" style="1" hidden="1" customWidth="1"/>
    <col min="12320" max="12345" width="3.625" style="1" customWidth="1"/>
    <col min="12346" max="12544" width="9" style="1"/>
    <col min="12545" max="12545" width="2.625" style="1" customWidth="1"/>
    <col min="12546" max="12546" width="8.625" style="1" customWidth="1"/>
    <col min="12547" max="12547" width="30.625" style="1" customWidth="1"/>
    <col min="12548" max="12548" width="15.625" style="1" customWidth="1"/>
    <col min="12549" max="12549" width="4.625" style="1" customWidth="1"/>
    <col min="12550" max="12551" width="6.625" style="1" customWidth="1"/>
    <col min="12552" max="12553" width="7.625" style="1" customWidth="1"/>
    <col min="12554" max="12554" width="3.625" style="1" customWidth="1"/>
    <col min="12555" max="12555" width="5.625" style="1" customWidth="1"/>
    <col min="12556" max="12557" width="6.625" style="1" customWidth="1"/>
    <col min="12558" max="12559" width="7.625" style="1" customWidth="1"/>
    <col min="12560" max="12561" width="6.625" style="1" customWidth="1"/>
    <col min="12562" max="12564" width="7.625" style="1" customWidth="1"/>
    <col min="12565" max="12565" width="8.625" style="1" customWidth="1"/>
    <col min="12566" max="12566" width="4.5" style="1" bestFit="1" customWidth="1"/>
    <col min="12567" max="12568" width="6.625" style="1" customWidth="1"/>
    <col min="12569" max="12570" width="7.625" style="1" customWidth="1"/>
    <col min="12571" max="12572" width="15.625" style="1" customWidth="1"/>
    <col min="12573" max="12573" width="30.625" style="1" customWidth="1"/>
    <col min="12574" max="12574" width="3.625" style="1" customWidth="1"/>
    <col min="12575" max="12575" width="0" style="1" hidden="1" customWidth="1"/>
    <col min="12576" max="12601" width="3.625" style="1" customWidth="1"/>
    <col min="12602" max="12800" width="9" style="1"/>
    <col min="12801" max="12801" width="2.625" style="1" customWidth="1"/>
    <col min="12802" max="12802" width="8.625" style="1" customWidth="1"/>
    <col min="12803" max="12803" width="30.625" style="1" customWidth="1"/>
    <col min="12804" max="12804" width="15.625" style="1" customWidth="1"/>
    <col min="12805" max="12805" width="4.625" style="1" customWidth="1"/>
    <col min="12806" max="12807" width="6.625" style="1" customWidth="1"/>
    <col min="12808" max="12809" width="7.625" style="1" customWidth="1"/>
    <col min="12810" max="12810" width="3.625" style="1" customWidth="1"/>
    <col min="12811" max="12811" width="5.625" style="1" customWidth="1"/>
    <col min="12812" max="12813" width="6.625" style="1" customWidth="1"/>
    <col min="12814" max="12815" width="7.625" style="1" customWidth="1"/>
    <col min="12816" max="12817" width="6.625" style="1" customWidth="1"/>
    <col min="12818" max="12820" width="7.625" style="1" customWidth="1"/>
    <col min="12821" max="12821" width="8.625" style="1" customWidth="1"/>
    <col min="12822" max="12822" width="4.5" style="1" bestFit="1" customWidth="1"/>
    <col min="12823" max="12824" width="6.625" style="1" customWidth="1"/>
    <col min="12825" max="12826" width="7.625" style="1" customWidth="1"/>
    <col min="12827" max="12828" width="15.625" style="1" customWidth="1"/>
    <col min="12829" max="12829" width="30.625" style="1" customWidth="1"/>
    <col min="12830" max="12830" width="3.625" style="1" customWidth="1"/>
    <col min="12831" max="12831" width="0" style="1" hidden="1" customWidth="1"/>
    <col min="12832" max="12857" width="3.625" style="1" customWidth="1"/>
    <col min="12858" max="13056" width="9" style="1"/>
    <col min="13057" max="13057" width="2.625" style="1" customWidth="1"/>
    <col min="13058" max="13058" width="8.625" style="1" customWidth="1"/>
    <col min="13059" max="13059" width="30.625" style="1" customWidth="1"/>
    <col min="13060" max="13060" width="15.625" style="1" customWidth="1"/>
    <col min="13061" max="13061" width="4.625" style="1" customWidth="1"/>
    <col min="13062" max="13063" width="6.625" style="1" customWidth="1"/>
    <col min="13064" max="13065" width="7.625" style="1" customWidth="1"/>
    <col min="13066" max="13066" width="3.625" style="1" customWidth="1"/>
    <col min="13067" max="13067" width="5.625" style="1" customWidth="1"/>
    <col min="13068" max="13069" width="6.625" style="1" customWidth="1"/>
    <col min="13070" max="13071" width="7.625" style="1" customWidth="1"/>
    <col min="13072" max="13073" width="6.625" style="1" customWidth="1"/>
    <col min="13074" max="13076" width="7.625" style="1" customWidth="1"/>
    <col min="13077" max="13077" width="8.625" style="1" customWidth="1"/>
    <col min="13078" max="13078" width="4.5" style="1" bestFit="1" customWidth="1"/>
    <col min="13079" max="13080" width="6.625" style="1" customWidth="1"/>
    <col min="13081" max="13082" width="7.625" style="1" customWidth="1"/>
    <col min="13083" max="13084" width="15.625" style="1" customWidth="1"/>
    <col min="13085" max="13085" width="30.625" style="1" customWidth="1"/>
    <col min="13086" max="13086" width="3.625" style="1" customWidth="1"/>
    <col min="13087" max="13087" width="0" style="1" hidden="1" customWidth="1"/>
    <col min="13088" max="13113" width="3.625" style="1" customWidth="1"/>
    <col min="13114" max="13312" width="9" style="1"/>
    <col min="13313" max="13313" width="2.625" style="1" customWidth="1"/>
    <col min="13314" max="13314" width="8.625" style="1" customWidth="1"/>
    <col min="13315" max="13315" width="30.625" style="1" customWidth="1"/>
    <col min="13316" max="13316" width="15.625" style="1" customWidth="1"/>
    <col min="13317" max="13317" width="4.625" style="1" customWidth="1"/>
    <col min="13318" max="13319" width="6.625" style="1" customWidth="1"/>
    <col min="13320" max="13321" width="7.625" style="1" customWidth="1"/>
    <col min="13322" max="13322" width="3.625" style="1" customWidth="1"/>
    <col min="13323" max="13323" width="5.625" style="1" customWidth="1"/>
    <col min="13324" max="13325" width="6.625" style="1" customWidth="1"/>
    <col min="13326" max="13327" width="7.625" style="1" customWidth="1"/>
    <col min="13328" max="13329" width="6.625" style="1" customWidth="1"/>
    <col min="13330" max="13332" width="7.625" style="1" customWidth="1"/>
    <col min="13333" max="13333" width="8.625" style="1" customWidth="1"/>
    <col min="13334" max="13334" width="4.5" style="1" bestFit="1" customWidth="1"/>
    <col min="13335" max="13336" width="6.625" style="1" customWidth="1"/>
    <col min="13337" max="13338" width="7.625" style="1" customWidth="1"/>
    <col min="13339" max="13340" width="15.625" style="1" customWidth="1"/>
    <col min="13341" max="13341" width="30.625" style="1" customWidth="1"/>
    <col min="13342" max="13342" width="3.625" style="1" customWidth="1"/>
    <col min="13343" max="13343" width="0" style="1" hidden="1" customWidth="1"/>
    <col min="13344" max="13369" width="3.625" style="1" customWidth="1"/>
    <col min="13370" max="13568" width="9" style="1"/>
    <col min="13569" max="13569" width="2.625" style="1" customWidth="1"/>
    <col min="13570" max="13570" width="8.625" style="1" customWidth="1"/>
    <col min="13571" max="13571" width="30.625" style="1" customWidth="1"/>
    <col min="13572" max="13572" width="15.625" style="1" customWidth="1"/>
    <col min="13573" max="13573" width="4.625" style="1" customWidth="1"/>
    <col min="13574" max="13575" width="6.625" style="1" customWidth="1"/>
    <col min="13576" max="13577" width="7.625" style="1" customWidth="1"/>
    <col min="13578" max="13578" width="3.625" style="1" customWidth="1"/>
    <col min="13579" max="13579" width="5.625" style="1" customWidth="1"/>
    <col min="13580" max="13581" width="6.625" style="1" customWidth="1"/>
    <col min="13582" max="13583" width="7.625" style="1" customWidth="1"/>
    <col min="13584" max="13585" width="6.625" style="1" customWidth="1"/>
    <col min="13586" max="13588" width="7.625" style="1" customWidth="1"/>
    <col min="13589" max="13589" width="8.625" style="1" customWidth="1"/>
    <col min="13590" max="13590" width="4.5" style="1" bestFit="1" customWidth="1"/>
    <col min="13591" max="13592" width="6.625" style="1" customWidth="1"/>
    <col min="13593" max="13594" width="7.625" style="1" customWidth="1"/>
    <col min="13595" max="13596" width="15.625" style="1" customWidth="1"/>
    <col min="13597" max="13597" width="30.625" style="1" customWidth="1"/>
    <col min="13598" max="13598" width="3.625" style="1" customWidth="1"/>
    <col min="13599" max="13599" width="0" style="1" hidden="1" customWidth="1"/>
    <col min="13600" max="13625" width="3.625" style="1" customWidth="1"/>
    <col min="13626" max="13824" width="9" style="1"/>
    <col min="13825" max="13825" width="2.625" style="1" customWidth="1"/>
    <col min="13826" max="13826" width="8.625" style="1" customWidth="1"/>
    <col min="13827" max="13827" width="30.625" style="1" customWidth="1"/>
    <col min="13828" max="13828" width="15.625" style="1" customWidth="1"/>
    <col min="13829" max="13829" width="4.625" style="1" customWidth="1"/>
    <col min="13830" max="13831" width="6.625" style="1" customWidth="1"/>
    <col min="13832" max="13833" width="7.625" style="1" customWidth="1"/>
    <col min="13834" max="13834" width="3.625" style="1" customWidth="1"/>
    <col min="13835" max="13835" width="5.625" style="1" customWidth="1"/>
    <col min="13836" max="13837" width="6.625" style="1" customWidth="1"/>
    <col min="13838" max="13839" width="7.625" style="1" customWidth="1"/>
    <col min="13840" max="13841" width="6.625" style="1" customWidth="1"/>
    <col min="13842" max="13844" width="7.625" style="1" customWidth="1"/>
    <col min="13845" max="13845" width="8.625" style="1" customWidth="1"/>
    <col min="13846" max="13846" width="4.5" style="1" bestFit="1" customWidth="1"/>
    <col min="13847" max="13848" width="6.625" style="1" customWidth="1"/>
    <col min="13849" max="13850" width="7.625" style="1" customWidth="1"/>
    <col min="13851" max="13852" width="15.625" style="1" customWidth="1"/>
    <col min="13853" max="13853" width="30.625" style="1" customWidth="1"/>
    <col min="13854" max="13854" width="3.625" style="1" customWidth="1"/>
    <col min="13855" max="13855" width="0" style="1" hidden="1" customWidth="1"/>
    <col min="13856" max="13881" width="3.625" style="1" customWidth="1"/>
    <col min="13882" max="14080" width="9" style="1"/>
    <col min="14081" max="14081" width="2.625" style="1" customWidth="1"/>
    <col min="14082" max="14082" width="8.625" style="1" customWidth="1"/>
    <col min="14083" max="14083" width="30.625" style="1" customWidth="1"/>
    <col min="14084" max="14084" width="15.625" style="1" customWidth="1"/>
    <col min="14085" max="14085" width="4.625" style="1" customWidth="1"/>
    <col min="14086" max="14087" width="6.625" style="1" customWidth="1"/>
    <col min="14088" max="14089" width="7.625" style="1" customWidth="1"/>
    <col min="14090" max="14090" width="3.625" style="1" customWidth="1"/>
    <col min="14091" max="14091" width="5.625" style="1" customWidth="1"/>
    <col min="14092" max="14093" width="6.625" style="1" customWidth="1"/>
    <col min="14094" max="14095" width="7.625" style="1" customWidth="1"/>
    <col min="14096" max="14097" width="6.625" style="1" customWidth="1"/>
    <col min="14098" max="14100" width="7.625" style="1" customWidth="1"/>
    <col min="14101" max="14101" width="8.625" style="1" customWidth="1"/>
    <col min="14102" max="14102" width="4.5" style="1" bestFit="1" customWidth="1"/>
    <col min="14103" max="14104" width="6.625" style="1" customWidth="1"/>
    <col min="14105" max="14106" width="7.625" style="1" customWidth="1"/>
    <col min="14107" max="14108" width="15.625" style="1" customWidth="1"/>
    <col min="14109" max="14109" width="30.625" style="1" customWidth="1"/>
    <col min="14110" max="14110" width="3.625" style="1" customWidth="1"/>
    <col min="14111" max="14111" width="0" style="1" hidden="1" customWidth="1"/>
    <col min="14112" max="14137" width="3.625" style="1" customWidth="1"/>
    <col min="14138" max="14336" width="9" style="1"/>
    <col min="14337" max="14337" width="2.625" style="1" customWidth="1"/>
    <col min="14338" max="14338" width="8.625" style="1" customWidth="1"/>
    <col min="14339" max="14339" width="30.625" style="1" customWidth="1"/>
    <col min="14340" max="14340" width="15.625" style="1" customWidth="1"/>
    <col min="14341" max="14341" width="4.625" style="1" customWidth="1"/>
    <col min="14342" max="14343" width="6.625" style="1" customWidth="1"/>
    <col min="14344" max="14345" width="7.625" style="1" customWidth="1"/>
    <col min="14346" max="14346" width="3.625" style="1" customWidth="1"/>
    <col min="14347" max="14347" width="5.625" style="1" customWidth="1"/>
    <col min="14348" max="14349" width="6.625" style="1" customWidth="1"/>
    <col min="14350" max="14351" width="7.625" style="1" customWidth="1"/>
    <col min="14352" max="14353" width="6.625" style="1" customWidth="1"/>
    <col min="14354" max="14356" width="7.625" style="1" customWidth="1"/>
    <col min="14357" max="14357" width="8.625" style="1" customWidth="1"/>
    <col min="14358" max="14358" width="4.5" style="1" bestFit="1" customWidth="1"/>
    <col min="14359" max="14360" width="6.625" style="1" customWidth="1"/>
    <col min="14361" max="14362" width="7.625" style="1" customWidth="1"/>
    <col min="14363" max="14364" width="15.625" style="1" customWidth="1"/>
    <col min="14365" max="14365" width="30.625" style="1" customWidth="1"/>
    <col min="14366" max="14366" width="3.625" style="1" customWidth="1"/>
    <col min="14367" max="14367" width="0" style="1" hidden="1" customWidth="1"/>
    <col min="14368" max="14393" width="3.625" style="1" customWidth="1"/>
    <col min="14394" max="14592" width="9" style="1"/>
    <col min="14593" max="14593" width="2.625" style="1" customWidth="1"/>
    <col min="14594" max="14594" width="8.625" style="1" customWidth="1"/>
    <col min="14595" max="14595" width="30.625" style="1" customWidth="1"/>
    <col min="14596" max="14596" width="15.625" style="1" customWidth="1"/>
    <col min="14597" max="14597" width="4.625" style="1" customWidth="1"/>
    <col min="14598" max="14599" width="6.625" style="1" customWidth="1"/>
    <col min="14600" max="14601" width="7.625" style="1" customWidth="1"/>
    <col min="14602" max="14602" width="3.625" style="1" customWidth="1"/>
    <col min="14603" max="14603" width="5.625" style="1" customWidth="1"/>
    <col min="14604" max="14605" width="6.625" style="1" customWidth="1"/>
    <col min="14606" max="14607" width="7.625" style="1" customWidth="1"/>
    <col min="14608" max="14609" width="6.625" style="1" customWidth="1"/>
    <col min="14610" max="14612" width="7.625" style="1" customWidth="1"/>
    <col min="14613" max="14613" width="8.625" style="1" customWidth="1"/>
    <col min="14614" max="14614" width="4.5" style="1" bestFit="1" customWidth="1"/>
    <col min="14615" max="14616" width="6.625" style="1" customWidth="1"/>
    <col min="14617" max="14618" width="7.625" style="1" customWidth="1"/>
    <col min="14619" max="14620" width="15.625" style="1" customWidth="1"/>
    <col min="14621" max="14621" width="30.625" style="1" customWidth="1"/>
    <col min="14622" max="14622" width="3.625" style="1" customWidth="1"/>
    <col min="14623" max="14623" width="0" style="1" hidden="1" customWidth="1"/>
    <col min="14624" max="14649" width="3.625" style="1" customWidth="1"/>
    <col min="14650" max="14848" width="9" style="1"/>
    <col min="14849" max="14849" width="2.625" style="1" customWidth="1"/>
    <col min="14850" max="14850" width="8.625" style="1" customWidth="1"/>
    <col min="14851" max="14851" width="30.625" style="1" customWidth="1"/>
    <col min="14852" max="14852" width="15.625" style="1" customWidth="1"/>
    <col min="14853" max="14853" width="4.625" style="1" customWidth="1"/>
    <col min="14854" max="14855" width="6.625" style="1" customWidth="1"/>
    <col min="14856" max="14857" width="7.625" style="1" customWidth="1"/>
    <col min="14858" max="14858" width="3.625" style="1" customWidth="1"/>
    <col min="14859" max="14859" width="5.625" style="1" customWidth="1"/>
    <col min="14860" max="14861" width="6.625" style="1" customWidth="1"/>
    <col min="14862" max="14863" width="7.625" style="1" customWidth="1"/>
    <col min="14864" max="14865" width="6.625" style="1" customWidth="1"/>
    <col min="14866" max="14868" width="7.625" style="1" customWidth="1"/>
    <col min="14869" max="14869" width="8.625" style="1" customWidth="1"/>
    <col min="14870" max="14870" width="4.5" style="1" bestFit="1" customWidth="1"/>
    <col min="14871" max="14872" width="6.625" style="1" customWidth="1"/>
    <col min="14873" max="14874" width="7.625" style="1" customWidth="1"/>
    <col min="14875" max="14876" width="15.625" style="1" customWidth="1"/>
    <col min="14877" max="14877" width="30.625" style="1" customWidth="1"/>
    <col min="14878" max="14878" width="3.625" style="1" customWidth="1"/>
    <col min="14879" max="14879" width="0" style="1" hidden="1" customWidth="1"/>
    <col min="14880" max="14905" width="3.625" style="1" customWidth="1"/>
    <col min="14906" max="15104" width="9" style="1"/>
    <col min="15105" max="15105" width="2.625" style="1" customWidth="1"/>
    <col min="15106" max="15106" width="8.625" style="1" customWidth="1"/>
    <col min="15107" max="15107" width="30.625" style="1" customWidth="1"/>
    <col min="15108" max="15108" width="15.625" style="1" customWidth="1"/>
    <col min="15109" max="15109" width="4.625" style="1" customWidth="1"/>
    <col min="15110" max="15111" width="6.625" style="1" customWidth="1"/>
    <col min="15112" max="15113" width="7.625" style="1" customWidth="1"/>
    <col min="15114" max="15114" width="3.625" style="1" customWidth="1"/>
    <col min="15115" max="15115" width="5.625" style="1" customWidth="1"/>
    <col min="15116" max="15117" width="6.625" style="1" customWidth="1"/>
    <col min="15118" max="15119" width="7.625" style="1" customWidth="1"/>
    <col min="15120" max="15121" width="6.625" style="1" customWidth="1"/>
    <col min="15122" max="15124" width="7.625" style="1" customWidth="1"/>
    <col min="15125" max="15125" width="8.625" style="1" customWidth="1"/>
    <col min="15126" max="15126" width="4.5" style="1" bestFit="1" customWidth="1"/>
    <col min="15127" max="15128" width="6.625" style="1" customWidth="1"/>
    <col min="15129" max="15130" width="7.625" style="1" customWidth="1"/>
    <col min="15131" max="15132" width="15.625" style="1" customWidth="1"/>
    <col min="15133" max="15133" width="30.625" style="1" customWidth="1"/>
    <col min="15134" max="15134" width="3.625" style="1" customWidth="1"/>
    <col min="15135" max="15135" width="0" style="1" hidden="1" customWidth="1"/>
    <col min="15136" max="15161" width="3.625" style="1" customWidth="1"/>
    <col min="15162" max="15360" width="9" style="1"/>
    <col min="15361" max="15361" width="2.625" style="1" customWidth="1"/>
    <col min="15362" max="15362" width="8.625" style="1" customWidth="1"/>
    <col min="15363" max="15363" width="30.625" style="1" customWidth="1"/>
    <col min="15364" max="15364" width="15.625" style="1" customWidth="1"/>
    <col min="15365" max="15365" width="4.625" style="1" customWidth="1"/>
    <col min="15366" max="15367" width="6.625" style="1" customWidth="1"/>
    <col min="15368" max="15369" width="7.625" style="1" customWidth="1"/>
    <col min="15370" max="15370" width="3.625" style="1" customWidth="1"/>
    <col min="15371" max="15371" width="5.625" style="1" customWidth="1"/>
    <col min="15372" max="15373" width="6.625" style="1" customWidth="1"/>
    <col min="15374" max="15375" width="7.625" style="1" customWidth="1"/>
    <col min="15376" max="15377" width="6.625" style="1" customWidth="1"/>
    <col min="15378" max="15380" width="7.625" style="1" customWidth="1"/>
    <col min="15381" max="15381" width="8.625" style="1" customWidth="1"/>
    <col min="15382" max="15382" width="4.5" style="1" bestFit="1" customWidth="1"/>
    <col min="15383" max="15384" width="6.625" style="1" customWidth="1"/>
    <col min="15385" max="15386" width="7.625" style="1" customWidth="1"/>
    <col min="15387" max="15388" width="15.625" style="1" customWidth="1"/>
    <col min="15389" max="15389" width="30.625" style="1" customWidth="1"/>
    <col min="15390" max="15390" width="3.625" style="1" customWidth="1"/>
    <col min="15391" max="15391" width="0" style="1" hidden="1" customWidth="1"/>
    <col min="15392" max="15417" width="3.625" style="1" customWidth="1"/>
    <col min="15418" max="15616" width="9" style="1"/>
    <col min="15617" max="15617" width="2.625" style="1" customWidth="1"/>
    <col min="15618" max="15618" width="8.625" style="1" customWidth="1"/>
    <col min="15619" max="15619" width="30.625" style="1" customWidth="1"/>
    <col min="15620" max="15620" width="15.625" style="1" customWidth="1"/>
    <col min="15621" max="15621" width="4.625" style="1" customWidth="1"/>
    <col min="15622" max="15623" width="6.625" style="1" customWidth="1"/>
    <col min="15624" max="15625" width="7.625" style="1" customWidth="1"/>
    <col min="15626" max="15626" width="3.625" style="1" customWidth="1"/>
    <col min="15627" max="15627" width="5.625" style="1" customWidth="1"/>
    <col min="15628" max="15629" width="6.625" style="1" customWidth="1"/>
    <col min="15630" max="15631" width="7.625" style="1" customWidth="1"/>
    <col min="15632" max="15633" width="6.625" style="1" customWidth="1"/>
    <col min="15634" max="15636" width="7.625" style="1" customWidth="1"/>
    <col min="15637" max="15637" width="8.625" style="1" customWidth="1"/>
    <col min="15638" max="15638" width="4.5" style="1" bestFit="1" customWidth="1"/>
    <col min="15639" max="15640" width="6.625" style="1" customWidth="1"/>
    <col min="15641" max="15642" width="7.625" style="1" customWidth="1"/>
    <col min="15643" max="15644" width="15.625" style="1" customWidth="1"/>
    <col min="15645" max="15645" width="30.625" style="1" customWidth="1"/>
    <col min="15646" max="15646" width="3.625" style="1" customWidth="1"/>
    <col min="15647" max="15647" width="0" style="1" hidden="1" customWidth="1"/>
    <col min="15648" max="15673" width="3.625" style="1" customWidth="1"/>
    <col min="15674" max="15872" width="9" style="1"/>
    <col min="15873" max="15873" width="2.625" style="1" customWidth="1"/>
    <col min="15874" max="15874" width="8.625" style="1" customWidth="1"/>
    <col min="15875" max="15875" width="30.625" style="1" customWidth="1"/>
    <col min="15876" max="15876" width="15.625" style="1" customWidth="1"/>
    <col min="15877" max="15877" width="4.625" style="1" customWidth="1"/>
    <col min="15878" max="15879" width="6.625" style="1" customWidth="1"/>
    <col min="15880" max="15881" width="7.625" style="1" customWidth="1"/>
    <col min="15882" max="15882" width="3.625" style="1" customWidth="1"/>
    <col min="15883" max="15883" width="5.625" style="1" customWidth="1"/>
    <col min="15884" max="15885" width="6.625" style="1" customWidth="1"/>
    <col min="15886" max="15887" width="7.625" style="1" customWidth="1"/>
    <col min="15888" max="15889" width="6.625" style="1" customWidth="1"/>
    <col min="15890" max="15892" width="7.625" style="1" customWidth="1"/>
    <col min="15893" max="15893" width="8.625" style="1" customWidth="1"/>
    <col min="15894" max="15894" width="4.5" style="1" bestFit="1" customWidth="1"/>
    <col min="15895" max="15896" width="6.625" style="1" customWidth="1"/>
    <col min="15897" max="15898" width="7.625" style="1" customWidth="1"/>
    <col min="15899" max="15900" width="15.625" style="1" customWidth="1"/>
    <col min="15901" max="15901" width="30.625" style="1" customWidth="1"/>
    <col min="15902" max="15902" width="3.625" style="1" customWidth="1"/>
    <col min="15903" max="15903" width="0" style="1" hidden="1" customWidth="1"/>
    <col min="15904" max="15929" width="3.625" style="1" customWidth="1"/>
    <col min="15930" max="16128" width="9" style="1"/>
    <col min="16129" max="16129" width="2.625" style="1" customWidth="1"/>
    <col min="16130" max="16130" width="8.625" style="1" customWidth="1"/>
    <col min="16131" max="16131" width="30.625" style="1" customWidth="1"/>
    <col min="16132" max="16132" width="15.625" style="1" customWidth="1"/>
    <col min="16133" max="16133" width="4.625" style="1" customWidth="1"/>
    <col min="16134" max="16135" width="6.625" style="1" customWidth="1"/>
    <col min="16136" max="16137" width="7.625" style="1" customWidth="1"/>
    <col min="16138" max="16138" width="3.625" style="1" customWidth="1"/>
    <col min="16139" max="16139" width="5.625" style="1" customWidth="1"/>
    <col min="16140" max="16141" width="6.625" style="1" customWidth="1"/>
    <col min="16142" max="16143" width="7.625" style="1" customWidth="1"/>
    <col min="16144" max="16145" width="6.625" style="1" customWidth="1"/>
    <col min="16146" max="16148" width="7.625" style="1" customWidth="1"/>
    <col min="16149" max="16149" width="8.625" style="1" customWidth="1"/>
    <col min="16150" max="16150" width="4.5" style="1" bestFit="1" customWidth="1"/>
    <col min="16151" max="16152" width="6.625" style="1" customWidth="1"/>
    <col min="16153" max="16154" width="7.625" style="1" customWidth="1"/>
    <col min="16155" max="16156" width="15.625" style="1" customWidth="1"/>
    <col min="16157" max="16157" width="30.625" style="1" customWidth="1"/>
    <col min="16158" max="16158" width="3.625" style="1" customWidth="1"/>
    <col min="16159" max="16159" width="0" style="1" hidden="1" customWidth="1"/>
    <col min="16160" max="16185" width="3.625" style="1" customWidth="1"/>
    <col min="16186" max="16384" width="9" style="1"/>
  </cols>
  <sheetData>
    <row r="1" spans="2:33" ht="15" customHeight="1" thickBot="1" x14ac:dyDescent="0.2">
      <c r="B1" s="2" t="s">
        <v>0</v>
      </c>
      <c r="C1" s="3"/>
      <c r="D1" s="3"/>
      <c r="E1" s="3"/>
      <c r="F1" s="4" t="s">
        <v>1</v>
      </c>
      <c r="G1" s="574" t="s">
        <v>113</v>
      </c>
      <c r="H1" s="575"/>
      <c r="I1" s="575"/>
      <c r="J1" s="576"/>
      <c r="K1" s="5"/>
      <c r="L1" s="1"/>
      <c r="N1" s="3"/>
      <c r="O1" s="3"/>
      <c r="T1" s="8"/>
      <c r="U1" s="8"/>
      <c r="V1" s="3"/>
      <c r="W1" s="225" t="s">
        <v>159</v>
      </c>
      <c r="X1" s="612" t="s">
        <v>160</v>
      </c>
      <c r="Y1" s="613"/>
      <c r="AA1" s="8"/>
      <c r="AB1" s="8"/>
      <c r="AC1" s="10" t="s">
        <v>150</v>
      </c>
      <c r="AD1" s="6"/>
      <c r="AE1" s="6"/>
    </row>
    <row r="2" spans="2:33" ht="15" customHeight="1" thickBot="1" x14ac:dyDescent="0.2">
      <c r="B2" s="170" t="s">
        <v>164</v>
      </c>
      <c r="C2" s="3"/>
      <c r="D2" s="3"/>
      <c r="E2" s="3"/>
      <c r="F2" s="3"/>
      <c r="G2" s="3"/>
      <c r="H2" s="3"/>
      <c r="I2" s="3"/>
      <c r="J2" s="3"/>
      <c r="K2" s="3"/>
      <c r="L2" s="3"/>
      <c r="M2" s="3"/>
      <c r="N2" s="3"/>
      <c r="O2" s="3"/>
      <c r="P2" s="8"/>
      <c r="Q2" s="8"/>
      <c r="R2" s="3"/>
      <c r="S2" s="3"/>
      <c r="T2" s="8"/>
      <c r="U2" s="8"/>
      <c r="V2" s="3"/>
      <c r="W2" s="8"/>
      <c r="X2" s="11"/>
      <c r="Y2" s="3"/>
      <c r="Z2" s="3"/>
      <c r="AA2" s="8"/>
      <c r="AB2" s="8"/>
      <c r="AC2" s="3"/>
    </row>
    <row r="3" spans="2:33" ht="15" customHeight="1" x14ac:dyDescent="0.15">
      <c r="B3" s="577" t="s">
        <v>2</v>
      </c>
      <c r="C3" s="580" t="s">
        <v>3</v>
      </c>
      <c r="D3" s="580" t="s">
        <v>8</v>
      </c>
      <c r="E3" s="580" t="s">
        <v>9</v>
      </c>
      <c r="F3" s="580" t="s">
        <v>4</v>
      </c>
      <c r="G3" s="583" t="s">
        <v>5</v>
      </c>
      <c r="H3" s="584" t="s">
        <v>6</v>
      </c>
      <c r="I3" s="585"/>
      <c r="J3" s="585"/>
      <c r="K3" s="586"/>
      <c r="L3" s="584" t="s">
        <v>85</v>
      </c>
      <c r="M3" s="585"/>
      <c r="N3" s="585"/>
      <c r="O3" s="585"/>
      <c r="P3" s="585"/>
      <c r="Q3" s="585"/>
      <c r="R3" s="585"/>
      <c r="S3" s="585"/>
      <c r="T3" s="585"/>
      <c r="U3" s="585"/>
      <c r="V3" s="585"/>
      <c r="W3" s="586"/>
      <c r="X3" s="584" t="s">
        <v>7</v>
      </c>
      <c r="Y3" s="585"/>
      <c r="Z3" s="585"/>
      <c r="AA3" s="585"/>
      <c r="AB3" s="586"/>
      <c r="AC3" s="587" t="s">
        <v>10</v>
      </c>
      <c r="AG3" s="1" t="s">
        <v>160</v>
      </c>
    </row>
    <row r="4" spans="2:33" ht="15" customHeight="1" x14ac:dyDescent="0.15">
      <c r="B4" s="578"/>
      <c r="C4" s="581"/>
      <c r="D4" s="581"/>
      <c r="E4" s="581"/>
      <c r="F4" s="581"/>
      <c r="G4" s="581"/>
      <c r="H4" s="590" t="s">
        <v>11</v>
      </c>
      <c r="I4" s="591"/>
      <c r="J4" s="592" t="s">
        <v>187</v>
      </c>
      <c r="K4" s="593"/>
      <c r="L4" s="276" t="s">
        <v>12</v>
      </c>
      <c r="M4" s="12" t="s">
        <v>13</v>
      </c>
      <c r="N4" s="594" t="s">
        <v>14</v>
      </c>
      <c r="O4" s="595"/>
      <c r="P4" s="594" t="s">
        <v>188</v>
      </c>
      <c r="Q4" s="596"/>
      <c r="R4" s="597" t="s">
        <v>163</v>
      </c>
      <c r="S4" s="598"/>
      <c r="T4" s="598" t="s">
        <v>189</v>
      </c>
      <c r="U4" s="603"/>
      <c r="V4" s="276" t="s">
        <v>15</v>
      </c>
      <c r="W4" s="12" t="s">
        <v>15</v>
      </c>
      <c r="X4" s="276"/>
      <c r="Y4" s="594" t="s">
        <v>16</v>
      </c>
      <c r="Z4" s="595"/>
      <c r="AA4" s="594" t="s">
        <v>190</v>
      </c>
      <c r="AB4" s="596"/>
      <c r="AC4" s="588"/>
      <c r="AG4" s="1" t="s">
        <v>161</v>
      </c>
    </row>
    <row r="5" spans="2:33" ht="22.5" x14ac:dyDescent="0.15">
      <c r="B5" s="578"/>
      <c r="C5" s="581"/>
      <c r="D5" s="581"/>
      <c r="E5" s="581"/>
      <c r="F5" s="581"/>
      <c r="G5" s="581"/>
      <c r="H5" s="277" t="s">
        <v>17</v>
      </c>
      <c r="I5" s="15" t="s">
        <v>18</v>
      </c>
      <c r="J5" s="15" t="s">
        <v>17</v>
      </c>
      <c r="K5" s="15" t="s">
        <v>18</v>
      </c>
      <c r="L5" s="277"/>
      <c r="M5" s="15"/>
      <c r="N5" s="13" t="s">
        <v>17</v>
      </c>
      <c r="O5" s="13" t="s">
        <v>18</v>
      </c>
      <c r="P5" s="13" t="s">
        <v>17</v>
      </c>
      <c r="Q5" s="14" t="s">
        <v>18</v>
      </c>
      <c r="R5" s="277" t="s">
        <v>17</v>
      </c>
      <c r="S5" s="15" t="s">
        <v>18</v>
      </c>
      <c r="T5" s="15" t="s">
        <v>17</v>
      </c>
      <c r="U5" s="16" t="s">
        <v>18</v>
      </c>
      <c r="V5" s="277" t="s">
        <v>19</v>
      </c>
      <c r="W5" s="236" t="s">
        <v>191</v>
      </c>
      <c r="X5" s="277" t="s">
        <v>20</v>
      </c>
      <c r="Y5" s="13" t="s">
        <v>17</v>
      </c>
      <c r="Z5" s="13" t="s">
        <v>18</v>
      </c>
      <c r="AA5" s="13" t="s">
        <v>17</v>
      </c>
      <c r="AB5" s="13" t="s">
        <v>18</v>
      </c>
      <c r="AC5" s="588"/>
    </row>
    <row r="6" spans="2:33" ht="15" customHeight="1" x14ac:dyDescent="0.15">
      <c r="B6" s="579"/>
      <c r="C6" s="582"/>
      <c r="D6" s="582"/>
      <c r="E6" s="582"/>
      <c r="F6" s="582"/>
      <c r="G6" s="582"/>
      <c r="H6" s="278" t="s">
        <v>21</v>
      </c>
      <c r="I6" s="17" t="s">
        <v>22</v>
      </c>
      <c r="J6" s="17" t="s">
        <v>23</v>
      </c>
      <c r="K6" s="17" t="s">
        <v>23</v>
      </c>
      <c r="L6" s="278" t="s">
        <v>24</v>
      </c>
      <c r="M6" s="17" t="s">
        <v>25</v>
      </c>
      <c r="N6" s="17" t="s">
        <v>21</v>
      </c>
      <c r="O6" s="17" t="s">
        <v>21</v>
      </c>
      <c r="P6" s="17" t="s">
        <v>23</v>
      </c>
      <c r="Q6" s="18" t="s">
        <v>26</v>
      </c>
      <c r="R6" s="278" t="s">
        <v>27</v>
      </c>
      <c r="S6" s="17" t="s">
        <v>27</v>
      </c>
      <c r="T6" s="17" t="s">
        <v>28</v>
      </c>
      <c r="U6" s="19" t="s">
        <v>29</v>
      </c>
      <c r="V6" s="278" t="s">
        <v>21</v>
      </c>
      <c r="W6" s="17" t="s">
        <v>30</v>
      </c>
      <c r="X6" s="278"/>
      <c r="Y6" s="279" t="s">
        <v>156</v>
      </c>
      <c r="Z6" s="279" t="s">
        <v>156</v>
      </c>
      <c r="AA6" s="20" t="s">
        <v>157</v>
      </c>
      <c r="AB6" s="20" t="s">
        <v>157</v>
      </c>
      <c r="AC6" s="589"/>
    </row>
    <row r="7" spans="2:33" ht="15" customHeight="1" x14ac:dyDescent="0.15">
      <c r="B7" s="21" t="s">
        <v>31</v>
      </c>
      <c r="C7" s="22"/>
      <c r="D7" s="23"/>
      <c r="E7" s="22"/>
      <c r="F7" s="23"/>
      <c r="G7" s="23"/>
      <c r="H7" s="24"/>
      <c r="I7" s="25"/>
      <c r="J7" s="26"/>
      <c r="K7" s="25"/>
      <c r="L7" s="24"/>
      <c r="M7" s="27"/>
      <c r="N7" s="28"/>
      <c r="O7" s="28"/>
      <c r="P7" s="29"/>
      <c r="Q7" s="30"/>
      <c r="R7" s="31"/>
      <c r="S7" s="28"/>
      <c r="T7" s="29"/>
      <c r="U7" s="32"/>
      <c r="V7" s="31"/>
      <c r="W7" s="29"/>
      <c r="X7" s="33"/>
      <c r="Y7" s="25"/>
      <c r="Z7" s="25"/>
      <c r="AA7" s="34"/>
      <c r="AB7" s="34"/>
      <c r="AC7" s="35"/>
    </row>
    <row r="8" spans="2:33" ht="15" customHeight="1" x14ac:dyDescent="0.15">
      <c r="B8" s="157"/>
      <c r="C8" s="158"/>
      <c r="D8" s="159"/>
      <c r="E8" s="158"/>
      <c r="F8" s="160"/>
      <c r="G8" s="161"/>
      <c r="H8" s="162"/>
      <c r="I8" s="163"/>
      <c r="J8" s="36">
        <f>$G8*H8</f>
        <v>0</v>
      </c>
      <c r="K8" s="37">
        <f t="shared" ref="J8:K20" si="0">$G8*I8</f>
        <v>0</v>
      </c>
      <c r="L8" s="205"/>
      <c r="M8" s="206"/>
      <c r="N8" s="207"/>
      <c r="O8" s="207"/>
      <c r="P8" s="38">
        <f t="shared" ref="P8:Q20" si="1">$G8*N8</f>
        <v>0</v>
      </c>
      <c r="Q8" s="39">
        <f t="shared" si="1"/>
        <v>0</v>
      </c>
      <c r="R8" s="208"/>
      <c r="S8" s="207"/>
      <c r="T8" s="38">
        <f t="shared" ref="T8:U20" si="2">$G8*R8</f>
        <v>0</v>
      </c>
      <c r="U8" s="40">
        <f t="shared" si="2"/>
        <v>0</v>
      </c>
      <c r="V8" s="208"/>
      <c r="W8" s="38">
        <f t="shared" ref="W8:W20" si="3">$G8*V8</f>
        <v>0</v>
      </c>
      <c r="X8" s="41" t="str">
        <f t="shared" ref="X8:X20" si="4">IF(Y8="","",$X$1)</f>
        <v/>
      </c>
      <c r="Y8" s="163"/>
      <c r="Z8" s="163"/>
      <c r="AA8" s="42">
        <f t="shared" ref="AA8:AB20" si="5">$G8*Y8</f>
        <v>0</v>
      </c>
      <c r="AB8" s="42">
        <f t="shared" si="5"/>
        <v>0</v>
      </c>
      <c r="AC8" s="210"/>
    </row>
    <row r="9" spans="2:33" ht="15" customHeight="1" x14ac:dyDescent="0.15">
      <c r="B9" s="157"/>
      <c r="C9" s="158"/>
      <c r="D9" s="159"/>
      <c r="E9" s="158"/>
      <c r="F9" s="160"/>
      <c r="G9" s="161"/>
      <c r="H9" s="162"/>
      <c r="I9" s="163"/>
      <c r="J9" s="36">
        <f t="shared" si="0"/>
        <v>0</v>
      </c>
      <c r="K9" s="37">
        <f t="shared" si="0"/>
        <v>0</v>
      </c>
      <c r="L9" s="205"/>
      <c r="M9" s="206"/>
      <c r="N9" s="207"/>
      <c r="O9" s="207"/>
      <c r="P9" s="38">
        <f t="shared" si="1"/>
        <v>0</v>
      </c>
      <c r="Q9" s="39">
        <f t="shared" si="1"/>
        <v>0</v>
      </c>
      <c r="R9" s="208"/>
      <c r="S9" s="207"/>
      <c r="T9" s="38">
        <f t="shared" si="2"/>
        <v>0</v>
      </c>
      <c r="U9" s="40">
        <f t="shared" si="2"/>
        <v>0</v>
      </c>
      <c r="V9" s="208"/>
      <c r="W9" s="38">
        <f t="shared" si="3"/>
        <v>0</v>
      </c>
      <c r="X9" s="41" t="str">
        <f>IF(Y9="","",$X$1)</f>
        <v/>
      </c>
      <c r="Y9" s="163"/>
      <c r="Z9" s="163"/>
      <c r="AA9" s="42">
        <f t="shared" si="5"/>
        <v>0</v>
      </c>
      <c r="AB9" s="42">
        <f t="shared" si="5"/>
        <v>0</v>
      </c>
      <c r="AC9" s="210"/>
    </row>
    <row r="10" spans="2:33" ht="15" customHeight="1" x14ac:dyDescent="0.15">
      <c r="B10" s="157"/>
      <c r="C10" s="158"/>
      <c r="D10" s="159"/>
      <c r="E10" s="158"/>
      <c r="F10" s="160"/>
      <c r="G10" s="161"/>
      <c r="H10" s="162"/>
      <c r="I10" s="163"/>
      <c r="J10" s="36">
        <f t="shared" si="0"/>
        <v>0</v>
      </c>
      <c r="K10" s="37">
        <f t="shared" si="0"/>
        <v>0</v>
      </c>
      <c r="L10" s="205"/>
      <c r="M10" s="206"/>
      <c r="N10" s="207"/>
      <c r="O10" s="207"/>
      <c r="P10" s="38">
        <f t="shared" si="1"/>
        <v>0</v>
      </c>
      <c r="Q10" s="39">
        <f t="shared" si="1"/>
        <v>0</v>
      </c>
      <c r="R10" s="208"/>
      <c r="S10" s="207"/>
      <c r="T10" s="38">
        <f t="shared" si="2"/>
        <v>0</v>
      </c>
      <c r="U10" s="40">
        <f t="shared" si="2"/>
        <v>0</v>
      </c>
      <c r="V10" s="208"/>
      <c r="W10" s="38">
        <f t="shared" si="3"/>
        <v>0</v>
      </c>
      <c r="X10" s="41" t="str">
        <f t="shared" si="4"/>
        <v/>
      </c>
      <c r="Y10" s="163"/>
      <c r="Z10" s="163"/>
      <c r="AA10" s="42">
        <f t="shared" si="5"/>
        <v>0</v>
      </c>
      <c r="AB10" s="42">
        <f t="shared" si="5"/>
        <v>0</v>
      </c>
      <c r="AC10" s="210"/>
    </row>
    <row r="11" spans="2:33" ht="15" customHeight="1" x14ac:dyDescent="0.15">
      <c r="B11" s="157"/>
      <c r="C11" s="158"/>
      <c r="D11" s="159"/>
      <c r="E11" s="158"/>
      <c r="F11" s="160"/>
      <c r="G11" s="161"/>
      <c r="H11" s="162"/>
      <c r="I11" s="163"/>
      <c r="J11" s="36">
        <f t="shared" si="0"/>
        <v>0</v>
      </c>
      <c r="K11" s="37">
        <f t="shared" si="0"/>
        <v>0</v>
      </c>
      <c r="L11" s="205"/>
      <c r="M11" s="206"/>
      <c r="N11" s="207"/>
      <c r="O11" s="207"/>
      <c r="P11" s="38">
        <f t="shared" si="1"/>
        <v>0</v>
      </c>
      <c r="Q11" s="39">
        <f t="shared" si="1"/>
        <v>0</v>
      </c>
      <c r="R11" s="208"/>
      <c r="S11" s="207"/>
      <c r="T11" s="38">
        <f t="shared" si="2"/>
        <v>0</v>
      </c>
      <c r="U11" s="40">
        <f t="shared" si="2"/>
        <v>0</v>
      </c>
      <c r="V11" s="208"/>
      <c r="W11" s="38">
        <f t="shared" si="3"/>
        <v>0</v>
      </c>
      <c r="X11" s="41" t="str">
        <f t="shared" si="4"/>
        <v/>
      </c>
      <c r="Y11" s="163"/>
      <c r="Z11" s="163"/>
      <c r="AA11" s="42">
        <f t="shared" si="5"/>
        <v>0</v>
      </c>
      <c r="AB11" s="42">
        <f t="shared" si="5"/>
        <v>0</v>
      </c>
      <c r="AC11" s="210"/>
    </row>
    <row r="12" spans="2:33" ht="15" customHeight="1" x14ac:dyDescent="0.15">
      <c r="B12" s="157"/>
      <c r="C12" s="158"/>
      <c r="D12" s="159"/>
      <c r="E12" s="158"/>
      <c r="F12" s="160"/>
      <c r="G12" s="161"/>
      <c r="H12" s="162"/>
      <c r="I12" s="163"/>
      <c r="J12" s="36">
        <f t="shared" si="0"/>
        <v>0</v>
      </c>
      <c r="K12" s="37">
        <f t="shared" si="0"/>
        <v>0</v>
      </c>
      <c r="L12" s="205"/>
      <c r="M12" s="206"/>
      <c r="N12" s="207"/>
      <c r="O12" s="207"/>
      <c r="P12" s="38">
        <f t="shared" si="1"/>
        <v>0</v>
      </c>
      <c r="Q12" s="39">
        <f t="shared" si="1"/>
        <v>0</v>
      </c>
      <c r="R12" s="208"/>
      <c r="S12" s="207"/>
      <c r="T12" s="38">
        <f t="shared" si="2"/>
        <v>0</v>
      </c>
      <c r="U12" s="40">
        <f t="shared" si="2"/>
        <v>0</v>
      </c>
      <c r="V12" s="208"/>
      <c r="W12" s="38">
        <f t="shared" si="3"/>
        <v>0</v>
      </c>
      <c r="X12" s="41" t="str">
        <f t="shared" si="4"/>
        <v/>
      </c>
      <c r="Y12" s="163"/>
      <c r="Z12" s="163"/>
      <c r="AA12" s="42">
        <f t="shared" si="5"/>
        <v>0</v>
      </c>
      <c r="AB12" s="42">
        <f t="shared" si="5"/>
        <v>0</v>
      </c>
      <c r="AC12" s="210"/>
    </row>
    <row r="13" spans="2:33" ht="15" customHeight="1" x14ac:dyDescent="0.15">
      <c r="B13" s="157"/>
      <c r="C13" s="158"/>
      <c r="D13" s="159"/>
      <c r="E13" s="158"/>
      <c r="F13" s="160"/>
      <c r="G13" s="161"/>
      <c r="H13" s="162"/>
      <c r="I13" s="163"/>
      <c r="J13" s="36">
        <f t="shared" si="0"/>
        <v>0</v>
      </c>
      <c r="K13" s="37">
        <f t="shared" si="0"/>
        <v>0</v>
      </c>
      <c r="L13" s="205"/>
      <c r="M13" s="206"/>
      <c r="N13" s="207"/>
      <c r="O13" s="207"/>
      <c r="P13" s="38">
        <f t="shared" si="1"/>
        <v>0</v>
      </c>
      <c r="Q13" s="39">
        <f t="shared" si="1"/>
        <v>0</v>
      </c>
      <c r="R13" s="208"/>
      <c r="S13" s="207"/>
      <c r="T13" s="38">
        <f t="shared" si="2"/>
        <v>0</v>
      </c>
      <c r="U13" s="40">
        <f t="shared" si="2"/>
        <v>0</v>
      </c>
      <c r="V13" s="208"/>
      <c r="W13" s="38">
        <f t="shared" si="3"/>
        <v>0</v>
      </c>
      <c r="X13" s="41" t="str">
        <f t="shared" si="4"/>
        <v/>
      </c>
      <c r="Y13" s="209"/>
      <c r="Z13" s="163"/>
      <c r="AA13" s="42">
        <f t="shared" si="5"/>
        <v>0</v>
      </c>
      <c r="AB13" s="42">
        <f t="shared" si="5"/>
        <v>0</v>
      </c>
      <c r="AC13" s="210"/>
    </row>
    <row r="14" spans="2:33" ht="15" customHeight="1" x14ac:dyDescent="0.15">
      <c r="B14" s="157"/>
      <c r="C14" s="158"/>
      <c r="D14" s="159"/>
      <c r="E14" s="158"/>
      <c r="F14" s="160"/>
      <c r="G14" s="161"/>
      <c r="H14" s="162"/>
      <c r="I14" s="163"/>
      <c r="J14" s="36">
        <f t="shared" si="0"/>
        <v>0</v>
      </c>
      <c r="K14" s="37">
        <f t="shared" si="0"/>
        <v>0</v>
      </c>
      <c r="L14" s="205"/>
      <c r="M14" s="206"/>
      <c r="N14" s="207"/>
      <c r="O14" s="207"/>
      <c r="P14" s="38">
        <f t="shared" si="1"/>
        <v>0</v>
      </c>
      <c r="Q14" s="39">
        <f t="shared" si="1"/>
        <v>0</v>
      </c>
      <c r="R14" s="208"/>
      <c r="S14" s="207"/>
      <c r="T14" s="38">
        <f t="shared" si="2"/>
        <v>0</v>
      </c>
      <c r="U14" s="40">
        <f t="shared" si="2"/>
        <v>0</v>
      </c>
      <c r="V14" s="208"/>
      <c r="W14" s="38">
        <f t="shared" si="3"/>
        <v>0</v>
      </c>
      <c r="X14" s="41" t="str">
        <f t="shared" si="4"/>
        <v/>
      </c>
      <c r="Y14" s="209"/>
      <c r="Z14" s="163"/>
      <c r="AA14" s="42">
        <f t="shared" si="5"/>
        <v>0</v>
      </c>
      <c r="AB14" s="42">
        <f t="shared" si="5"/>
        <v>0</v>
      </c>
      <c r="AC14" s="210"/>
    </row>
    <row r="15" spans="2:33" ht="15" customHeight="1" x14ac:dyDescent="0.15">
      <c r="B15" s="157"/>
      <c r="C15" s="158"/>
      <c r="D15" s="159"/>
      <c r="E15" s="158"/>
      <c r="F15" s="160"/>
      <c r="G15" s="161"/>
      <c r="H15" s="162"/>
      <c r="I15" s="163"/>
      <c r="J15" s="36">
        <f t="shared" si="0"/>
        <v>0</v>
      </c>
      <c r="K15" s="37">
        <f t="shared" si="0"/>
        <v>0</v>
      </c>
      <c r="L15" s="205"/>
      <c r="M15" s="206"/>
      <c r="N15" s="207"/>
      <c r="O15" s="207"/>
      <c r="P15" s="38">
        <f t="shared" si="1"/>
        <v>0</v>
      </c>
      <c r="Q15" s="39">
        <f t="shared" si="1"/>
        <v>0</v>
      </c>
      <c r="R15" s="208"/>
      <c r="S15" s="207"/>
      <c r="T15" s="38">
        <f t="shared" si="2"/>
        <v>0</v>
      </c>
      <c r="U15" s="40">
        <f t="shared" si="2"/>
        <v>0</v>
      </c>
      <c r="V15" s="208"/>
      <c r="W15" s="38">
        <f t="shared" si="3"/>
        <v>0</v>
      </c>
      <c r="X15" s="41" t="str">
        <f t="shared" si="4"/>
        <v/>
      </c>
      <c r="Y15" s="209"/>
      <c r="Z15" s="163"/>
      <c r="AA15" s="42">
        <f t="shared" si="5"/>
        <v>0</v>
      </c>
      <c r="AB15" s="42">
        <f t="shared" si="5"/>
        <v>0</v>
      </c>
      <c r="AC15" s="210"/>
    </row>
    <row r="16" spans="2:33" ht="15" customHeight="1" x14ac:dyDescent="0.15">
      <c r="B16" s="157"/>
      <c r="C16" s="158"/>
      <c r="D16" s="159"/>
      <c r="E16" s="158"/>
      <c r="F16" s="160"/>
      <c r="G16" s="161"/>
      <c r="H16" s="162"/>
      <c r="I16" s="163"/>
      <c r="J16" s="36">
        <f t="shared" si="0"/>
        <v>0</v>
      </c>
      <c r="K16" s="37">
        <f t="shared" si="0"/>
        <v>0</v>
      </c>
      <c r="L16" s="205"/>
      <c r="M16" s="206"/>
      <c r="N16" s="207"/>
      <c r="O16" s="207"/>
      <c r="P16" s="38">
        <f t="shared" si="1"/>
        <v>0</v>
      </c>
      <c r="Q16" s="39">
        <f t="shared" si="1"/>
        <v>0</v>
      </c>
      <c r="R16" s="208"/>
      <c r="S16" s="207"/>
      <c r="T16" s="38">
        <f t="shared" si="2"/>
        <v>0</v>
      </c>
      <c r="U16" s="40">
        <f t="shared" si="2"/>
        <v>0</v>
      </c>
      <c r="V16" s="208"/>
      <c r="W16" s="38">
        <f t="shared" si="3"/>
        <v>0</v>
      </c>
      <c r="X16" s="41" t="str">
        <f t="shared" si="4"/>
        <v/>
      </c>
      <c r="Y16" s="209"/>
      <c r="Z16" s="163"/>
      <c r="AA16" s="42">
        <f t="shared" si="5"/>
        <v>0</v>
      </c>
      <c r="AB16" s="42">
        <f t="shared" si="5"/>
        <v>0</v>
      </c>
      <c r="AC16" s="210"/>
    </row>
    <row r="17" spans="2:29" ht="15" customHeight="1" x14ac:dyDescent="0.15">
      <c r="B17" s="157"/>
      <c r="C17" s="158"/>
      <c r="D17" s="159"/>
      <c r="E17" s="158"/>
      <c r="F17" s="160"/>
      <c r="G17" s="161"/>
      <c r="H17" s="162"/>
      <c r="I17" s="163"/>
      <c r="J17" s="36">
        <f t="shared" si="0"/>
        <v>0</v>
      </c>
      <c r="K17" s="37">
        <f t="shared" si="0"/>
        <v>0</v>
      </c>
      <c r="L17" s="205"/>
      <c r="M17" s="206"/>
      <c r="N17" s="207"/>
      <c r="O17" s="207"/>
      <c r="P17" s="38">
        <f t="shared" si="1"/>
        <v>0</v>
      </c>
      <c r="Q17" s="39">
        <f t="shared" si="1"/>
        <v>0</v>
      </c>
      <c r="R17" s="208"/>
      <c r="S17" s="207"/>
      <c r="T17" s="38">
        <f t="shared" si="2"/>
        <v>0</v>
      </c>
      <c r="U17" s="40">
        <f t="shared" si="2"/>
        <v>0</v>
      </c>
      <c r="V17" s="208"/>
      <c r="W17" s="38">
        <f t="shared" si="3"/>
        <v>0</v>
      </c>
      <c r="X17" s="41" t="str">
        <f t="shared" si="4"/>
        <v/>
      </c>
      <c r="Y17" s="209"/>
      <c r="Z17" s="163"/>
      <c r="AA17" s="42">
        <f t="shared" si="5"/>
        <v>0</v>
      </c>
      <c r="AB17" s="42">
        <f t="shared" si="5"/>
        <v>0</v>
      </c>
      <c r="AC17" s="210"/>
    </row>
    <row r="18" spans="2:29" ht="15" customHeight="1" x14ac:dyDescent="0.15">
      <c r="B18" s="157"/>
      <c r="C18" s="158"/>
      <c r="D18" s="159"/>
      <c r="E18" s="158"/>
      <c r="F18" s="160"/>
      <c r="G18" s="161"/>
      <c r="H18" s="162"/>
      <c r="I18" s="163"/>
      <c r="J18" s="36">
        <f t="shared" si="0"/>
        <v>0</v>
      </c>
      <c r="K18" s="37">
        <f t="shared" si="0"/>
        <v>0</v>
      </c>
      <c r="L18" s="205"/>
      <c r="M18" s="206"/>
      <c r="N18" s="207"/>
      <c r="O18" s="207"/>
      <c r="P18" s="38">
        <f t="shared" si="1"/>
        <v>0</v>
      </c>
      <c r="Q18" s="39">
        <f t="shared" si="1"/>
        <v>0</v>
      </c>
      <c r="R18" s="208"/>
      <c r="S18" s="207"/>
      <c r="T18" s="38">
        <f t="shared" si="2"/>
        <v>0</v>
      </c>
      <c r="U18" s="40">
        <f t="shared" si="2"/>
        <v>0</v>
      </c>
      <c r="V18" s="208"/>
      <c r="W18" s="38">
        <f t="shared" si="3"/>
        <v>0</v>
      </c>
      <c r="X18" s="41" t="str">
        <f t="shared" si="4"/>
        <v/>
      </c>
      <c r="Y18" s="209"/>
      <c r="Z18" s="163"/>
      <c r="AA18" s="42">
        <f t="shared" si="5"/>
        <v>0</v>
      </c>
      <c r="AB18" s="42">
        <f t="shared" si="5"/>
        <v>0</v>
      </c>
      <c r="AC18" s="210"/>
    </row>
    <row r="19" spans="2:29" ht="15" customHeight="1" x14ac:dyDescent="0.15">
      <c r="B19" s="157"/>
      <c r="C19" s="158"/>
      <c r="D19" s="159"/>
      <c r="E19" s="158"/>
      <c r="F19" s="160"/>
      <c r="G19" s="161"/>
      <c r="H19" s="162"/>
      <c r="I19" s="163"/>
      <c r="J19" s="36">
        <f t="shared" si="0"/>
        <v>0</v>
      </c>
      <c r="K19" s="37">
        <f t="shared" si="0"/>
        <v>0</v>
      </c>
      <c r="L19" s="205"/>
      <c r="M19" s="206"/>
      <c r="N19" s="207"/>
      <c r="O19" s="207"/>
      <c r="P19" s="38">
        <f t="shared" si="1"/>
        <v>0</v>
      </c>
      <c r="Q19" s="39">
        <f t="shared" si="1"/>
        <v>0</v>
      </c>
      <c r="R19" s="208"/>
      <c r="S19" s="207"/>
      <c r="T19" s="38">
        <f t="shared" si="2"/>
        <v>0</v>
      </c>
      <c r="U19" s="40">
        <f t="shared" si="2"/>
        <v>0</v>
      </c>
      <c r="V19" s="208"/>
      <c r="W19" s="38">
        <f t="shared" si="3"/>
        <v>0</v>
      </c>
      <c r="X19" s="41" t="str">
        <f t="shared" si="4"/>
        <v/>
      </c>
      <c r="Y19" s="209"/>
      <c r="Z19" s="163"/>
      <c r="AA19" s="42">
        <f t="shared" si="5"/>
        <v>0</v>
      </c>
      <c r="AB19" s="42">
        <f t="shared" si="5"/>
        <v>0</v>
      </c>
      <c r="AC19" s="210"/>
    </row>
    <row r="20" spans="2:29" ht="15" customHeight="1" x14ac:dyDescent="0.15">
      <c r="B20" s="157"/>
      <c r="C20" s="158"/>
      <c r="D20" s="159"/>
      <c r="E20" s="158"/>
      <c r="F20" s="160"/>
      <c r="G20" s="161"/>
      <c r="H20" s="162"/>
      <c r="I20" s="163"/>
      <c r="J20" s="36">
        <f t="shared" si="0"/>
        <v>0</v>
      </c>
      <c r="K20" s="37">
        <f t="shared" si="0"/>
        <v>0</v>
      </c>
      <c r="L20" s="205"/>
      <c r="M20" s="206"/>
      <c r="N20" s="207"/>
      <c r="O20" s="207"/>
      <c r="P20" s="38">
        <f t="shared" si="1"/>
        <v>0</v>
      </c>
      <c r="Q20" s="39">
        <f t="shared" si="1"/>
        <v>0</v>
      </c>
      <c r="R20" s="208"/>
      <c r="S20" s="207"/>
      <c r="T20" s="38">
        <f t="shared" si="2"/>
        <v>0</v>
      </c>
      <c r="U20" s="40">
        <f t="shared" si="2"/>
        <v>0</v>
      </c>
      <c r="V20" s="208"/>
      <c r="W20" s="38">
        <f t="shared" si="3"/>
        <v>0</v>
      </c>
      <c r="X20" s="41" t="str">
        <f t="shared" si="4"/>
        <v/>
      </c>
      <c r="Y20" s="209"/>
      <c r="Z20" s="163"/>
      <c r="AA20" s="42">
        <f t="shared" si="5"/>
        <v>0</v>
      </c>
      <c r="AB20" s="42">
        <f t="shared" si="5"/>
        <v>0</v>
      </c>
      <c r="AC20" s="210"/>
    </row>
    <row r="21" spans="2:29" ht="15" customHeight="1" x14ac:dyDescent="0.15">
      <c r="B21" s="43" t="s">
        <v>32</v>
      </c>
      <c r="C21" s="44"/>
      <c r="D21" s="60"/>
      <c r="E21" s="61"/>
      <c r="F21" s="45"/>
      <c r="G21" s="46">
        <f>SUM(G8:G20)</f>
        <v>0</v>
      </c>
      <c r="H21" s="47"/>
      <c r="I21" s="48"/>
      <c r="J21" s="49">
        <f>SUM(J8:J20)</f>
        <v>0</v>
      </c>
      <c r="K21" s="48">
        <f>SUM(K8:K20)</f>
        <v>0</v>
      </c>
      <c r="L21" s="50"/>
      <c r="M21" s="51"/>
      <c r="N21" s="52"/>
      <c r="O21" s="52"/>
      <c r="P21" s="53">
        <f>SUM(P8:P20)</f>
        <v>0</v>
      </c>
      <c r="Q21" s="54">
        <f>SUM(Q8:Q20)</f>
        <v>0</v>
      </c>
      <c r="R21" s="55"/>
      <c r="S21" s="52"/>
      <c r="T21" s="53">
        <f>SUM(T8:T20)</f>
        <v>0</v>
      </c>
      <c r="U21" s="56">
        <f>SUM(U8:U20)</f>
        <v>0</v>
      </c>
      <c r="V21" s="55"/>
      <c r="W21" s="53">
        <f>SUM(W8:W20)</f>
        <v>0</v>
      </c>
      <c r="X21" s="57"/>
      <c r="Y21" s="48"/>
      <c r="Z21" s="58"/>
      <c r="AA21" s="59">
        <f>SUM(AA8:AA20)</f>
        <v>0</v>
      </c>
      <c r="AB21" s="59">
        <f>SUM(AB8:AB20)</f>
        <v>0</v>
      </c>
      <c r="AC21" s="62"/>
    </row>
    <row r="22" spans="2:29" ht="15" customHeight="1" x14ac:dyDescent="0.15">
      <c r="B22" s="21" t="s">
        <v>33</v>
      </c>
      <c r="C22" s="22"/>
      <c r="D22" s="23"/>
      <c r="E22" s="22"/>
      <c r="F22" s="23"/>
      <c r="G22" s="23"/>
      <c r="H22" s="63"/>
      <c r="I22" s="25"/>
      <c r="J22" s="64"/>
      <c r="K22" s="25"/>
      <c r="L22" s="24"/>
      <c r="M22" s="27"/>
      <c r="N22" s="604"/>
      <c r="O22" s="605"/>
      <c r="P22" s="606"/>
      <c r="Q22" s="607"/>
      <c r="R22" s="31"/>
      <c r="S22" s="28"/>
      <c r="T22" s="29"/>
      <c r="U22" s="32"/>
      <c r="V22" s="31"/>
      <c r="W22" s="29"/>
      <c r="X22" s="33"/>
      <c r="Y22" s="25"/>
      <c r="Z22" s="25"/>
      <c r="AA22" s="34"/>
      <c r="AB22" s="34"/>
      <c r="AC22" s="35"/>
    </row>
    <row r="23" spans="2:29" ht="15" customHeight="1" x14ac:dyDescent="0.15">
      <c r="B23" s="157"/>
      <c r="C23" s="158"/>
      <c r="D23" s="159"/>
      <c r="E23" s="158"/>
      <c r="F23" s="160"/>
      <c r="G23" s="161"/>
      <c r="H23" s="223"/>
      <c r="I23" s="209"/>
      <c r="J23" s="65">
        <f t="shared" ref="J23:K58" si="6">$G23*H23</f>
        <v>0</v>
      </c>
      <c r="K23" s="66">
        <f t="shared" si="6"/>
        <v>0</v>
      </c>
      <c r="L23" s="224"/>
      <c r="M23" s="206"/>
      <c r="N23" s="599"/>
      <c r="O23" s="600"/>
      <c r="P23" s="601">
        <f t="shared" ref="P23:P58" si="7">$G23*N23</f>
        <v>0</v>
      </c>
      <c r="Q23" s="602"/>
      <c r="R23" s="67"/>
      <c r="S23" s="68"/>
      <c r="T23" s="38"/>
      <c r="U23" s="40"/>
      <c r="V23" s="208"/>
      <c r="W23" s="38">
        <f t="shared" ref="W23:W58" si="8">$G23*V23</f>
        <v>0</v>
      </c>
      <c r="X23" s="69"/>
      <c r="Y23" s="70"/>
      <c r="Z23" s="71"/>
      <c r="AA23" s="42"/>
      <c r="AB23" s="42"/>
      <c r="AC23" s="211"/>
    </row>
    <row r="24" spans="2:29" ht="15" customHeight="1" x14ac:dyDescent="0.15">
      <c r="B24" s="157"/>
      <c r="C24" s="158"/>
      <c r="D24" s="159"/>
      <c r="E24" s="158"/>
      <c r="F24" s="160"/>
      <c r="G24" s="161"/>
      <c r="H24" s="223"/>
      <c r="I24" s="209"/>
      <c r="J24" s="65">
        <f t="shared" si="6"/>
        <v>0</v>
      </c>
      <c r="K24" s="66">
        <f t="shared" si="6"/>
        <v>0</v>
      </c>
      <c r="L24" s="224"/>
      <c r="M24" s="206"/>
      <c r="N24" s="599"/>
      <c r="O24" s="600"/>
      <c r="P24" s="601">
        <f t="shared" si="7"/>
        <v>0</v>
      </c>
      <c r="Q24" s="602"/>
      <c r="R24" s="67"/>
      <c r="S24" s="68"/>
      <c r="T24" s="38"/>
      <c r="U24" s="40"/>
      <c r="V24" s="208"/>
      <c r="W24" s="38">
        <f t="shared" si="8"/>
        <v>0</v>
      </c>
      <c r="X24" s="69"/>
      <c r="Y24" s="70"/>
      <c r="Z24" s="71"/>
      <c r="AA24" s="42"/>
      <c r="AB24" s="42"/>
      <c r="AC24" s="211"/>
    </row>
    <row r="25" spans="2:29" ht="15" customHeight="1" x14ac:dyDescent="0.15">
      <c r="B25" s="157"/>
      <c r="C25" s="158"/>
      <c r="D25" s="159"/>
      <c r="E25" s="158"/>
      <c r="F25" s="160"/>
      <c r="G25" s="161"/>
      <c r="H25" s="223"/>
      <c r="I25" s="209"/>
      <c r="J25" s="65">
        <f t="shared" si="6"/>
        <v>0</v>
      </c>
      <c r="K25" s="66">
        <f t="shared" si="6"/>
        <v>0</v>
      </c>
      <c r="L25" s="224"/>
      <c r="M25" s="206"/>
      <c r="N25" s="599"/>
      <c r="O25" s="600"/>
      <c r="P25" s="601">
        <f t="shared" si="7"/>
        <v>0</v>
      </c>
      <c r="Q25" s="602"/>
      <c r="R25" s="67"/>
      <c r="S25" s="68"/>
      <c r="T25" s="38"/>
      <c r="U25" s="40"/>
      <c r="V25" s="208"/>
      <c r="W25" s="38">
        <f t="shared" si="8"/>
        <v>0</v>
      </c>
      <c r="X25" s="69"/>
      <c r="Y25" s="70"/>
      <c r="Z25" s="71"/>
      <c r="AA25" s="42"/>
      <c r="AB25" s="42"/>
      <c r="AC25" s="211"/>
    </row>
    <row r="26" spans="2:29" ht="15" customHeight="1" x14ac:dyDescent="0.15">
      <c r="B26" s="157"/>
      <c r="C26" s="158"/>
      <c r="D26" s="159"/>
      <c r="E26" s="158"/>
      <c r="F26" s="160"/>
      <c r="G26" s="161"/>
      <c r="H26" s="223"/>
      <c r="I26" s="209"/>
      <c r="J26" s="65">
        <f t="shared" si="6"/>
        <v>0</v>
      </c>
      <c r="K26" s="66">
        <f t="shared" si="6"/>
        <v>0</v>
      </c>
      <c r="L26" s="224"/>
      <c r="M26" s="206"/>
      <c r="N26" s="599"/>
      <c r="O26" s="600"/>
      <c r="P26" s="601">
        <f t="shared" si="7"/>
        <v>0</v>
      </c>
      <c r="Q26" s="602"/>
      <c r="R26" s="67"/>
      <c r="S26" s="68"/>
      <c r="T26" s="38"/>
      <c r="U26" s="40"/>
      <c r="V26" s="208"/>
      <c r="W26" s="38">
        <f t="shared" si="8"/>
        <v>0</v>
      </c>
      <c r="X26" s="69"/>
      <c r="Y26" s="70"/>
      <c r="Z26" s="71"/>
      <c r="AA26" s="42"/>
      <c r="AB26" s="42"/>
      <c r="AC26" s="211"/>
    </row>
    <row r="27" spans="2:29" ht="15" customHeight="1" x14ac:dyDescent="0.15">
      <c r="B27" s="157"/>
      <c r="C27" s="158"/>
      <c r="D27" s="159"/>
      <c r="E27" s="158"/>
      <c r="F27" s="160"/>
      <c r="G27" s="161"/>
      <c r="H27" s="223"/>
      <c r="I27" s="209"/>
      <c r="J27" s="65">
        <f t="shared" si="6"/>
        <v>0</v>
      </c>
      <c r="K27" s="66">
        <f t="shared" si="6"/>
        <v>0</v>
      </c>
      <c r="L27" s="224"/>
      <c r="M27" s="206"/>
      <c r="N27" s="599"/>
      <c r="O27" s="600"/>
      <c r="P27" s="601">
        <f t="shared" si="7"/>
        <v>0</v>
      </c>
      <c r="Q27" s="602"/>
      <c r="R27" s="67"/>
      <c r="S27" s="68"/>
      <c r="T27" s="38"/>
      <c r="U27" s="40"/>
      <c r="V27" s="208"/>
      <c r="W27" s="38">
        <f t="shared" si="8"/>
        <v>0</v>
      </c>
      <c r="X27" s="69"/>
      <c r="Y27" s="70"/>
      <c r="Z27" s="71"/>
      <c r="AA27" s="42"/>
      <c r="AB27" s="42"/>
      <c r="AC27" s="211"/>
    </row>
    <row r="28" spans="2:29" ht="15" customHeight="1" x14ac:dyDescent="0.15">
      <c r="B28" s="157"/>
      <c r="C28" s="158"/>
      <c r="D28" s="159"/>
      <c r="E28" s="158"/>
      <c r="F28" s="160"/>
      <c r="G28" s="161"/>
      <c r="H28" s="223"/>
      <c r="I28" s="209"/>
      <c r="J28" s="65">
        <f t="shared" si="6"/>
        <v>0</v>
      </c>
      <c r="K28" s="66">
        <f t="shared" si="6"/>
        <v>0</v>
      </c>
      <c r="L28" s="224"/>
      <c r="M28" s="206"/>
      <c r="N28" s="599"/>
      <c r="O28" s="600"/>
      <c r="P28" s="601">
        <f t="shared" si="7"/>
        <v>0</v>
      </c>
      <c r="Q28" s="602"/>
      <c r="R28" s="67"/>
      <c r="S28" s="68"/>
      <c r="T28" s="38"/>
      <c r="U28" s="40"/>
      <c r="V28" s="208"/>
      <c r="W28" s="38">
        <f t="shared" si="8"/>
        <v>0</v>
      </c>
      <c r="X28" s="69"/>
      <c r="Y28" s="70"/>
      <c r="Z28" s="71"/>
      <c r="AA28" s="42"/>
      <c r="AB28" s="42"/>
      <c r="AC28" s="211"/>
    </row>
    <row r="29" spans="2:29" ht="15" customHeight="1" x14ac:dyDescent="0.15">
      <c r="B29" s="157"/>
      <c r="C29" s="158"/>
      <c r="D29" s="159"/>
      <c r="E29" s="158"/>
      <c r="F29" s="160"/>
      <c r="G29" s="161"/>
      <c r="H29" s="223"/>
      <c r="I29" s="209"/>
      <c r="J29" s="65">
        <f t="shared" si="6"/>
        <v>0</v>
      </c>
      <c r="K29" s="66">
        <f t="shared" si="6"/>
        <v>0</v>
      </c>
      <c r="L29" s="224"/>
      <c r="M29" s="206"/>
      <c r="N29" s="599"/>
      <c r="O29" s="600"/>
      <c r="P29" s="601">
        <f t="shared" si="7"/>
        <v>0</v>
      </c>
      <c r="Q29" s="602"/>
      <c r="R29" s="67"/>
      <c r="S29" s="68"/>
      <c r="T29" s="38"/>
      <c r="U29" s="40"/>
      <c r="V29" s="208"/>
      <c r="W29" s="38">
        <f t="shared" si="8"/>
        <v>0</v>
      </c>
      <c r="X29" s="69"/>
      <c r="Y29" s="70"/>
      <c r="Z29" s="71"/>
      <c r="AA29" s="42"/>
      <c r="AB29" s="42"/>
      <c r="AC29" s="211"/>
    </row>
    <row r="30" spans="2:29" ht="15" customHeight="1" x14ac:dyDescent="0.15">
      <c r="B30" s="157"/>
      <c r="C30" s="158"/>
      <c r="D30" s="159"/>
      <c r="E30" s="158"/>
      <c r="F30" s="160"/>
      <c r="G30" s="161"/>
      <c r="H30" s="223"/>
      <c r="I30" s="209"/>
      <c r="J30" s="65">
        <f t="shared" si="6"/>
        <v>0</v>
      </c>
      <c r="K30" s="66">
        <f t="shared" si="6"/>
        <v>0</v>
      </c>
      <c r="L30" s="224"/>
      <c r="M30" s="206"/>
      <c r="N30" s="599"/>
      <c r="O30" s="600"/>
      <c r="P30" s="601">
        <f t="shared" si="7"/>
        <v>0</v>
      </c>
      <c r="Q30" s="602"/>
      <c r="R30" s="67"/>
      <c r="S30" s="68"/>
      <c r="T30" s="38"/>
      <c r="U30" s="40"/>
      <c r="V30" s="208"/>
      <c r="W30" s="38">
        <f t="shared" si="8"/>
        <v>0</v>
      </c>
      <c r="X30" s="69"/>
      <c r="Y30" s="70"/>
      <c r="Z30" s="71"/>
      <c r="AA30" s="42"/>
      <c r="AB30" s="42"/>
      <c r="AC30" s="211"/>
    </row>
    <row r="31" spans="2:29" ht="15" customHeight="1" x14ac:dyDescent="0.15">
      <c r="B31" s="157"/>
      <c r="C31" s="158"/>
      <c r="D31" s="159"/>
      <c r="E31" s="158"/>
      <c r="F31" s="160"/>
      <c r="G31" s="161"/>
      <c r="H31" s="223"/>
      <c r="I31" s="209"/>
      <c r="J31" s="65">
        <f t="shared" si="6"/>
        <v>0</v>
      </c>
      <c r="K31" s="66">
        <f t="shared" si="6"/>
        <v>0</v>
      </c>
      <c r="L31" s="224"/>
      <c r="M31" s="206"/>
      <c r="N31" s="599"/>
      <c r="O31" s="600"/>
      <c r="P31" s="601">
        <f t="shared" si="7"/>
        <v>0</v>
      </c>
      <c r="Q31" s="602"/>
      <c r="R31" s="67"/>
      <c r="S31" s="68"/>
      <c r="T31" s="38"/>
      <c r="U31" s="40"/>
      <c r="V31" s="208"/>
      <c r="W31" s="38">
        <f t="shared" si="8"/>
        <v>0</v>
      </c>
      <c r="X31" s="69"/>
      <c r="Y31" s="70"/>
      <c r="Z31" s="71"/>
      <c r="AA31" s="42"/>
      <c r="AB31" s="42"/>
      <c r="AC31" s="211"/>
    </row>
    <row r="32" spans="2:29" ht="15" customHeight="1" x14ac:dyDescent="0.15">
      <c r="B32" s="157"/>
      <c r="C32" s="158"/>
      <c r="D32" s="159"/>
      <c r="E32" s="158"/>
      <c r="F32" s="160"/>
      <c r="G32" s="161"/>
      <c r="H32" s="223"/>
      <c r="I32" s="209"/>
      <c r="J32" s="65">
        <f t="shared" si="6"/>
        <v>0</v>
      </c>
      <c r="K32" s="66">
        <f t="shared" si="6"/>
        <v>0</v>
      </c>
      <c r="L32" s="224"/>
      <c r="M32" s="206"/>
      <c r="N32" s="599"/>
      <c r="O32" s="600"/>
      <c r="P32" s="601">
        <f t="shared" si="7"/>
        <v>0</v>
      </c>
      <c r="Q32" s="602"/>
      <c r="R32" s="67"/>
      <c r="S32" s="68"/>
      <c r="T32" s="38"/>
      <c r="U32" s="40"/>
      <c r="V32" s="208"/>
      <c r="W32" s="38">
        <f t="shared" si="8"/>
        <v>0</v>
      </c>
      <c r="X32" s="69"/>
      <c r="Y32" s="70"/>
      <c r="Z32" s="71"/>
      <c r="AA32" s="42"/>
      <c r="AB32" s="42"/>
      <c r="AC32" s="211"/>
    </row>
    <row r="33" spans="2:29" ht="15" customHeight="1" x14ac:dyDescent="0.15">
      <c r="B33" s="157"/>
      <c r="C33" s="158"/>
      <c r="D33" s="159"/>
      <c r="E33" s="158"/>
      <c r="F33" s="160"/>
      <c r="G33" s="161"/>
      <c r="H33" s="223"/>
      <c r="I33" s="209"/>
      <c r="J33" s="65">
        <f t="shared" si="6"/>
        <v>0</v>
      </c>
      <c r="K33" s="66">
        <f t="shared" si="6"/>
        <v>0</v>
      </c>
      <c r="L33" s="224"/>
      <c r="M33" s="206"/>
      <c r="N33" s="599"/>
      <c r="O33" s="600"/>
      <c r="P33" s="601">
        <f t="shared" si="7"/>
        <v>0</v>
      </c>
      <c r="Q33" s="602"/>
      <c r="R33" s="67"/>
      <c r="S33" s="68"/>
      <c r="T33" s="38"/>
      <c r="U33" s="40"/>
      <c r="V33" s="208"/>
      <c r="W33" s="38">
        <f t="shared" si="8"/>
        <v>0</v>
      </c>
      <c r="X33" s="69"/>
      <c r="Y33" s="70"/>
      <c r="Z33" s="71"/>
      <c r="AA33" s="42"/>
      <c r="AB33" s="42"/>
      <c r="AC33" s="211"/>
    </row>
    <row r="34" spans="2:29" ht="15" customHeight="1" x14ac:dyDescent="0.15">
      <c r="B34" s="157"/>
      <c r="C34" s="158"/>
      <c r="D34" s="159"/>
      <c r="E34" s="158"/>
      <c r="F34" s="160"/>
      <c r="G34" s="161"/>
      <c r="H34" s="223"/>
      <c r="I34" s="209"/>
      <c r="J34" s="65">
        <f t="shared" si="6"/>
        <v>0</v>
      </c>
      <c r="K34" s="66">
        <f t="shared" si="6"/>
        <v>0</v>
      </c>
      <c r="L34" s="224"/>
      <c r="M34" s="206"/>
      <c r="N34" s="599"/>
      <c r="O34" s="600"/>
      <c r="P34" s="601">
        <f t="shared" si="7"/>
        <v>0</v>
      </c>
      <c r="Q34" s="602"/>
      <c r="R34" s="67"/>
      <c r="S34" s="68"/>
      <c r="T34" s="38"/>
      <c r="U34" s="40"/>
      <c r="V34" s="208"/>
      <c r="W34" s="38">
        <f t="shared" si="8"/>
        <v>0</v>
      </c>
      <c r="X34" s="69"/>
      <c r="Y34" s="70"/>
      <c r="Z34" s="71"/>
      <c r="AA34" s="42"/>
      <c r="AB34" s="42"/>
      <c r="AC34" s="211"/>
    </row>
    <row r="35" spans="2:29" ht="15" customHeight="1" x14ac:dyDescent="0.15">
      <c r="B35" s="157"/>
      <c r="C35" s="158"/>
      <c r="D35" s="159"/>
      <c r="E35" s="158"/>
      <c r="F35" s="160"/>
      <c r="G35" s="161"/>
      <c r="H35" s="223"/>
      <c r="I35" s="209"/>
      <c r="J35" s="65">
        <f t="shared" si="6"/>
        <v>0</v>
      </c>
      <c r="K35" s="66">
        <f t="shared" si="6"/>
        <v>0</v>
      </c>
      <c r="L35" s="224"/>
      <c r="M35" s="206"/>
      <c r="N35" s="599"/>
      <c r="O35" s="600"/>
      <c r="P35" s="601">
        <f t="shared" si="7"/>
        <v>0</v>
      </c>
      <c r="Q35" s="602"/>
      <c r="R35" s="67"/>
      <c r="S35" s="68"/>
      <c r="T35" s="38"/>
      <c r="U35" s="40"/>
      <c r="V35" s="208"/>
      <c r="W35" s="38">
        <f t="shared" si="8"/>
        <v>0</v>
      </c>
      <c r="X35" s="69"/>
      <c r="Y35" s="70"/>
      <c r="Z35" s="71"/>
      <c r="AA35" s="42"/>
      <c r="AB35" s="42"/>
      <c r="AC35" s="211"/>
    </row>
    <row r="36" spans="2:29" ht="15" customHeight="1" x14ac:dyDescent="0.15">
      <c r="B36" s="157"/>
      <c r="C36" s="158"/>
      <c r="D36" s="159"/>
      <c r="E36" s="158"/>
      <c r="F36" s="160"/>
      <c r="G36" s="161"/>
      <c r="H36" s="223"/>
      <c r="I36" s="209"/>
      <c r="J36" s="65">
        <f t="shared" si="6"/>
        <v>0</v>
      </c>
      <c r="K36" s="66">
        <f t="shared" si="6"/>
        <v>0</v>
      </c>
      <c r="L36" s="224"/>
      <c r="M36" s="206"/>
      <c r="N36" s="599"/>
      <c r="O36" s="600"/>
      <c r="P36" s="601">
        <f t="shared" si="7"/>
        <v>0</v>
      </c>
      <c r="Q36" s="602"/>
      <c r="R36" s="67"/>
      <c r="S36" s="68"/>
      <c r="T36" s="38"/>
      <c r="U36" s="40"/>
      <c r="V36" s="208"/>
      <c r="W36" s="38">
        <f t="shared" si="8"/>
        <v>0</v>
      </c>
      <c r="X36" s="69"/>
      <c r="Y36" s="70"/>
      <c r="Z36" s="71"/>
      <c r="AA36" s="42"/>
      <c r="AB36" s="42"/>
      <c r="AC36" s="211"/>
    </row>
    <row r="37" spans="2:29" ht="15" customHeight="1" x14ac:dyDescent="0.15">
      <c r="B37" s="157"/>
      <c r="C37" s="158"/>
      <c r="D37" s="159"/>
      <c r="E37" s="158"/>
      <c r="F37" s="160"/>
      <c r="G37" s="161"/>
      <c r="H37" s="223"/>
      <c r="I37" s="209"/>
      <c r="J37" s="65">
        <f t="shared" si="6"/>
        <v>0</v>
      </c>
      <c r="K37" s="66">
        <f t="shared" si="6"/>
        <v>0</v>
      </c>
      <c r="L37" s="224"/>
      <c r="M37" s="206"/>
      <c r="N37" s="599"/>
      <c r="O37" s="600"/>
      <c r="P37" s="601">
        <f t="shared" si="7"/>
        <v>0</v>
      </c>
      <c r="Q37" s="602"/>
      <c r="R37" s="67"/>
      <c r="S37" s="68"/>
      <c r="T37" s="38"/>
      <c r="U37" s="40"/>
      <c r="V37" s="208"/>
      <c r="W37" s="38">
        <f t="shared" si="8"/>
        <v>0</v>
      </c>
      <c r="X37" s="69"/>
      <c r="Y37" s="70"/>
      <c r="Z37" s="71"/>
      <c r="AA37" s="42"/>
      <c r="AB37" s="42"/>
      <c r="AC37" s="211"/>
    </row>
    <row r="38" spans="2:29" ht="15" customHeight="1" x14ac:dyDescent="0.15">
      <c r="B38" s="157"/>
      <c r="C38" s="158"/>
      <c r="D38" s="159"/>
      <c r="E38" s="158"/>
      <c r="F38" s="160"/>
      <c r="G38" s="161"/>
      <c r="H38" s="223"/>
      <c r="I38" s="209"/>
      <c r="J38" s="65">
        <f t="shared" si="6"/>
        <v>0</v>
      </c>
      <c r="K38" s="66">
        <f t="shared" si="6"/>
        <v>0</v>
      </c>
      <c r="L38" s="224"/>
      <c r="M38" s="206"/>
      <c r="N38" s="599"/>
      <c r="O38" s="600"/>
      <c r="P38" s="601">
        <f t="shared" si="7"/>
        <v>0</v>
      </c>
      <c r="Q38" s="602"/>
      <c r="R38" s="67"/>
      <c r="S38" s="68"/>
      <c r="T38" s="38"/>
      <c r="U38" s="40"/>
      <c r="V38" s="208"/>
      <c r="W38" s="38">
        <f t="shared" si="8"/>
        <v>0</v>
      </c>
      <c r="X38" s="69"/>
      <c r="Y38" s="70"/>
      <c r="Z38" s="71"/>
      <c r="AA38" s="42"/>
      <c r="AB38" s="42"/>
      <c r="AC38" s="211"/>
    </row>
    <row r="39" spans="2:29" ht="15" customHeight="1" x14ac:dyDescent="0.15">
      <c r="B39" s="157"/>
      <c r="C39" s="158"/>
      <c r="D39" s="159"/>
      <c r="E39" s="158"/>
      <c r="F39" s="160"/>
      <c r="G39" s="161"/>
      <c r="H39" s="223"/>
      <c r="I39" s="209"/>
      <c r="J39" s="65">
        <f t="shared" si="6"/>
        <v>0</v>
      </c>
      <c r="K39" s="66">
        <f t="shared" si="6"/>
        <v>0</v>
      </c>
      <c r="L39" s="224"/>
      <c r="M39" s="206"/>
      <c r="N39" s="599"/>
      <c r="O39" s="600"/>
      <c r="P39" s="601">
        <f t="shared" si="7"/>
        <v>0</v>
      </c>
      <c r="Q39" s="602"/>
      <c r="R39" s="67"/>
      <c r="S39" s="68"/>
      <c r="T39" s="38"/>
      <c r="U39" s="40"/>
      <c r="V39" s="208"/>
      <c r="W39" s="38">
        <f t="shared" si="8"/>
        <v>0</v>
      </c>
      <c r="X39" s="69"/>
      <c r="Y39" s="70"/>
      <c r="Z39" s="71"/>
      <c r="AA39" s="42"/>
      <c r="AB39" s="42"/>
      <c r="AC39" s="211"/>
    </row>
    <row r="40" spans="2:29" ht="15" customHeight="1" x14ac:dyDescent="0.15">
      <c r="B40" s="157"/>
      <c r="C40" s="158"/>
      <c r="D40" s="159"/>
      <c r="E40" s="158"/>
      <c r="F40" s="160"/>
      <c r="G40" s="161"/>
      <c r="H40" s="223"/>
      <c r="I40" s="209"/>
      <c r="J40" s="65">
        <f t="shared" si="6"/>
        <v>0</v>
      </c>
      <c r="K40" s="66">
        <f t="shared" si="6"/>
        <v>0</v>
      </c>
      <c r="L40" s="224"/>
      <c r="M40" s="206"/>
      <c r="N40" s="599"/>
      <c r="O40" s="600"/>
      <c r="P40" s="601">
        <f t="shared" si="7"/>
        <v>0</v>
      </c>
      <c r="Q40" s="602"/>
      <c r="R40" s="67"/>
      <c r="S40" s="68"/>
      <c r="T40" s="38"/>
      <c r="U40" s="40"/>
      <c r="V40" s="208"/>
      <c r="W40" s="38">
        <f t="shared" si="8"/>
        <v>0</v>
      </c>
      <c r="X40" s="69"/>
      <c r="Y40" s="70"/>
      <c r="Z40" s="71"/>
      <c r="AA40" s="42"/>
      <c r="AB40" s="42"/>
      <c r="AC40" s="211"/>
    </row>
    <row r="41" spans="2:29" ht="15" customHeight="1" x14ac:dyDescent="0.15">
      <c r="B41" s="157"/>
      <c r="C41" s="158"/>
      <c r="D41" s="159"/>
      <c r="E41" s="158"/>
      <c r="F41" s="160"/>
      <c r="G41" s="161"/>
      <c r="H41" s="223"/>
      <c r="I41" s="209"/>
      <c r="J41" s="65">
        <f t="shared" si="6"/>
        <v>0</v>
      </c>
      <c r="K41" s="66">
        <f t="shared" si="6"/>
        <v>0</v>
      </c>
      <c r="L41" s="224"/>
      <c r="M41" s="206"/>
      <c r="N41" s="599"/>
      <c r="O41" s="600"/>
      <c r="P41" s="601">
        <f t="shared" si="7"/>
        <v>0</v>
      </c>
      <c r="Q41" s="602"/>
      <c r="R41" s="67"/>
      <c r="S41" s="68"/>
      <c r="T41" s="38"/>
      <c r="U41" s="40"/>
      <c r="V41" s="208"/>
      <c r="W41" s="38">
        <f t="shared" si="8"/>
        <v>0</v>
      </c>
      <c r="X41" s="69"/>
      <c r="Y41" s="70"/>
      <c r="Z41" s="71"/>
      <c r="AA41" s="42"/>
      <c r="AB41" s="42"/>
      <c r="AC41" s="211"/>
    </row>
    <row r="42" spans="2:29" ht="15" customHeight="1" x14ac:dyDescent="0.15">
      <c r="B42" s="157"/>
      <c r="C42" s="158"/>
      <c r="D42" s="159"/>
      <c r="E42" s="158"/>
      <c r="F42" s="160"/>
      <c r="G42" s="161"/>
      <c r="H42" s="223"/>
      <c r="I42" s="209"/>
      <c r="J42" s="65">
        <f t="shared" si="6"/>
        <v>0</v>
      </c>
      <c r="K42" s="66">
        <f t="shared" si="6"/>
        <v>0</v>
      </c>
      <c r="L42" s="224"/>
      <c r="M42" s="206"/>
      <c r="N42" s="599"/>
      <c r="O42" s="600"/>
      <c r="P42" s="601">
        <f t="shared" si="7"/>
        <v>0</v>
      </c>
      <c r="Q42" s="602"/>
      <c r="R42" s="67"/>
      <c r="S42" s="68"/>
      <c r="T42" s="38"/>
      <c r="U42" s="40"/>
      <c r="V42" s="208"/>
      <c r="W42" s="38">
        <f t="shared" si="8"/>
        <v>0</v>
      </c>
      <c r="X42" s="69"/>
      <c r="Y42" s="70"/>
      <c r="Z42" s="71"/>
      <c r="AA42" s="42"/>
      <c r="AB42" s="42"/>
      <c r="AC42" s="211"/>
    </row>
    <row r="43" spans="2:29" ht="15" customHeight="1" x14ac:dyDescent="0.15">
      <c r="B43" s="157"/>
      <c r="C43" s="158"/>
      <c r="D43" s="159"/>
      <c r="E43" s="158"/>
      <c r="F43" s="160"/>
      <c r="G43" s="161"/>
      <c r="H43" s="223"/>
      <c r="I43" s="209"/>
      <c r="J43" s="65">
        <f t="shared" si="6"/>
        <v>0</v>
      </c>
      <c r="K43" s="66">
        <f t="shared" si="6"/>
        <v>0</v>
      </c>
      <c r="L43" s="224"/>
      <c r="M43" s="206"/>
      <c r="N43" s="599"/>
      <c r="O43" s="600"/>
      <c r="P43" s="601">
        <f t="shared" si="7"/>
        <v>0</v>
      </c>
      <c r="Q43" s="602"/>
      <c r="R43" s="67"/>
      <c r="S43" s="68"/>
      <c r="T43" s="38"/>
      <c r="U43" s="40"/>
      <c r="V43" s="208"/>
      <c r="W43" s="38">
        <f t="shared" si="8"/>
        <v>0</v>
      </c>
      <c r="X43" s="69"/>
      <c r="Y43" s="70"/>
      <c r="Z43" s="71"/>
      <c r="AA43" s="42"/>
      <c r="AB43" s="42"/>
      <c r="AC43" s="211"/>
    </row>
    <row r="44" spans="2:29" ht="15" customHeight="1" x14ac:dyDescent="0.15">
      <c r="B44" s="157"/>
      <c r="C44" s="158"/>
      <c r="D44" s="159"/>
      <c r="E44" s="158"/>
      <c r="F44" s="160"/>
      <c r="G44" s="161"/>
      <c r="H44" s="223"/>
      <c r="I44" s="209"/>
      <c r="J44" s="65">
        <f t="shared" si="6"/>
        <v>0</v>
      </c>
      <c r="K44" s="66">
        <f t="shared" si="6"/>
        <v>0</v>
      </c>
      <c r="L44" s="224"/>
      <c r="M44" s="206"/>
      <c r="N44" s="599"/>
      <c r="O44" s="600"/>
      <c r="P44" s="601">
        <f t="shared" si="7"/>
        <v>0</v>
      </c>
      <c r="Q44" s="602"/>
      <c r="R44" s="67"/>
      <c r="S44" s="68"/>
      <c r="T44" s="38"/>
      <c r="U44" s="40"/>
      <c r="V44" s="208"/>
      <c r="W44" s="38">
        <f t="shared" si="8"/>
        <v>0</v>
      </c>
      <c r="X44" s="69"/>
      <c r="Y44" s="70"/>
      <c r="Z44" s="71"/>
      <c r="AA44" s="42"/>
      <c r="AB44" s="42"/>
      <c r="AC44" s="211"/>
    </row>
    <row r="45" spans="2:29" ht="15" customHeight="1" x14ac:dyDescent="0.15">
      <c r="B45" s="157"/>
      <c r="C45" s="158"/>
      <c r="D45" s="159"/>
      <c r="E45" s="158"/>
      <c r="F45" s="160"/>
      <c r="G45" s="161"/>
      <c r="H45" s="223"/>
      <c r="I45" s="209"/>
      <c r="J45" s="65">
        <f t="shared" si="6"/>
        <v>0</v>
      </c>
      <c r="K45" s="66">
        <f t="shared" si="6"/>
        <v>0</v>
      </c>
      <c r="L45" s="224"/>
      <c r="M45" s="206"/>
      <c r="N45" s="599"/>
      <c r="O45" s="600"/>
      <c r="P45" s="601">
        <f t="shared" si="7"/>
        <v>0</v>
      </c>
      <c r="Q45" s="602"/>
      <c r="R45" s="67"/>
      <c r="S45" s="68"/>
      <c r="T45" s="38"/>
      <c r="U45" s="40"/>
      <c r="V45" s="208"/>
      <c r="W45" s="38">
        <f t="shared" si="8"/>
        <v>0</v>
      </c>
      <c r="X45" s="69"/>
      <c r="Y45" s="70"/>
      <c r="Z45" s="71"/>
      <c r="AA45" s="42"/>
      <c r="AB45" s="42"/>
      <c r="AC45" s="211"/>
    </row>
    <row r="46" spans="2:29" ht="15" customHeight="1" x14ac:dyDescent="0.15">
      <c r="B46" s="157"/>
      <c r="C46" s="158"/>
      <c r="D46" s="159"/>
      <c r="E46" s="158"/>
      <c r="F46" s="160"/>
      <c r="G46" s="161"/>
      <c r="H46" s="223"/>
      <c r="I46" s="209"/>
      <c r="J46" s="65">
        <f t="shared" si="6"/>
        <v>0</v>
      </c>
      <c r="K46" s="66">
        <f t="shared" si="6"/>
        <v>0</v>
      </c>
      <c r="L46" s="224"/>
      <c r="M46" s="206"/>
      <c r="N46" s="599"/>
      <c r="O46" s="600"/>
      <c r="P46" s="601">
        <f t="shared" si="7"/>
        <v>0</v>
      </c>
      <c r="Q46" s="602"/>
      <c r="R46" s="67"/>
      <c r="S46" s="68"/>
      <c r="T46" s="38"/>
      <c r="U46" s="40"/>
      <c r="V46" s="208"/>
      <c r="W46" s="38">
        <f t="shared" si="8"/>
        <v>0</v>
      </c>
      <c r="X46" s="69"/>
      <c r="Y46" s="70"/>
      <c r="Z46" s="71"/>
      <c r="AA46" s="42"/>
      <c r="AB46" s="42"/>
      <c r="AC46" s="211"/>
    </row>
    <row r="47" spans="2:29" ht="15" customHeight="1" x14ac:dyDescent="0.15">
      <c r="B47" s="157"/>
      <c r="C47" s="158"/>
      <c r="D47" s="159"/>
      <c r="E47" s="158"/>
      <c r="F47" s="160"/>
      <c r="G47" s="161"/>
      <c r="H47" s="223"/>
      <c r="I47" s="209"/>
      <c r="J47" s="65">
        <f t="shared" si="6"/>
        <v>0</v>
      </c>
      <c r="K47" s="66">
        <f t="shared" si="6"/>
        <v>0</v>
      </c>
      <c r="L47" s="224"/>
      <c r="M47" s="206"/>
      <c r="N47" s="599"/>
      <c r="O47" s="600"/>
      <c r="P47" s="601">
        <f t="shared" si="7"/>
        <v>0</v>
      </c>
      <c r="Q47" s="602"/>
      <c r="R47" s="67"/>
      <c r="S47" s="68"/>
      <c r="T47" s="38"/>
      <c r="U47" s="40"/>
      <c r="V47" s="208"/>
      <c r="W47" s="38">
        <f t="shared" si="8"/>
        <v>0</v>
      </c>
      <c r="X47" s="69"/>
      <c r="Y47" s="70"/>
      <c r="Z47" s="71"/>
      <c r="AA47" s="42"/>
      <c r="AB47" s="42"/>
      <c r="AC47" s="211"/>
    </row>
    <row r="48" spans="2:29" ht="15" customHeight="1" x14ac:dyDescent="0.15">
      <c r="B48" s="157"/>
      <c r="C48" s="158"/>
      <c r="D48" s="159"/>
      <c r="E48" s="158"/>
      <c r="F48" s="160"/>
      <c r="G48" s="161"/>
      <c r="H48" s="223"/>
      <c r="I48" s="209"/>
      <c r="J48" s="65">
        <f t="shared" si="6"/>
        <v>0</v>
      </c>
      <c r="K48" s="66">
        <f t="shared" si="6"/>
        <v>0</v>
      </c>
      <c r="L48" s="224"/>
      <c r="M48" s="206"/>
      <c r="N48" s="599"/>
      <c r="O48" s="600"/>
      <c r="P48" s="601">
        <f t="shared" si="7"/>
        <v>0</v>
      </c>
      <c r="Q48" s="602"/>
      <c r="R48" s="67"/>
      <c r="S48" s="68"/>
      <c r="T48" s="38"/>
      <c r="U48" s="40"/>
      <c r="V48" s="208"/>
      <c r="W48" s="38">
        <f t="shared" si="8"/>
        <v>0</v>
      </c>
      <c r="X48" s="69"/>
      <c r="Y48" s="70"/>
      <c r="Z48" s="71"/>
      <c r="AA48" s="42"/>
      <c r="AB48" s="42"/>
      <c r="AC48" s="211"/>
    </row>
    <row r="49" spans="2:29" ht="15" customHeight="1" x14ac:dyDescent="0.15">
      <c r="B49" s="157"/>
      <c r="C49" s="158"/>
      <c r="D49" s="159"/>
      <c r="E49" s="158"/>
      <c r="F49" s="160"/>
      <c r="G49" s="161"/>
      <c r="H49" s="223"/>
      <c r="I49" s="209"/>
      <c r="J49" s="65">
        <f t="shared" si="6"/>
        <v>0</v>
      </c>
      <c r="K49" s="66">
        <f t="shared" si="6"/>
        <v>0</v>
      </c>
      <c r="L49" s="224"/>
      <c r="M49" s="206"/>
      <c r="N49" s="599"/>
      <c r="O49" s="600"/>
      <c r="P49" s="601">
        <f t="shared" si="7"/>
        <v>0</v>
      </c>
      <c r="Q49" s="602"/>
      <c r="R49" s="67"/>
      <c r="S49" s="68"/>
      <c r="T49" s="38"/>
      <c r="U49" s="40"/>
      <c r="V49" s="208"/>
      <c r="W49" s="38">
        <f t="shared" si="8"/>
        <v>0</v>
      </c>
      <c r="X49" s="69"/>
      <c r="Y49" s="70"/>
      <c r="Z49" s="71"/>
      <c r="AA49" s="42"/>
      <c r="AB49" s="42"/>
      <c r="AC49" s="211"/>
    </row>
    <row r="50" spans="2:29" ht="15" customHeight="1" x14ac:dyDescent="0.15">
      <c r="B50" s="157"/>
      <c r="C50" s="158"/>
      <c r="D50" s="159"/>
      <c r="E50" s="158"/>
      <c r="F50" s="160"/>
      <c r="G50" s="161"/>
      <c r="H50" s="223"/>
      <c r="I50" s="209"/>
      <c r="J50" s="65">
        <f t="shared" si="6"/>
        <v>0</v>
      </c>
      <c r="K50" s="66">
        <f t="shared" si="6"/>
        <v>0</v>
      </c>
      <c r="L50" s="224"/>
      <c r="M50" s="206"/>
      <c r="N50" s="599"/>
      <c r="O50" s="600"/>
      <c r="P50" s="601">
        <f t="shared" si="7"/>
        <v>0</v>
      </c>
      <c r="Q50" s="602"/>
      <c r="R50" s="67"/>
      <c r="S50" s="68"/>
      <c r="T50" s="38"/>
      <c r="U50" s="40"/>
      <c r="V50" s="208"/>
      <c r="W50" s="38">
        <f t="shared" si="8"/>
        <v>0</v>
      </c>
      <c r="X50" s="69"/>
      <c r="Y50" s="70"/>
      <c r="Z50" s="71"/>
      <c r="AA50" s="42"/>
      <c r="AB50" s="42"/>
      <c r="AC50" s="211"/>
    </row>
    <row r="51" spans="2:29" ht="15" customHeight="1" x14ac:dyDescent="0.15">
      <c r="B51" s="157"/>
      <c r="C51" s="158"/>
      <c r="D51" s="159"/>
      <c r="E51" s="158"/>
      <c r="F51" s="160"/>
      <c r="G51" s="161"/>
      <c r="H51" s="223"/>
      <c r="I51" s="209"/>
      <c r="J51" s="65">
        <f t="shared" si="6"/>
        <v>0</v>
      </c>
      <c r="K51" s="66">
        <f t="shared" si="6"/>
        <v>0</v>
      </c>
      <c r="L51" s="224"/>
      <c r="M51" s="206"/>
      <c r="N51" s="599"/>
      <c r="O51" s="600"/>
      <c r="P51" s="601">
        <f t="shared" si="7"/>
        <v>0</v>
      </c>
      <c r="Q51" s="602"/>
      <c r="R51" s="67"/>
      <c r="S51" s="68"/>
      <c r="T51" s="38"/>
      <c r="U51" s="40"/>
      <c r="V51" s="208"/>
      <c r="W51" s="38">
        <f t="shared" si="8"/>
        <v>0</v>
      </c>
      <c r="X51" s="69"/>
      <c r="Y51" s="70"/>
      <c r="Z51" s="71"/>
      <c r="AA51" s="42"/>
      <c r="AB51" s="42"/>
      <c r="AC51" s="211"/>
    </row>
    <row r="52" spans="2:29" ht="15" customHeight="1" x14ac:dyDescent="0.15">
      <c r="B52" s="157"/>
      <c r="C52" s="158"/>
      <c r="D52" s="159"/>
      <c r="E52" s="158"/>
      <c r="F52" s="160"/>
      <c r="G52" s="161"/>
      <c r="H52" s="223"/>
      <c r="I52" s="209"/>
      <c r="J52" s="65">
        <f t="shared" si="6"/>
        <v>0</v>
      </c>
      <c r="K52" s="66">
        <f t="shared" si="6"/>
        <v>0</v>
      </c>
      <c r="L52" s="224"/>
      <c r="M52" s="206"/>
      <c r="N52" s="599"/>
      <c r="O52" s="600"/>
      <c r="P52" s="601">
        <f t="shared" si="7"/>
        <v>0</v>
      </c>
      <c r="Q52" s="602"/>
      <c r="R52" s="67"/>
      <c r="S52" s="68"/>
      <c r="T52" s="38"/>
      <c r="U52" s="40"/>
      <c r="V52" s="208"/>
      <c r="W52" s="38">
        <f t="shared" si="8"/>
        <v>0</v>
      </c>
      <c r="X52" s="69"/>
      <c r="Y52" s="70"/>
      <c r="Z52" s="71"/>
      <c r="AA52" s="42"/>
      <c r="AB52" s="42"/>
      <c r="AC52" s="211"/>
    </row>
    <row r="53" spans="2:29" ht="15" customHeight="1" x14ac:dyDescent="0.15">
      <c r="B53" s="157"/>
      <c r="C53" s="158"/>
      <c r="D53" s="159"/>
      <c r="E53" s="158"/>
      <c r="F53" s="160"/>
      <c r="G53" s="161"/>
      <c r="H53" s="223"/>
      <c r="I53" s="209"/>
      <c r="J53" s="65">
        <f t="shared" si="6"/>
        <v>0</v>
      </c>
      <c r="K53" s="66">
        <f t="shared" si="6"/>
        <v>0</v>
      </c>
      <c r="L53" s="224"/>
      <c r="M53" s="206"/>
      <c r="N53" s="599"/>
      <c r="O53" s="600"/>
      <c r="P53" s="601">
        <f t="shared" si="7"/>
        <v>0</v>
      </c>
      <c r="Q53" s="602"/>
      <c r="R53" s="67"/>
      <c r="S53" s="68"/>
      <c r="T53" s="38"/>
      <c r="U53" s="40"/>
      <c r="V53" s="208"/>
      <c r="W53" s="38">
        <f t="shared" si="8"/>
        <v>0</v>
      </c>
      <c r="X53" s="69"/>
      <c r="Y53" s="70"/>
      <c r="Z53" s="71"/>
      <c r="AA53" s="42"/>
      <c r="AB53" s="42"/>
      <c r="AC53" s="211"/>
    </row>
    <row r="54" spans="2:29" ht="15" customHeight="1" x14ac:dyDescent="0.15">
      <c r="B54" s="157"/>
      <c r="C54" s="158"/>
      <c r="D54" s="159"/>
      <c r="E54" s="158"/>
      <c r="F54" s="160"/>
      <c r="G54" s="161"/>
      <c r="H54" s="223"/>
      <c r="I54" s="209"/>
      <c r="J54" s="65">
        <f t="shared" si="6"/>
        <v>0</v>
      </c>
      <c r="K54" s="66">
        <f t="shared" si="6"/>
        <v>0</v>
      </c>
      <c r="L54" s="224"/>
      <c r="M54" s="206"/>
      <c r="N54" s="599"/>
      <c r="O54" s="600"/>
      <c r="P54" s="601">
        <f t="shared" si="7"/>
        <v>0</v>
      </c>
      <c r="Q54" s="602"/>
      <c r="R54" s="67"/>
      <c r="S54" s="68"/>
      <c r="T54" s="38"/>
      <c r="U54" s="40"/>
      <c r="V54" s="208"/>
      <c r="W54" s="38">
        <f t="shared" si="8"/>
        <v>0</v>
      </c>
      <c r="X54" s="69"/>
      <c r="Y54" s="70"/>
      <c r="Z54" s="71"/>
      <c r="AA54" s="42"/>
      <c r="AB54" s="42"/>
      <c r="AC54" s="211"/>
    </row>
    <row r="55" spans="2:29" ht="15" customHeight="1" x14ac:dyDescent="0.15">
      <c r="B55" s="157"/>
      <c r="C55" s="158"/>
      <c r="D55" s="159"/>
      <c r="E55" s="158"/>
      <c r="F55" s="160"/>
      <c r="G55" s="161"/>
      <c r="H55" s="223"/>
      <c r="I55" s="209"/>
      <c r="J55" s="65">
        <f t="shared" si="6"/>
        <v>0</v>
      </c>
      <c r="K55" s="66">
        <f t="shared" si="6"/>
        <v>0</v>
      </c>
      <c r="L55" s="224"/>
      <c r="M55" s="206"/>
      <c r="N55" s="599"/>
      <c r="O55" s="600"/>
      <c r="P55" s="601">
        <f t="shared" si="7"/>
        <v>0</v>
      </c>
      <c r="Q55" s="602"/>
      <c r="R55" s="67"/>
      <c r="S55" s="68"/>
      <c r="T55" s="38"/>
      <c r="U55" s="40"/>
      <c r="V55" s="208"/>
      <c r="W55" s="38">
        <f t="shared" si="8"/>
        <v>0</v>
      </c>
      <c r="X55" s="69"/>
      <c r="Y55" s="70"/>
      <c r="Z55" s="71"/>
      <c r="AA55" s="42"/>
      <c r="AB55" s="42"/>
      <c r="AC55" s="211"/>
    </row>
    <row r="56" spans="2:29" ht="15" customHeight="1" x14ac:dyDescent="0.15">
      <c r="B56" s="157"/>
      <c r="C56" s="158"/>
      <c r="D56" s="159"/>
      <c r="E56" s="158"/>
      <c r="F56" s="160"/>
      <c r="G56" s="161"/>
      <c r="H56" s="223"/>
      <c r="I56" s="209"/>
      <c r="J56" s="65">
        <f t="shared" si="6"/>
        <v>0</v>
      </c>
      <c r="K56" s="66">
        <f t="shared" si="6"/>
        <v>0</v>
      </c>
      <c r="L56" s="224"/>
      <c r="M56" s="206"/>
      <c r="N56" s="599"/>
      <c r="O56" s="600"/>
      <c r="P56" s="601">
        <f t="shared" si="7"/>
        <v>0</v>
      </c>
      <c r="Q56" s="602"/>
      <c r="R56" s="67"/>
      <c r="S56" s="68"/>
      <c r="T56" s="38"/>
      <c r="U56" s="40"/>
      <c r="V56" s="208"/>
      <c r="W56" s="38">
        <f t="shared" si="8"/>
        <v>0</v>
      </c>
      <c r="X56" s="69"/>
      <c r="Y56" s="70"/>
      <c r="Z56" s="71"/>
      <c r="AA56" s="42"/>
      <c r="AB56" s="42"/>
      <c r="AC56" s="211"/>
    </row>
    <row r="57" spans="2:29" ht="15" customHeight="1" x14ac:dyDescent="0.15">
      <c r="B57" s="157"/>
      <c r="C57" s="158"/>
      <c r="D57" s="159"/>
      <c r="E57" s="158"/>
      <c r="F57" s="160"/>
      <c r="G57" s="161"/>
      <c r="H57" s="223"/>
      <c r="I57" s="209"/>
      <c r="J57" s="65">
        <f t="shared" si="6"/>
        <v>0</v>
      </c>
      <c r="K57" s="66">
        <f t="shared" si="6"/>
        <v>0</v>
      </c>
      <c r="L57" s="224"/>
      <c r="M57" s="206"/>
      <c r="N57" s="599"/>
      <c r="O57" s="600"/>
      <c r="P57" s="601">
        <f t="shared" si="7"/>
        <v>0</v>
      </c>
      <c r="Q57" s="602"/>
      <c r="R57" s="67"/>
      <c r="S57" s="68"/>
      <c r="T57" s="38"/>
      <c r="U57" s="40"/>
      <c r="V57" s="208"/>
      <c r="W57" s="38">
        <f t="shared" si="8"/>
        <v>0</v>
      </c>
      <c r="X57" s="69"/>
      <c r="Y57" s="70"/>
      <c r="Z57" s="71"/>
      <c r="AA57" s="42"/>
      <c r="AB57" s="42"/>
      <c r="AC57" s="211"/>
    </row>
    <row r="58" spans="2:29" ht="15" customHeight="1" x14ac:dyDescent="0.15">
      <c r="B58" s="157"/>
      <c r="C58" s="158"/>
      <c r="D58" s="159"/>
      <c r="E58" s="158"/>
      <c r="F58" s="160"/>
      <c r="G58" s="161"/>
      <c r="H58" s="223"/>
      <c r="I58" s="209"/>
      <c r="J58" s="65">
        <f t="shared" si="6"/>
        <v>0</v>
      </c>
      <c r="K58" s="66">
        <f t="shared" si="6"/>
        <v>0</v>
      </c>
      <c r="L58" s="224"/>
      <c r="M58" s="206"/>
      <c r="N58" s="599"/>
      <c r="O58" s="600"/>
      <c r="P58" s="601">
        <f t="shared" si="7"/>
        <v>0</v>
      </c>
      <c r="Q58" s="602"/>
      <c r="R58" s="67"/>
      <c r="S58" s="68"/>
      <c r="T58" s="38"/>
      <c r="U58" s="40"/>
      <c r="V58" s="208"/>
      <c r="W58" s="38">
        <f t="shared" si="8"/>
        <v>0</v>
      </c>
      <c r="X58" s="69"/>
      <c r="Y58" s="70"/>
      <c r="Z58" s="71"/>
      <c r="AA58" s="42"/>
      <c r="AB58" s="42"/>
      <c r="AC58" s="211"/>
    </row>
    <row r="59" spans="2:29" ht="15" customHeight="1" x14ac:dyDescent="0.15">
      <c r="B59" s="43" t="s">
        <v>34</v>
      </c>
      <c r="C59" s="44"/>
      <c r="D59" s="60"/>
      <c r="E59" s="61"/>
      <c r="F59" s="45"/>
      <c r="G59" s="46">
        <f>SUM(G23:G58)</f>
        <v>0</v>
      </c>
      <c r="H59" s="47"/>
      <c r="I59" s="48"/>
      <c r="J59" s="49">
        <f>SUM(J23:J58)</f>
        <v>0</v>
      </c>
      <c r="K59" s="48">
        <f>SUM(K23:K58)</f>
        <v>0</v>
      </c>
      <c r="L59" s="72"/>
      <c r="M59" s="51"/>
      <c r="N59" s="608"/>
      <c r="O59" s="609"/>
      <c r="P59" s="610">
        <f>SUM(P23:Q58)</f>
        <v>0</v>
      </c>
      <c r="Q59" s="611"/>
      <c r="R59" s="55"/>
      <c r="S59" s="52"/>
      <c r="T59" s="53"/>
      <c r="U59" s="56"/>
      <c r="V59" s="55"/>
      <c r="W59" s="53">
        <f>SUM(W23:W58)</f>
        <v>0</v>
      </c>
      <c r="X59" s="57"/>
      <c r="Y59" s="48"/>
      <c r="Z59" s="58"/>
      <c r="AA59" s="59"/>
      <c r="AB59" s="59"/>
      <c r="AC59" s="73"/>
    </row>
    <row r="60" spans="2:29" ht="15" customHeight="1" x14ac:dyDescent="0.15">
      <c r="B60" s="21" t="s">
        <v>35</v>
      </c>
      <c r="C60" s="22"/>
      <c r="D60" s="23"/>
      <c r="E60" s="22"/>
      <c r="F60" s="23"/>
      <c r="G60" s="23"/>
      <c r="H60" s="24"/>
      <c r="I60" s="25"/>
      <c r="J60" s="26"/>
      <c r="K60" s="25"/>
      <c r="L60" s="24"/>
      <c r="M60" s="27"/>
      <c r="N60" s="28"/>
      <c r="O60" s="28"/>
      <c r="P60" s="29"/>
      <c r="Q60" s="30"/>
      <c r="R60" s="31"/>
      <c r="S60" s="28"/>
      <c r="T60" s="29"/>
      <c r="U60" s="32"/>
      <c r="V60" s="31"/>
      <c r="W60" s="29"/>
      <c r="X60" s="33"/>
      <c r="Y60" s="25"/>
      <c r="Z60" s="25"/>
      <c r="AA60" s="34"/>
      <c r="AB60" s="34"/>
      <c r="AC60" s="74" t="s">
        <v>36</v>
      </c>
    </row>
    <row r="61" spans="2:29" ht="15" customHeight="1" x14ac:dyDescent="0.15">
      <c r="B61" s="157"/>
      <c r="C61" s="158"/>
      <c r="D61" s="217"/>
      <c r="E61" s="218"/>
      <c r="F61" s="160"/>
      <c r="G61" s="161"/>
      <c r="H61" s="219"/>
      <c r="I61" s="163"/>
      <c r="J61" s="75">
        <f t="shared" ref="J61:K66" si="9">$G61*H61</f>
        <v>0</v>
      </c>
      <c r="K61" s="37">
        <f t="shared" si="9"/>
        <v>0</v>
      </c>
      <c r="L61" s="214"/>
      <c r="M61" s="206"/>
      <c r="N61" s="207"/>
      <c r="O61" s="207"/>
      <c r="P61" s="38">
        <f t="shared" ref="P61:Q66" si="10">$G61*N61</f>
        <v>0</v>
      </c>
      <c r="Q61" s="39">
        <f t="shared" si="10"/>
        <v>0</v>
      </c>
      <c r="R61" s="76"/>
      <c r="S61" s="77"/>
      <c r="T61" s="38"/>
      <c r="U61" s="40"/>
      <c r="V61" s="208"/>
      <c r="W61" s="38">
        <f t="shared" ref="W61:W66" si="11">$G61*V61</f>
        <v>0</v>
      </c>
      <c r="X61" s="69"/>
      <c r="Y61" s="70"/>
      <c r="Z61" s="71"/>
      <c r="AA61" s="42"/>
      <c r="AB61" s="42"/>
      <c r="AC61" s="210"/>
    </row>
    <row r="62" spans="2:29" ht="15" customHeight="1" x14ac:dyDescent="0.15">
      <c r="B62" s="157"/>
      <c r="C62" s="158"/>
      <c r="D62" s="217"/>
      <c r="E62" s="218"/>
      <c r="F62" s="160"/>
      <c r="G62" s="161"/>
      <c r="H62" s="219"/>
      <c r="I62" s="163"/>
      <c r="J62" s="75">
        <f t="shared" si="9"/>
        <v>0</v>
      </c>
      <c r="K62" s="37">
        <f t="shared" si="9"/>
        <v>0</v>
      </c>
      <c r="L62" s="214"/>
      <c r="M62" s="206"/>
      <c r="N62" s="207"/>
      <c r="O62" s="207"/>
      <c r="P62" s="38">
        <f>$G62*N62</f>
        <v>0</v>
      </c>
      <c r="Q62" s="39">
        <f t="shared" si="10"/>
        <v>0</v>
      </c>
      <c r="R62" s="76"/>
      <c r="S62" s="77"/>
      <c r="T62" s="38"/>
      <c r="U62" s="40"/>
      <c r="V62" s="208"/>
      <c r="W62" s="38">
        <f t="shared" si="11"/>
        <v>0</v>
      </c>
      <c r="X62" s="69"/>
      <c r="Y62" s="70"/>
      <c r="Z62" s="71"/>
      <c r="AA62" s="42"/>
      <c r="AB62" s="42"/>
      <c r="AC62" s="210"/>
    </row>
    <row r="63" spans="2:29" ht="15" customHeight="1" x14ac:dyDescent="0.15">
      <c r="B63" s="220"/>
      <c r="C63" s="218"/>
      <c r="D63" s="217"/>
      <c r="E63" s="218"/>
      <c r="F63" s="221"/>
      <c r="G63" s="222"/>
      <c r="H63" s="219"/>
      <c r="I63" s="163"/>
      <c r="J63" s="75">
        <f t="shared" si="9"/>
        <v>0</v>
      </c>
      <c r="K63" s="37">
        <f t="shared" si="9"/>
        <v>0</v>
      </c>
      <c r="L63" s="214"/>
      <c r="M63" s="215"/>
      <c r="N63" s="216"/>
      <c r="O63" s="216"/>
      <c r="P63" s="38">
        <f t="shared" si="10"/>
        <v>0</v>
      </c>
      <c r="Q63" s="39">
        <f t="shared" si="10"/>
        <v>0</v>
      </c>
      <c r="R63" s="76"/>
      <c r="S63" s="77"/>
      <c r="T63" s="38"/>
      <c r="U63" s="40"/>
      <c r="V63" s="213"/>
      <c r="W63" s="38">
        <f t="shared" si="11"/>
        <v>0</v>
      </c>
      <c r="X63" s="69"/>
      <c r="Y63" s="70"/>
      <c r="Z63" s="71"/>
      <c r="AA63" s="42"/>
      <c r="AB63" s="42"/>
      <c r="AC63" s="212"/>
    </row>
    <row r="64" spans="2:29" ht="15" customHeight="1" x14ac:dyDescent="0.15">
      <c r="B64" s="220"/>
      <c r="C64" s="218"/>
      <c r="D64" s="217"/>
      <c r="E64" s="218"/>
      <c r="F64" s="221"/>
      <c r="G64" s="222"/>
      <c r="H64" s="219"/>
      <c r="I64" s="163"/>
      <c r="J64" s="75">
        <f t="shared" si="9"/>
        <v>0</v>
      </c>
      <c r="K64" s="37">
        <f t="shared" si="9"/>
        <v>0</v>
      </c>
      <c r="L64" s="214"/>
      <c r="M64" s="215"/>
      <c r="N64" s="216"/>
      <c r="O64" s="216"/>
      <c r="P64" s="38">
        <f t="shared" si="10"/>
        <v>0</v>
      </c>
      <c r="Q64" s="39">
        <f t="shared" si="10"/>
        <v>0</v>
      </c>
      <c r="R64" s="76"/>
      <c r="S64" s="77"/>
      <c r="T64" s="38"/>
      <c r="U64" s="40"/>
      <c r="V64" s="213"/>
      <c r="W64" s="38">
        <f t="shared" si="11"/>
        <v>0</v>
      </c>
      <c r="X64" s="69"/>
      <c r="Y64" s="70"/>
      <c r="Z64" s="71"/>
      <c r="AA64" s="42"/>
      <c r="AB64" s="42"/>
      <c r="AC64" s="212"/>
    </row>
    <row r="65" spans="2:31" ht="15" customHeight="1" x14ac:dyDescent="0.15">
      <c r="B65" s="220"/>
      <c r="C65" s="218"/>
      <c r="D65" s="217"/>
      <c r="E65" s="218"/>
      <c r="F65" s="221"/>
      <c r="G65" s="222"/>
      <c r="H65" s="219"/>
      <c r="I65" s="163"/>
      <c r="J65" s="75">
        <f t="shared" si="9"/>
        <v>0</v>
      </c>
      <c r="K65" s="37">
        <f t="shared" si="9"/>
        <v>0</v>
      </c>
      <c r="L65" s="214"/>
      <c r="M65" s="215"/>
      <c r="N65" s="216"/>
      <c r="O65" s="216"/>
      <c r="P65" s="38">
        <f t="shared" si="10"/>
        <v>0</v>
      </c>
      <c r="Q65" s="39">
        <f t="shared" si="10"/>
        <v>0</v>
      </c>
      <c r="R65" s="76"/>
      <c r="S65" s="77"/>
      <c r="T65" s="38"/>
      <c r="U65" s="40"/>
      <c r="V65" s="213"/>
      <c r="W65" s="38">
        <f t="shared" si="11"/>
        <v>0</v>
      </c>
      <c r="X65" s="69"/>
      <c r="Y65" s="70"/>
      <c r="Z65" s="71"/>
      <c r="AA65" s="42"/>
      <c r="AB65" s="42"/>
      <c r="AC65" s="212"/>
    </row>
    <row r="66" spans="2:31" ht="15" customHeight="1" x14ac:dyDescent="0.15">
      <c r="B66" s="220"/>
      <c r="C66" s="218"/>
      <c r="D66" s="217"/>
      <c r="E66" s="218"/>
      <c r="F66" s="221"/>
      <c r="G66" s="222"/>
      <c r="H66" s="219"/>
      <c r="I66" s="163"/>
      <c r="J66" s="75">
        <f t="shared" si="9"/>
        <v>0</v>
      </c>
      <c r="K66" s="37">
        <f t="shared" si="9"/>
        <v>0</v>
      </c>
      <c r="L66" s="214"/>
      <c r="M66" s="215"/>
      <c r="N66" s="216"/>
      <c r="O66" s="216"/>
      <c r="P66" s="38">
        <f t="shared" si="10"/>
        <v>0</v>
      </c>
      <c r="Q66" s="39">
        <f t="shared" si="10"/>
        <v>0</v>
      </c>
      <c r="R66" s="76"/>
      <c r="S66" s="77"/>
      <c r="T66" s="38"/>
      <c r="U66" s="40"/>
      <c r="V66" s="213"/>
      <c r="W66" s="38">
        <f t="shared" si="11"/>
        <v>0</v>
      </c>
      <c r="X66" s="69"/>
      <c r="Y66" s="70"/>
      <c r="Z66" s="71"/>
      <c r="AA66" s="42"/>
      <c r="AB66" s="42"/>
      <c r="AC66" s="212"/>
    </row>
    <row r="67" spans="2:31" ht="15" customHeight="1" x14ac:dyDescent="0.15">
      <c r="B67" s="43" t="s">
        <v>37</v>
      </c>
      <c r="C67" s="44"/>
      <c r="D67" s="81"/>
      <c r="E67" s="61"/>
      <c r="F67" s="45"/>
      <c r="G67" s="46">
        <f>SUM(G61:G66)</f>
        <v>0</v>
      </c>
      <c r="H67" s="78"/>
      <c r="I67" s="48"/>
      <c r="J67" s="79">
        <f>SUM(J61:J66)</f>
        <v>0</v>
      </c>
      <c r="K67" s="80">
        <f>SUM(K61:K66)</f>
        <v>0</v>
      </c>
      <c r="L67" s="72"/>
      <c r="M67" s="51"/>
      <c r="N67" s="52"/>
      <c r="O67" s="52"/>
      <c r="P67" s="53">
        <f>SUM(P61:P66)</f>
        <v>0</v>
      </c>
      <c r="Q67" s="54">
        <f>SUM(Q61:Q66)</f>
        <v>0</v>
      </c>
      <c r="R67" s="55"/>
      <c r="S67" s="52"/>
      <c r="T67" s="53"/>
      <c r="U67" s="56"/>
      <c r="V67" s="55"/>
      <c r="W67" s="53">
        <f>SUM(W61:W66)</f>
        <v>0</v>
      </c>
      <c r="X67" s="57"/>
      <c r="Y67" s="48"/>
      <c r="Z67" s="58"/>
      <c r="AA67" s="59"/>
      <c r="AB67" s="59"/>
      <c r="AC67" s="62"/>
    </row>
    <row r="68" spans="2:31" ht="15" customHeight="1" thickBot="1" x14ac:dyDescent="0.2">
      <c r="B68" s="82" t="s">
        <v>38</v>
      </c>
      <c r="C68" s="83"/>
      <c r="D68" s="100"/>
      <c r="E68" s="101"/>
      <c r="F68" s="84"/>
      <c r="G68" s="85"/>
      <c r="H68" s="86"/>
      <c r="I68" s="87"/>
      <c r="J68" s="88"/>
      <c r="K68" s="87"/>
      <c r="L68" s="89"/>
      <c r="M68" s="90"/>
      <c r="N68" s="91"/>
      <c r="O68" s="91"/>
      <c r="P68" s="92">
        <f>P21+P59+P67</f>
        <v>0</v>
      </c>
      <c r="Q68" s="93">
        <f>Q21+P59+Q67</f>
        <v>0</v>
      </c>
      <c r="R68" s="94"/>
      <c r="S68" s="91"/>
      <c r="T68" s="92">
        <f>T21</f>
        <v>0</v>
      </c>
      <c r="U68" s="95">
        <f>U21</f>
        <v>0</v>
      </c>
      <c r="V68" s="94"/>
      <c r="W68" s="92">
        <f>W21+W59+W67</f>
        <v>0</v>
      </c>
      <c r="X68" s="96"/>
      <c r="Y68" s="97"/>
      <c r="Z68" s="98"/>
      <c r="AA68" s="99">
        <f>AA21</f>
        <v>0</v>
      </c>
      <c r="AB68" s="99">
        <f>AB21</f>
        <v>0</v>
      </c>
      <c r="AC68" s="102"/>
    </row>
    <row r="69" spans="2:31" ht="15" customHeight="1" x14ac:dyDescent="0.15">
      <c r="B69" s="103" t="s">
        <v>39</v>
      </c>
      <c r="C69" s="104"/>
      <c r="D69" s="3"/>
      <c r="E69" s="3"/>
      <c r="F69" s="104"/>
      <c r="G69" s="104"/>
      <c r="H69" s="104"/>
      <c r="I69" s="104"/>
      <c r="J69" s="104"/>
      <c r="K69" s="104"/>
      <c r="L69" s="104"/>
      <c r="M69" s="104"/>
      <c r="N69" s="104"/>
      <c r="O69" s="104"/>
      <c r="P69" s="9"/>
      <c r="Q69" s="9"/>
      <c r="R69" s="104"/>
      <c r="S69" s="104"/>
      <c r="T69" s="8"/>
      <c r="U69" s="8"/>
      <c r="V69" s="3"/>
      <c r="W69" s="8"/>
      <c r="X69" s="105"/>
      <c r="Y69" s="3"/>
      <c r="Z69" s="3"/>
      <c r="AA69" s="8"/>
      <c r="AB69" s="8"/>
      <c r="AC69" s="3"/>
    </row>
    <row r="70" spans="2:31" s="6" customFormat="1" ht="15" customHeight="1" x14ac:dyDescent="0.15">
      <c r="B70" s="103" t="s">
        <v>40</v>
      </c>
      <c r="D70" s="107"/>
      <c r="E70" s="107"/>
      <c r="T70" s="106"/>
      <c r="U70" s="106"/>
      <c r="V70" s="107"/>
      <c r="W70" s="106"/>
      <c r="X70" s="108"/>
      <c r="Y70" s="107"/>
      <c r="Z70" s="107"/>
      <c r="AA70" s="106"/>
      <c r="AB70" s="106"/>
      <c r="AC70" s="3"/>
      <c r="AD70" s="1"/>
      <c r="AE70" s="1"/>
    </row>
    <row r="71" spans="2:31" s="6" customFormat="1" ht="15" customHeight="1" x14ac:dyDescent="0.15">
      <c r="B71" s="154" t="s">
        <v>165</v>
      </c>
      <c r="C71" s="110"/>
      <c r="D71" s="3"/>
      <c r="E71" s="107"/>
      <c r="T71" s="106"/>
      <c r="U71" s="106"/>
      <c r="V71" s="107"/>
      <c r="W71" s="106"/>
      <c r="X71" s="108"/>
      <c r="Y71" s="107"/>
      <c r="Z71" s="3"/>
      <c r="AA71" s="106"/>
      <c r="AB71" s="106"/>
      <c r="AC71" s="3"/>
      <c r="AD71" s="1"/>
      <c r="AE71" s="1"/>
    </row>
    <row r="72" spans="2:31" s="6" customFormat="1" ht="15" customHeight="1" x14ac:dyDescent="0.15">
      <c r="B72" s="103" t="s">
        <v>41</v>
      </c>
      <c r="C72" s="110"/>
      <c r="D72" s="3"/>
      <c r="E72" s="107"/>
      <c r="F72" s="110"/>
      <c r="G72" s="110"/>
      <c r="H72" s="110"/>
      <c r="I72" s="110"/>
      <c r="J72" s="110"/>
      <c r="K72" s="110"/>
      <c r="L72" s="110"/>
      <c r="M72" s="110"/>
      <c r="N72" s="110"/>
      <c r="O72" s="110"/>
      <c r="P72" s="111"/>
      <c r="Q72" s="111"/>
      <c r="R72" s="110"/>
      <c r="S72" s="110"/>
      <c r="T72" s="106"/>
      <c r="U72" s="106"/>
      <c r="V72" s="107"/>
      <c r="W72" s="106"/>
      <c r="X72" s="108"/>
      <c r="Y72" s="107"/>
      <c r="Z72" s="3"/>
      <c r="AA72" s="106"/>
      <c r="AB72" s="106"/>
      <c r="AC72" s="3"/>
      <c r="AD72" s="1"/>
      <c r="AE72" s="1"/>
    </row>
    <row r="73" spans="2:31" s="6" customFormat="1" ht="15" customHeight="1" x14ac:dyDescent="0.15">
      <c r="B73" s="103"/>
      <c r="C73" s="112"/>
      <c r="F73" s="110"/>
      <c r="G73" s="110"/>
      <c r="H73" s="110"/>
      <c r="I73" s="110"/>
      <c r="J73" s="110"/>
      <c r="K73" s="110"/>
      <c r="L73" s="110"/>
      <c r="M73" s="110"/>
      <c r="N73" s="110"/>
      <c r="O73" s="110"/>
      <c r="P73" s="111"/>
      <c r="Q73" s="111"/>
      <c r="R73" s="110"/>
      <c r="S73" s="110"/>
      <c r="T73" s="7"/>
      <c r="U73" s="7"/>
      <c r="W73" s="7"/>
      <c r="X73" s="113"/>
      <c r="AA73" s="7"/>
      <c r="AB73" s="7"/>
      <c r="AD73" s="1"/>
      <c r="AE73" s="1"/>
    </row>
    <row r="74" spans="2:31" ht="15" customHeight="1" x14ac:dyDescent="0.15">
      <c r="B74" s="103"/>
      <c r="C74" s="109"/>
      <c r="F74" s="112"/>
      <c r="G74" s="112"/>
      <c r="H74" s="112"/>
      <c r="I74" s="112"/>
      <c r="J74" s="112"/>
      <c r="K74" s="112"/>
      <c r="L74" s="112"/>
      <c r="M74" s="112"/>
      <c r="N74" s="112"/>
      <c r="O74" s="112"/>
      <c r="P74" s="112"/>
      <c r="Q74" s="112"/>
      <c r="R74" s="112"/>
      <c r="S74" s="112"/>
    </row>
    <row r="75" spans="2:31" x14ac:dyDescent="0.15">
      <c r="B75" s="114"/>
      <c r="F75" s="109"/>
      <c r="G75" s="109"/>
      <c r="H75" s="109"/>
      <c r="I75" s="109"/>
      <c r="J75" s="109"/>
      <c r="K75" s="109"/>
      <c r="L75" s="109"/>
      <c r="M75" s="109"/>
      <c r="N75" s="109"/>
      <c r="O75" s="109"/>
      <c r="P75" s="115"/>
      <c r="Q75" s="115"/>
      <c r="R75" s="109"/>
      <c r="S75" s="109"/>
    </row>
    <row r="76" spans="2:31" x14ac:dyDescent="0.15">
      <c r="B76" s="109"/>
    </row>
  </sheetData>
  <protectedRanges>
    <protectedRange sqref="G1" name="範囲1"/>
  </protectedRanges>
  <mergeCells count="96">
    <mergeCell ref="X1:Y1"/>
    <mergeCell ref="N57:O57"/>
    <mergeCell ref="P57:Q57"/>
    <mergeCell ref="N58:O58"/>
    <mergeCell ref="P58:Q58"/>
    <mergeCell ref="N51:O51"/>
    <mergeCell ref="P51:Q51"/>
    <mergeCell ref="N52:O52"/>
    <mergeCell ref="P52:Q52"/>
    <mergeCell ref="N53:O53"/>
    <mergeCell ref="P53:Q53"/>
    <mergeCell ref="N48:O48"/>
    <mergeCell ref="P48:Q48"/>
    <mergeCell ref="N49:O49"/>
    <mergeCell ref="P49:Q49"/>
    <mergeCell ref="N50:O50"/>
    <mergeCell ref="N59:O59"/>
    <mergeCell ref="P59:Q59"/>
    <mergeCell ref="N54:O54"/>
    <mergeCell ref="P54:Q54"/>
    <mergeCell ref="N55:O55"/>
    <mergeCell ref="P55:Q55"/>
    <mergeCell ref="N56:O56"/>
    <mergeCell ref="P56:Q56"/>
    <mergeCell ref="P50:Q50"/>
    <mergeCell ref="N45:O45"/>
    <mergeCell ref="P45:Q45"/>
    <mergeCell ref="N46:O46"/>
    <mergeCell ref="P46:Q46"/>
    <mergeCell ref="N47:O47"/>
    <mergeCell ref="P47:Q47"/>
    <mergeCell ref="N42:O42"/>
    <mergeCell ref="P42:Q42"/>
    <mergeCell ref="N43:O43"/>
    <mergeCell ref="P43:Q43"/>
    <mergeCell ref="N44:O44"/>
    <mergeCell ref="P44:Q44"/>
    <mergeCell ref="N39:O39"/>
    <mergeCell ref="P39:Q39"/>
    <mergeCell ref="N40:O40"/>
    <mergeCell ref="P40:Q40"/>
    <mergeCell ref="N41:O41"/>
    <mergeCell ref="P41:Q41"/>
    <mergeCell ref="N36:O36"/>
    <mergeCell ref="P36:Q36"/>
    <mergeCell ref="N37:O37"/>
    <mergeCell ref="P37:Q37"/>
    <mergeCell ref="N38:O38"/>
    <mergeCell ref="P38:Q38"/>
    <mergeCell ref="N33:O33"/>
    <mergeCell ref="P33:Q33"/>
    <mergeCell ref="N34:O34"/>
    <mergeCell ref="P34:Q34"/>
    <mergeCell ref="N35:O35"/>
    <mergeCell ref="P35:Q35"/>
    <mergeCell ref="N30:O30"/>
    <mergeCell ref="P30:Q30"/>
    <mergeCell ref="N31:O31"/>
    <mergeCell ref="P31:Q31"/>
    <mergeCell ref="N32:O32"/>
    <mergeCell ref="P32:Q32"/>
    <mergeCell ref="N27:O27"/>
    <mergeCell ref="P27:Q27"/>
    <mergeCell ref="N28:O28"/>
    <mergeCell ref="P28:Q28"/>
    <mergeCell ref="N29:O29"/>
    <mergeCell ref="P29:Q29"/>
    <mergeCell ref="N24:O24"/>
    <mergeCell ref="P24:Q24"/>
    <mergeCell ref="N25:O25"/>
    <mergeCell ref="P25:Q25"/>
    <mergeCell ref="N26:O26"/>
    <mergeCell ref="P26:Q26"/>
    <mergeCell ref="N23:O23"/>
    <mergeCell ref="P23:Q23"/>
    <mergeCell ref="L3:W3"/>
    <mergeCell ref="X3:AB3"/>
    <mergeCell ref="D3:D6"/>
    <mergeCell ref="E3:E6"/>
    <mergeCell ref="T4:U4"/>
    <mergeCell ref="Y4:Z4"/>
    <mergeCell ref="AA4:AB4"/>
    <mergeCell ref="N22:O22"/>
    <mergeCell ref="P22:Q22"/>
    <mergeCell ref="AC3:AC6"/>
    <mergeCell ref="H4:I4"/>
    <mergeCell ref="J4:K4"/>
    <mergeCell ref="N4:O4"/>
    <mergeCell ref="P4:Q4"/>
    <mergeCell ref="R4:S4"/>
    <mergeCell ref="G1:J1"/>
    <mergeCell ref="B3:B6"/>
    <mergeCell ref="C3:C6"/>
    <mergeCell ref="F3:F6"/>
    <mergeCell ref="G3:G6"/>
    <mergeCell ref="H3:K3"/>
  </mergeCells>
  <phoneticPr fontId="3"/>
  <dataValidations count="1">
    <dataValidation type="list" allowBlank="1" showInputMessage="1" showErrorMessage="1" sqref="X1:Y1">
      <formula1>$AG$3:$AG$4</formula1>
    </dataValidation>
  </dataValidations>
  <pageMargins left="0.70866141732283472" right="0.70866141732283472" top="0.74803149606299213" bottom="0.74803149606299213" header="0.31496062992125984" footer="0.31496062992125984"/>
  <pageSetup paperSize="9" scale="4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63"/>
  <sheetViews>
    <sheetView view="pageBreakPreview" topLeftCell="D37" zoomScale="85" zoomScaleNormal="115" zoomScaleSheetLayoutView="85" workbookViewId="0">
      <selection activeCell="B3" sqref="B3"/>
    </sheetView>
  </sheetViews>
  <sheetFormatPr defaultRowHeight="13.5" x14ac:dyDescent="0.15"/>
  <cols>
    <col min="1" max="1" width="2.625" style="1" customWidth="1"/>
    <col min="2" max="7" width="3.625" style="6" customWidth="1"/>
    <col min="8" max="8" width="4.5" style="6" bestFit="1" customWidth="1"/>
    <col min="9" max="9" width="10.5" style="6" bestFit="1" customWidth="1"/>
    <col min="10" max="33" width="4.375" style="6" customWidth="1"/>
    <col min="34" max="37" width="4.25" style="6" customWidth="1"/>
    <col min="38" max="42" width="3.625" style="6" customWidth="1"/>
    <col min="43" max="48" width="3.625" style="1" customWidth="1"/>
    <col min="49" max="49" width="2.375" style="1" customWidth="1"/>
    <col min="50" max="76" width="3.625" style="1" customWidth="1"/>
    <col min="77" max="256" width="9" style="1"/>
    <col min="257" max="257" width="2.625" style="1" customWidth="1"/>
    <col min="258" max="304" width="3.625" style="1" customWidth="1"/>
    <col min="305" max="305" width="2.375" style="1" customWidth="1"/>
    <col min="306" max="332" width="3.625" style="1" customWidth="1"/>
    <col min="333" max="512" width="9" style="1"/>
    <col min="513" max="513" width="2.625" style="1" customWidth="1"/>
    <col min="514" max="560" width="3.625" style="1" customWidth="1"/>
    <col min="561" max="561" width="2.375" style="1" customWidth="1"/>
    <col min="562" max="588" width="3.625" style="1" customWidth="1"/>
    <col min="589" max="768" width="9" style="1"/>
    <col min="769" max="769" width="2.625" style="1" customWidth="1"/>
    <col min="770" max="816" width="3.625" style="1" customWidth="1"/>
    <col min="817" max="817" width="2.375" style="1" customWidth="1"/>
    <col min="818" max="844" width="3.625" style="1" customWidth="1"/>
    <col min="845" max="1024" width="9" style="1"/>
    <col min="1025" max="1025" width="2.625" style="1" customWidth="1"/>
    <col min="1026" max="1072" width="3.625" style="1" customWidth="1"/>
    <col min="1073" max="1073" width="2.375" style="1" customWidth="1"/>
    <col min="1074" max="1100" width="3.625" style="1" customWidth="1"/>
    <col min="1101" max="1280" width="9" style="1"/>
    <col min="1281" max="1281" width="2.625" style="1" customWidth="1"/>
    <col min="1282" max="1328" width="3.625" style="1" customWidth="1"/>
    <col min="1329" max="1329" width="2.375" style="1" customWidth="1"/>
    <col min="1330" max="1356" width="3.625" style="1" customWidth="1"/>
    <col min="1357" max="1536" width="9" style="1"/>
    <col min="1537" max="1537" width="2.625" style="1" customWidth="1"/>
    <col min="1538" max="1584" width="3.625" style="1" customWidth="1"/>
    <col min="1585" max="1585" width="2.375" style="1" customWidth="1"/>
    <col min="1586" max="1612" width="3.625" style="1" customWidth="1"/>
    <col min="1613" max="1792" width="9" style="1"/>
    <col min="1793" max="1793" width="2.625" style="1" customWidth="1"/>
    <col min="1794" max="1840" width="3.625" style="1" customWidth="1"/>
    <col min="1841" max="1841" width="2.375" style="1" customWidth="1"/>
    <col min="1842" max="1868" width="3.625" style="1" customWidth="1"/>
    <col min="1869" max="2048" width="9" style="1"/>
    <col min="2049" max="2049" width="2.625" style="1" customWidth="1"/>
    <col min="2050" max="2096" width="3.625" style="1" customWidth="1"/>
    <col min="2097" max="2097" width="2.375" style="1" customWidth="1"/>
    <col min="2098" max="2124" width="3.625" style="1" customWidth="1"/>
    <col min="2125" max="2304" width="9" style="1"/>
    <col min="2305" max="2305" width="2.625" style="1" customWidth="1"/>
    <col min="2306" max="2352" width="3.625" style="1" customWidth="1"/>
    <col min="2353" max="2353" width="2.375" style="1" customWidth="1"/>
    <col min="2354" max="2380" width="3.625" style="1" customWidth="1"/>
    <col min="2381" max="2560" width="9" style="1"/>
    <col min="2561" max="2561" width="2.625" style="1" customWidth="1"/>
    <col min="2562" max="2608" width="3.625" style="1" customWidth="1"/>
    <col min="2609" max="2609" width="2.375" style="1" customWidth="1"/>
    <col min="2610" max="2636" width="3.625" style="1" customWidth="1"/>
    <col min="2637" max="2816" width="9" style="1"/>
    <col min="2817" max="2817" width="2.625" style="1" customWidth="1"/>
    <col min="2818" max="2864" width="3.625" style="1" customWidth="1"/>
    <col min="2865" max="2865" width="2.375" style="1" customWidth="1"/>
    <col min="2866" max="2892" width="3.625" style="1" customWidth="1"/>
    <col min="2893" max="3072" width="9" style="1"/>
    <col min="3073" max="3073" width="2.625" style="1" customWidth="1"/>
    <col min="3074" max="3120" width="3.625" style="1" customWidth="1"/>
    <col min="3121" max="3121" width="2.375" style="1" customWidth="1"/>
    <col min="3122" max="3148" width="3.625" style="1" customWidth="1"/>
    <col min="3149" max="3328" width="9" style="1"/>
    <col min="3329" max="3329" width="2.625" style="1" customWidth="1"/>
    <col min="3330" max="3376" width="3.625" style="1" customWidth="1"/>
    <col min="3377" max="3377" width="2.375" style="1" customWidth="1"/>
    <col min="3378" max="3404" width="3.625" style="1" customWidth="1"/>
    <col min="3405" max="3584" width="9" style="1"/>
    <col min="3585" max="3585" width="2.625" style="1" customWidth="1"/>
    <col min="3586" max="3632" width="3.625" style="1" customWidth="1"/>
    <col min="3633" max="3633" width="2.375" style="1" customWidth="1"/>
    <col min="3634" max="3660" width="3.625" style="1" customWidth="1"/>
    <col min="3661" max="3840" width="9" style="1"/>
    <col min="3841" max="3841" width="2.625" style="1" customWidth="1"/>
    <col min="3842" max="3888" width="3.625" style="1" customWidth="1"/>
    <col min="3889" max="3889" width="2.375" style="1" customWidth="1"/>
    <col min="3890" max="3916" width="3.625" style="1" customWidth="1"/>
    <col min="3917" max="4096" width="9" style="1"/>
    <col min="4097" max="4097" width="2.625" style="1" customWidth="1"/>
    <col min="4098" max="4144" width="3.625" style="1" customWidth="1"/>
    <col min="4145" max="4145" width="2.375" style="1" customWidth="1"/>
    <col min="4146" max="4172" width="3.625" style="1" customWidth="1"/>
    <col min="4173" max="4352" width="9" style="1"/>
    <col min="4353" max="4353" width="2.625" style="1" customWidth="1"/>
    <col min="4354" max="4400" width="3.625" style="1" customWidth="1"/>
    <col min="4401" max="4401" width="2.375" style="1" customWidth="1"/>
    <col min="4402" max="4428" width="3.625" style="1" customWidth="1"/>
    <col min="4429" max="4608" width="9" style="1"/>
    <col min="4609" max="4609" width="2.625" style="1" customWidth="1"/>
    <col min="4610" max="4656" width="3.625" style="1" customWidth="1"/>
    <col min="4657" max="4657" width="2.375" style="1" customWidth="1"/>
    <col min="4658" max="4684" width="3.625" style="1" customWidth="1"/>
    <col min="4685" max="4864" width="9" style="1"/>
    <col min="4865" max="4865" width="2.625" style="1" customWidth="1"/>
    <col min="4866" max="4912" width="3.625" style="1" customWidth="1"/>
    <col min="4913" max="4913" width="2.375" style="1" customWidth="1"/>
    <col min="4914" max="4940" width="3.625" style="1" customWidth="1"/>
    <col min="4941" max="5120" width="9" style="1"/>
    <col min="5121" max="5121" width="2.625" style="1" customWidth="1"/>
    <col min="5122" max="5168" width="3.625" style="1" customWidth="1"/>
    <col min="5169" max="5169" width="2.375" style="1" customWidth="1"/>
    <col min="5170" max="5196" width="3.625" style="1" customWidth="1"/>
    <col min="5197" max="5376" width="9" style="1"/>
    <col min="5377" max="5377" width="2.625" style="1" customWidth="1"/>
    <col min="5378" max="5424" width="3.625" style="1" customWidth="1"/>
    <col min="5425" max="5425" width="2.375" style="1" customWidth="1"/>
    <col min="5426" max="5452" width="3.625" style="1" customWidth="1"/>
    <col min="5453" max="5632" width="9" style="1"/>
    <col min="5633" max="5633" width="2.625" style="1" customWidth="1"/>
    <col min="5634" max="5680" width="3.625" style="1" customWidth="1"/>
    <col min="5681" max="5681" width="2.375" style="1" customWidth="1"/>
    <col min="5682" max="5708" width="3.625" style="1" customWidth="1"/>
    <col min="5709" max="5888" width="9" style="1"/>
    <col min="5889" max="5889" width="2.625" style="1" customWidth="1"/>
    <col min="5890" max="5936" width="3.625" style="1" customWidth="1"/>
    <col min="5937" max="5937" width="2.375" style="1" customWidth="1"/>
    <col min="5938" max="5964" width="3.625" style="1" customWidth="1"/>
    <col min="5965" max="6144" width="9" style="1"/>
    <col min="6145" max="6145" width="2.625" style="1" customWidth="1"/>
    <col min="6146" max="6192" width="3.625" style="1" customWidth="1"/>
    <col min="6193" max="6193" width="2.375" style="1" customWidth="1"/>
    <col min="6194" max="6220" width="3.625" style="1" customWidth="1"/>
    <col min="6221" max="6400" width="9" style="1"/>
    <col min="6401" max="6401" width="2.625" style="1" customWidth="1"/>
    <col min="6402" max="6448" width="3.625" style="1" customWidth="1"/>
    <col min="6449" max="6449" width="2.375" style="1" customWidth="1"/>
    <col min="6450" max="6476" width="3.625" style="1" customWidth="1"/>
    <col min="6477" max="6656" width="9" style="1"/>
    <col min="6657" max="6657" width="2.625" style="1" customWidth="1"/>
    <col min="6658" max="6704" width="3.625" style="1" customWidth="1"/>
    <col min="6705" max="6705" width="2.375" style="1" customWidth="1"/>
    <col min="6706" max="6732" width="3.625" style="1" customWidth="1"/>
    <col min="6733" max="6912" width="9" style="1"/>
    <col min="6913" max="6913" width="2.625" style="1" customWidth="1"/>
    <col min="6914" max="6960" width="3.625" style="1" customWidth="1"/>
    <col min="6961" max="6961" width="2.375" style="1" customWidth="1"/>
    <col min="6962" max="6988" width="3.625" style="1" customWidth="1"/>
    <col min="6989" max="7168" width="9" style="1"/>
    <col min="7169" max="7169" width="2.625" style="1" customWidth="1"/>
    <col min="7170" max="7216" width="3.625" style="1" customWidth="1"/>
    <col min="7217" max="7217" width="2.375" style="1" customWidth="1"/>
    <col min="7218" max="7244" width="3.625" style="1" customWidth="1"/>
    <col min="7245" max="7424" width="9" style="1"/>
    <col min="7425" max="7425" width="2.625" style="1" customWidth="1"/>
    <col min="7426" max="7472" width="3.625" style="1" customWidth="1"/>
    <col min="7473" max="7473" width="2.375" style="1" customWidth="1"/>
    <col min="7474" max="7500" width="3.625" style="1" customWidth="1"/>
    <col min="7501" max="7680" width="9" style="1"/>
    <col min="7681" max="7681" width="2.625" style="1" customWidth="1"/>
    <col min="7682" max="7728" width="3.625" style="1" customWidth="1"/>
    <col min="7729" max="7729" width="2.375" style="1" customWidth="1"/>
    <col min="7730" max="7756" width="3.625" style="1" customWidth="1"/>
    <col min="7757" max="7936" width="9" style="1"/>
    <col min="7937" max="7937" width="2.625" style="1" customWidth="1"/>
    <col min="7938" max="7984" width="3.625" style="1" customWidth="1"/>
    <col min="7985" max="7985" width="2.375" style="1" customWidth="1"/>
    <col min="7986" max="8012" width="3.625" style="1" customWidth="1"/>
    <col min="8013" max="8192" width="9" style="1"/>
    <col min="8193" max="8193" width="2.625" style="1" customWidth="1"/>
    <col min="8194" max="8240" width="3.625" style="1" customWidth="1"/>
    <col min="8241" max="8241" width="2.375" style="1" customWidth="1"/>
    <col min="8242" max="8268" width="3.625" style="1" customWidth="1"/>
    <col min="8269" max="8448" width="9" style="1"/>
    <col min="8449" max="8449" width="2.625" style="1" customWidth="1"/>
    <col min="8450" max="8496" width="3.625" style="1" customWidth="1"/>
    <col min="8497" max="8497" width="2.375" style="1" customWidth="1"/>
    <col min="8498" max="8524" width="3.625" style="1" customWidth="1"/>
    <col min="8525" max="8704" width="9" style="1"/>
    <col min="8705" max="8705" width="2.625" style="1" customWidth="1"/>
    <col min="8706" max="8752" width="3.625" style="1" customWidth="1"/>
    <col min="8753" max="8753" width="2.375" style="1" customWidth="1"/>
    <col min="8754" max="8780" width="3.625" style="1" customWidth="1"/>
    <col min="8781" max="8960" width="9" style="1"/>
    <col min="8961" max="8961" width="2.625" style="1" customWidth="1"/>
    <col min="8962" max="9008" width="3.625" style="1" customWidth="1"/>
    <col min="9009" max="9009" width="2.375" style="1" customWidth="1"/>
    <col min="9010" max="9036" width="3.625" style="1" customWidth="1"/>
    <col min="9037" max="9216" width="9" style="1"/>
    <col min="9217" max="9217" width="2.625" style="1" customWidth="1"/>
    <col min="9218" max="9264" width="3.625" style="1" customWidth="1"/>
    <col min="9265" max="9265" width="2.375" style="1" customWidth="1"/>
    <col min="9266" max="9292" width="3.625" style="1" customWidth="1"/>
    <col min="9293" max="9472" width="9" style="1"/>
    <col min="9473" max="9473" width="2.625" style="1" customWidth="1"/>
    <col min="9474" max="9520" width="3.625" style="1" customWidth="1"/>
    <col min="9521" max="9521" width="2.375" style="1" customWidth="1"/>
    <col min="9522" max="9548" width="3.625" style="1" customWidth="1"/>
    <col min="9549" max="9728" width="9" style="1"/>
    <col min="9729" max="9729" width="2.625" style="1" customWidth="1"/>
    <col min="9730" max="9776" width="3.625" style="1" customWidth="1"/>
    <col min="9777" max="9777" width="2.375" style="1" customWidth="1"/>
    <col min="9778" max="9804" width="3.625" style="1" customWidth="1"/>
    <col min="9805" max="9984" width="9" style="1"/>
    <col min="9985" max="9985" width="2.625" style="1" customWidth="1"/>
    <col min="9986" max="10032" width="3.625" style="1" customWidth="1"/>
    <col min="10033" max="10033" width="2.375" style="1" customWidth="1"/>
    <col min="10034" max="10060" width="3.625" style="1" customWidth="1"/>
    <col min="10061" max="10240" width="9" style="1"/>
    <col min="10241" max="10241" width="2.625" style="1" customWidth="1"/>
    <col min="10242" max="10288" width="3.625" style="1" customWidth="1"/>
    <col min="10289" max="10289" width="2.375" style="1" customWidth="1"/>
    <col min="10290" max="10316" width="3.625" style="1" customWidth="1"/>
    <col min="10317" max="10496" width="9" style="1"/>
    <col min="10497" max="10497" width="2.625" style="1" customWidth="1"/>
    <col min="10498" max="10544" width="3.625" style="1" customWidth="1"/>
    <col min="10545" max="10545" width="2.375" style="1" customWidth="1"/>
    <col min="10546" max="10572" width="3.625" style="1" customWidth="1"/>
    <col min="10573" max="10752" width="9" style="1"/>
    <col min="10753" max="10753" width="2.625" style="1" customWidth="1"/>
    <col min="10754" max="10800" width="3.625" style="1" customWidth="1"/>
    <col min="10801" max="10801" width="2.375" style="1" customWidth="1"/>
    <col min="10802" max="10828" width="3.625" style="1" customWidth="1"/>
    <col min="10829" max="11008" width="9" style="1"/>
    <col min="11009" max="11009" width="2.625" style="1" customWidth="1"/>
    <col min="11010" max="11056" width="3.625" style="1" customWidth="1"/>
    <col min="11057" max="11057" width="2.375" style="1" customWidth="1"/>
    <col min="11058" max="11084" width="3.625" style="1" customWidth="1"/>
    <col min="11085" max="11264" width="9" style="1"/>
    <col min="11265" max="11265" width="2.625" style="1" customWidth="1"/>
    <col min="11266" max="11312" width="3.625" style="1" customWidth="1"/>
    <col min="11313" max="11313" width="2.375" style="1" customWidth="1"/>
    <col min="11314" max="11340" width="3.625" style="1" customWidth="1"/>
    <col min="11341" max="11520" width="9" style="1"/>
    <col min="11521" max="11521" width="2.625" style="1" customWidth="1"/>
    <col min="11522" max="11568" width="3.625" style="1" customWidth="1"/>
    <col min="11569" max="11569" width="2.375" style="1" customWidth="1"/>
    <col min="11570" max="11596" width="3.625" style="1" customWidth="1"/>
    <col min="11597" max="11776" width="9" style="1"/>
    <col min="11777" max="11777" width="2.625" style="1" customWidth="1"/>
    <col min="11778" max="11824" width="3.625" style="1" customWidth="1"/>
    <col min="11825" max="11825" width="2.375" style="1" customWidth="1"/>
    <col min="11826" max="11852" width="3.625" style="1" customWidth="1"/>
    <col min="11853" max="12032" width="9" style="1"/>
    <col min="12033" max="12033" width="2.625" style="1" customWidth="1"/>
    <col min="12034" max="12080" width="3.625" style="1" customWidth="1"/>
    <col min="12081" max="12081" width="2.375" style="1" customWidth="1"/>
    <col min="12082" max="12108" width="3.625" style="1" customWidth="1"/>
    <col min="12109" max="12288" width="9" style="1"/>
    <col min="12289" max="12289" width="2.625" style="1" customWidth="1"/>
    <col min="12290" max="12336" width="3.625" style="1" customWidth="1"/>
    <col min="12337" max="12337" width="2.375" style="1" customWidth="1"/>
    <col min="12338" max="12364" width="3.625" style="1" customWidth="1"/>
    <col min="12365" max="12544" width="9" style="1"/>
    <col min="12545" max="12545" width="2.625" style="1" customWidth="1"/>
    <col min="12546" max="12592" width="3.625" style="1" customWidth="1"/>
    <col min="12593" max="12593" width="2.375" style="1" customWidth="1"/>
    <col min="12594" max="12620" width="3.625" style="1" customWidth="1"/>
    <col min="12621" max="12800" width="9" style="1"/>
    <col min="12801" max="12801" width="2.625" style="1" customWidth="1"/>
    <col min="12802" max="12848" width="3.625" style="1" customWidth="1"/>
    <col min="12849" max="12849" width="2.375" style="1" customWidth="1"/>
    <col min="12850" max="12876" width="3.625" style="1" customWidth="1"/>
    <col min="12877" max="13056" width="9" style="1"/>
    <col min="13057" max="13057" width="2.625" style="1" customWidth="1"/>
    <col min="13058" max="13104" width="3.625" style="1" customWidth="1"/>
    <col min="13105" max="13105" width="2.375" style="1" customWidth="1"/>
    <col min="13106" max="13132" width="3.625" style="1" customWidth="1"/>
    <col min="13133" max="13312" width="9" style="1"/>
    <col min="13313" max="13313" width="2.625" style="1" customWidth="1"/>
    <col min="13314" max="13360" width="3.625" style="1" customWidth="1"/>
    <col min="13361" max="13361" width="2.375" style="1" customWidth="1"/>
    <col min="13362" max="13388" width="3.625" style="1" customWidth="1"/>
    <col min="13389" max="13568" width="9" style="1"/>
    <col min="13569" max="13569" width="2.625" style="1" customWidth="1"/>
    <col min="13570" max="13616" width="3.625" style="1" customWidth="1"/>
    <col min="13617" max="13617" width="2.375" style="1" customWidth="1"/>
    <col min="13618" max="13644" width="3.625" style="1" customWidth="1"/>
    <col min="13645" max="13824" width="9" style="1"/>
    <col min="13825" max="13825" width="2.625" style="1" customWidth="1"/>
    <col min="13826" max="13872" width="3.625" style="1" customWidth="1"/>
    <col min="13873" max="13873" width="2.375" style="1" customWidth="1"/>
    <col min="13874" max="13900" width="3.625" style="1" customWidth="1"/>
    <col min="13901" max="14080" width="9" style="1"/>
    <col min="14081" max="14081" width="2.625" style="1" customWidth="1"/>
    <col min="14082" max="14128" width="3.625" style="1" customWidth="1"/>
    <col min="14129" max="14129" width="2.375" style="1" customWidth="1"/>
    <col min="14130" max="14156" width="3.625" style="1" customWidth="1"/>
    <col min="14157" max="14336" width="9" style="1"/>
    <col min="14337" max="14337" width="2.625" style="1" customWidth="1"/>
    <col min="14338" max="14384" width="3.625" style="1" customWidth="1"/>
    <col min="14385" max="14385" width="2.375" style="1" customWidth="1"/>
    <col min="14386" max="14412" width="3.625" style="1" customWidth="1"/>
    <col min="14413" max="14592" width="9" style="1"/>
    <col min="14593" max="14593" width="2.625" style="1" customWidth="1"/>
    <col min="14594" max="14640" width="3.625" style="1" customWidth="1"/>
    <col min="14641" max="14641" width="2.375" style="1" customWidth="1"/>
    <col min="14642" max="14668" width="3.625" style="1" customWidth="1"/>
    <col min="14669" max="14848" width="9" style="1"/>
    <col min="14849" max="14849" width="2.625" style="1" customWidth="1"/>
    <col min="14850" max="14896" width="3.625" style="1" customWidth="1"/>
    <col min="14897" max="14897" width="2.375" style="1" customWidth="1"/>
    <col min="14898" max="14924" width="3.625" style="1" customWidth="1"/>
    <col min="14925" max="15104" width="9" style="1"/>
    <col min="15105" max="15105" width="2.625" style="1" customWidth="1"/>
    <col min="15106" max="15152" width="3.625" style="1" customWidth="1"/>
    <col min="15153" max="15153" width="2.375" style="1" customWidth="1"/>
    <col min="15154" max="15180" width="3.625" style="1" customWidth="1"/>
    <col min="15181" max="15360" width="9" style="1"/>
    <col min="15361" max="15361" width="2.625" style="1" customWidth="1"/>
    <col min="15362" max="15408" width="3.625" style="1" customWidth="1"/>
    <col min="15409" max="15409" width="2.375" style="1" customWidth="1"/>
    <col min="15410" max="15436" width="3.625" style="1" customWidth="1"/>
    <col min="15437" max="15616" width="9" style="1"/>
    <col min="15617" max="15617" width="2.625" style="1" customWidth="1"/>
    <col min="15618" max="15664" width="3.625" style="1" customWidth="1"/>
    <col min="15665" max="15665" width="2.375" style="1" customWidth="1"/>
    <col min="15666" max="15692" width="3.625" style="1" customWidth="1"/>
    <col min="15693" max="15872" width="9" style="1"/>
    <col min="15873" max="15873" width="2.625" style="1" customWidth="1"/>
    <col min="15874" max="15920" width="3.625" style="1" customWidth="1"/>
    <col min="15921" max="15921" width="2.375" style="1" customWidth="1"/>
    <col min="15922" max="15948" width="3.625" style="1" customWidth="1"/>
    <col min="15949" max="16128" width="9" style="1"/>
    <col min="16129" max="16129" width="2.625" style="1" customWidth="1"/>
    <col min="16130" max="16176" width="3.625" style="1" customWidth="1"/>
    <col min="16177" max="16177" width="2.375" style="1" customWidth="1"/>
    <col min="16178" max="16204" width="3.625" style="1" customWidth="1"/>
    <col min="16205" max="16384" width="9" style="1"/>
  </cols>
  <sheetData>
    <row r="1" spans="2:50" x14ac:dyDescent="0.15">
      <c r="B1" s="116" t="s">
        <v>162</v>
      </c>
      <c r="K1" s="614" t="s">
        <v>1</v>
      </c>
      <c r="L1" s="614"/>
      <c r="M1" s="615" t="s">
        <v>114</v>
      </c>
      <c r="N1" s="616"/>
      <c r="O1" s="616"/>
      <c r="P1" s="616"/>
      <c r="Q1" s="616"/>
      <c r="R1" s="616"/>
      <c r="S1" s="617"/>
      <c r="AQ1" s="117"/>
      <c r="AR1" s="117"/>
      <c r="AS1" s="118"/>
      <c r="AT1" s="117"/>
      <c r="AU1" s="117"/>
      <c r="AV1" s="119" t="s">
        <v>151</v>
      </c>
      <c r="AX1" s="6"/>
    </row>
    <row r="2" spans="2:50" x14ac:dyDescent="0.15">
      <c r="AQ2" s="117"/>
      <c r="AR2" s="117"/>
      <c r="AS2" s="117"/>
      <c r="AT2" s="117"/>
      <c r="AU2" s="117"/>
      <c r="AV2" s="117"/>
      <c r="AW2" s="117"/>
    </row>
    <row r="3" spans="2:50" x14ac:dyDescent="0.15">
      <c r="B3" s="6" t="s">
        <v>42</v>
      </c>
      <c r="F3" s="618" t="s">
        <v>17</v>
      </c>
      <c r="G3" s="619"/>
      <c r="H3" s="620"/>
      <c r="I3" s="620"/>
      <c r="J3" s="621"/>
      <c r="K3" s="618" t="s">
        <v>18</v>
      </c>
      <c r="L3" s="619"/>
      <c r="M3" s="620"/>
      <c r="N3" s="620"/>
      <c r="O3" s="621"/>
      <c r="P3" s="7" t="s">
        <v>281</v>
      </c>
      <c r="AQ3" s="117"/>
      <c r="AR3" s="117"/>
      <c r="AS3" s="117"/>
      <c r="AT3" s="117"/>
      <c r="AU3" s="117"/>
      <c r="AV3" s="117"/>
      <c r="AW3" s="117"/>
    </row>
    <row r="4" spans="2:50" x14ac:dyDescent="0.15">
      <c r="F4" s="120"/>
      <c r="H4" s="170" t="s">
        <v>164</v>
      </c>
    </row>
    <row r="5" spans="2:50" ht="14.25" thickBot="1" x14ac:dyDescent="0.2">
      <c r="B5" s="6" t="s">
        <v>43</v>
      </c>
    </row>
    <row r="6" spans="2:50" x14ac:dyDescent="0.15">
      <c r="B6" s="633"/>
      <c r="C6" s="634"/>
      <c r="D6" s="634"/>
      <c r="E6" s="634"/>
      <c r="F6" s="634"/>
      <c r="G6" s="634"/>
      <c r="H6" s="634"/>
      <c r="I6" s="635"/>
      <c r="J6" s="651" t="s">
        <v>44</v>
      </c>
      <c r="K6" s="651"/>
      <c r="L6" s="651"/>
      <c r="M6" s="651"/>
      <c r="N6" s="651"/>
      <c r="O6" s="651"/>
      <c r="P6" s="651"/>
      <c r="Q6" s="651"/>
      <c r="R6" s="688" t="s">
        <v>45</v>
      </c>
      <c r="S6" s="689"/>
      <c r="T6" s="689"/>
      <c r="U6" s="689"/>
      <c r="V6" s="688" t="s">
        <v>46</v>
      </c>
      <c r="W6" s="689"/>
      <c r="X6" s="689"/>
      <c r="Y6" s="689"/>
      <c r="Z6" s="689"/>
      <c r="AA6" s="689"/>
      <c r="AB6" s="689"/>
      <c r="AC6" s="690"/>
      <c r="AD6" s="689" t="s">
        <v>45</v>
      </c>
      <c r="AE6" s="689"/>
      <c r="AF6" s="689"/>
      <c r="AG6" s="690"/>
      <c r="AH6" s="691" t="s">
        <v>38</v>
      </c>
      <c r="AI6" s="634"/>
      <c r="AJ6" s="634"/>
      <c r="AK6" s="634"/>
      <c r="AL6" s="682" t="s">
        <v>10</v>
      </c>
      <c r="AM6" s="683"/>
      <c r="AN6" s="683"/>
      <c r="AO6" s="683"/>
      <c r="AP6" s="683"/>
      <c r="AQ6" s="683"/>
      <c r="AR6" s="683"/>
      <c r="AS6" s="683"/>
      <c r="AT6" s="683"/>
      <c r="AU6" s="683"/>
      <c r="AV6" s="684"/>
    </row>
    <row r="7" spans="2:50" ht="14.25" thickBot="1" x14ac:dyDescent="0.2">
      <c r="B7" s="636"/>
      <c r="C7" s="637"/>
      <c r="D7" s="637"/>
      <c r="E7" s="637"/>
      <c r="F7" s="637"/>
      <c r="G7" s="637"/>
      <c r="H7" s="637"/>
      <c r="I7" s="638"/>
      <c r="J7" s="643" t="s">
        <v>47</v>
      </c>
      <c r="K7" s="644"/>
      <c r="L7" s="644" t="s">
        <v>48</v>
      </c>
      <c r="M7" s="644"/>
      <c r="N7" s="644" t="s">
        <v>49</v>
      </c>
      <c r="O7" s="644"/>
      <c r="P7" s="644" t="s">
        <v>50</v>
      </c>
      <c r="Q7" s="693"/>
      <c r="R7" s="643" t="s">
        <v>51</v>
      </c>
      <c r="S7" s="644"/>
      <c r="T7" s="644" t="s">
        <v>52</v>
      </c>
      <c r="U7" s="695"/>
      <c r="V7" s="643" t="s">
        <v>53</v>
      </c>
      <c r="W7" s="644"/>
      <c r="X7" s="644" t="s">
        <v>54</v>
      </c>
      <c r="Y7" s="644"/>
      <c r="Z7" s="644" t="s">
        <v>55</v>
      </c>
      <c r="AA7" s="644"/>
      <c r="AB7" s="644" t="s">
        <v>56</v>
      </c>
      <c r="AC7" s="693"/>
      <c r="AD7" s="694" t="s">
        <v>57</v>
      </c>
      <c r="AE7" s="644"/>
      <c r="AF7" s="644" t="s">
        <v>58</v>
      </c>
      <c r="AG7" s="693"/>
      <c r="AH7" s="692"/>
      <c r="AI7" s="637"/>
      <c r="AJ7" s="637"/>
      <c r="AK7" s="637"/>
      <c r="AL7" s="685"/>
      <c r="AM7" s="686"/>
      <c r="AN7" s="686"/>
      <c r="AO7" s="686"/>
      <c r="AP7" s="686"/>
      <c r="AQ7" s="686"/>
      <c r="AR7" s="686"/>
      <c r="AS7" s="686"/>
      <c r="AT7" s="686"/>
      <c r="AU7" s="686"/>
      <c r="AV7" s="687"/>
    </row>
    <row r="8" spans="2:50" x14ac:dyDescent="0.15">
      <c r="B8" s="622" t="s">
        <v>111</v>
      </c>
      <c r="C8" s="623"/>
      <c r="D8" s="623"/>
      <c r="E8" s="623"/>
      <c r="F8" s="623"/>
      <c r="G8" s="624"/>
      <c r="H8" s="956" t="s">
        <v>109</v>
      </c>
      <c r="I8" s="957"/>
      <c r="J8" s="641">
        <v>22</v>
      </c>
      <c r="K8" s="642"/>
      <c r="L8" s="650">
        <v>12</v>
      </c>
      <c r="M8" s="642"/>
      <c r="N8" s="650">
        <v>5</v>
      </c>
      <c r="O8" s="642"/>
      <c r="P8" s="650">
        <v>20</v>
      </c>
      <c r="Q8" s="958"/>
      <c r="R8" s="639" t="s">
        <v>110</v>
      </c>
      <c r="S8" s="640"/>
      <c r="T8" s="680" t="s">
        <v>110</v>
      </c>
      <c r="U8" s="681"/>
      <c r="V8" s="641">
        <v>16</v>
      </c>
      <c r="W8" s="642"/>
      <c r="X8" s="650">
        <v>17</v>
      </c>
      <c r="Y8" s="642"/>
      <c r="Z8" s="650">
        <v>20</v>
      </c>
      <c r="AA8" s="642"/>
      <c r="AB8" s="650">
        <v>18</v>
      </c>
      <c r="AC8" s="679"/>
      <c r="AD8" s="639" t="s">
        <v>110</v>
      </c>
      <c r="AE8" s="640"/>
      <c r="AF8" s="680" t="s">
        <v>110</v>
      </c>
      <c r="AG8" s="681"/>
      <c r="AH8" s="641"/>
      <c r="AI8" s="642"/>
      <c r="AJ8" s="703"/>
      <c r="AK8" s="704"/>
      <c r="AL8" s="850"/>
      <c r="AM8" s="851"/>
      <c r="AN8" s="851"/>
      <c r="AO8" s="851"/>
      <c r="AP8" s="851"/>
      <c r="AQ8" s="851"/>
      <c r="AR8" s="851"/>
      <c r="AS8" s="851"/>
      <c r="AT8" s="851"/>
      <c r="AU8" s="851"/>
      <c r="AV8" s="852"/>
    </row>
    <row r="9" spans="2:50" x14ac:dyDescent="0.15">
      <c r="B9" s="622"/>
      <c r="C9" s="623"/>
      <c r="D9" s="623"/>
      <c r="E9" s="623"/>
      <c r="F9" s="623"/>
      <c r="G9" s="624"/>
      <c r="H9" s="956" t="s">
        <v>242</v>
      </c>
      <c r="I9" s="957"/>
      <c r="J9" s="729">
        <v>7</v>
      </c>
      <c r="K9" s="730"/>
      <c r="L9" s="730"/>
      <c r="M9" s="730"/>
      <c r="N9" s="730"/>
      <c r="O9" s="730"/>
      <c r="P9" s="730"/>
      <c r="Q9" s="731"/>
      <c r="R9" s="733" t="s">
        <v>110</v>
      </c>
      <c r="S9" s="734"/>
      <c r="T9" s="744" t="s">
        <v>110</v>
      </c>
      <c r="U9" s="982"/>
      <c r="V9" s="729">
        <v>7</v>
      </c>
      <c r="W9" s="730"/>
      <c r="X9" s="730"/>
      <c r="Y9" s="730"/>
      <c r="Z9" s="730"/>
      <c r="AA9" s="730"/>
      <c r="AB9" s="730"/>
      <c r="AC9" s="731"/>
      <c r="AD9" s="733" t="s">
        <v>110</v>
      </c>
      <c r="AE9" s="734"/>
      <c r="AF9" s="744" t="s">
        <v>110</v>
      </c>
      <c r="AG9" s="745"/>
      <c r="AH9" s="641"/>
      <c r="AI9" s="642"/>
      <c r="AJ9" s="703"/>
      <c r="AK9" s="704"/>
      <c r="AL9" s="714"/>
      <c r="AM9" s="715"/>
      <c r="AN9" s="715"/>
      <c r="AO9" s="715"/>
      <c r="AP9" s="715"/>
      <c r="AQ9" s="715"/>
      <c r="AR9" s="715"/>
      <c r="AS9" s="715"/>
      <c r="AT9" s="715"/>
      <c r="AU9" s="715"/>
      <c r="AV9" s="716"/>
    </row>
    <row r="10" spans="2:50" x14ac:dyDescent="0.15">
      <c r="B10" s="622"/>
      <c r="C10" s="623"/>
      <c r="D10" s="623"/>
      <c r="E10" s="623"/>
      <c r="F10" s="623"/>
      <c r="G10" s="624"/>
      <c r="H10" s="628" t="s">
        <v>59</v>
      </c>
      <c r="I10" s="629"/>
      <c r="J10" s="630" t="s">
        <v>60</v>
      </c>
      <c r="K10" s="631"/>
      <c r="L10" s="632">
        <f>+L8*$J$9</f>
        <v>84</v>
      </c>
      <c r="M10" s="632"/>
      <c r="N10" s="632">
        <f t="shared" ref="N10" si="0">+N8*$J$9</f>
        <v>35</v>
      </c>
      <c r="O10" s="632"/>
      <c r="P10" s="632">
        <f t="shared" ref="P10" si="1">+P8*$J$9</f>
        <v>140</v>
      </c>
      <c r="Q10" s="632"/>
      <c r="R10" s="713" t="s">
        <v>61</v>
      </c>
      <c r="S10" s="707"/>
      <c r="T10" s="707" t="s">
        <v>61</v>
      </c>
      <c r="U10" s="708"/>
      <c r="V10" s="713" t="s">
        <v>61</v>
      </c>
      <c r="W10" s="707"/>
      <c r="X10" s="707" t="s">
        <v>61</v>
      </c>
      <c r="Y10" s="707"/>
      <c r="Z10" s="707" t="s">
        <v>61</v>
      </c>
      <c r="AA10" s="707"/>
      <c r="AB10" s="707" t="s">
        <v>61</v>
      </c>
      <c r="AC10" s="708"/>
      <c r="AD10" s="713" t="s">
        <v>61</v>
      </c>
      <c r="AE10" s="707"/>
      <c r="AF10" s="707" t="s">
        <v>61</v>
      </c>
      <c r="AG10" s="708"/>
      <c r="AH10" s="701">
        <f>SUM(J10:AG10)</f>
        <v>259</v>
      </c>
      <c r="AI10" s="702"/>
      <c r="AJ10" s="703"/>
      <c r="AK10" s="704"/>
      <c r="AL10" s="714"/>
      <c r="AM10" s="715"/>
      <c r="AN10" s="715"/>
      <c r="AO10" s="715"/>
      <c r="AP10" s="715"/>
      <c r="AQ10" s="715"/>
      <c r="AR10" s="715"/>
      <c r="AS10" s="715"/>
      <c r="AT10" s="715"/>
      <c r="AU10" s="715"/>
      <c r="AV10" s="716"/>
    </row>
    <row r="11" spans="2:50" x14ac:dyDescent="0.15">
      <c r="B11" s="625"/>
      <c r="C11" s="626"/>
      <c r="D11" s="626"/>
      <c r="E11" s="626"/>
      <c r="F11" s="626"/>
      <c r="G11" s="627"/>
      <c r="H11" s="645" t="s">
        <v>62</v>
      </c>
      <c r="I11" s="646"/>
      <c r="J11" s="647">
        <f>+J8*$J$9</f>
        <v>154</v>
      </c>
      <c r="K11" s="648"/>
      <c r="L11" s="649" t="s">
        <v>61</v>
      </c>
      <c r="M11" s="649"/>
      <c r="N11" s="649" t="s">
        <v>61</v>
      </c>
      <c r="O11" s="649"/>
      <c r="P11" s="649" t="s">
        <v>61</v>
      </c>
      <c r="Q11" s="756"/>
      <c r="R11" s="709" t="s">
        <v>61</v>
      </c>
      <c r="S11" s="710"/>
      <c r="T11" s="710" t="s">
        <v>61</v>
      </c>
      <c r="U11" s="711"/>
      <c r="V11" s="983">
        <f>+V8*$V$9</f>
        <v>112</v>
      </c>
      <c r="W11" s="984"/>
      <c r="X11" s="717">
        <f t="shared" ref="X11" si="2">+X8*$V$9</f>
        <v>119</v>
      </c>
      <c r="Y11" s="732"/>
      <c r="Z11" s="717">
        <f t="shared" ref="Z11" si="3">+Z8*$V$9</f>
        <v>140</v>
      </c>
      <c r="AA11" s="732"/>
      <c r="AB11" s="717">
        <f t="shared" ref="AB11" si="4">+AB8*$V$9</f>
        <v>126</v>
      </c>
      <c r="AC11" s="718"/>
      <c r="AD11" s="709" t="s">
        <v>61</v>
      </c>
      <c r="AE11" s="710"/>
      <c r="AF11" s="710" t="s">
        <v>61</v>
      </c>
      <c r="AG11" s="711"/>
      <c r="AH11" s="712">
        <f>SUM(J11:AG11)</f>
        <v>651</v>
      </c>
      <c r="AI11" s="705"/>
      <c r="AJ11" s="705"/>
      <c r="AK11" s="706"/>
      <c r="AL11" s="719"/>
      <c r="AM11" s="720"/>
      <c r="AN11" s="720"/>
      <c r="AO11" s="720"/>
      <c r="AP11" s="720"/>
      <c r="AQ11" s="720"/>
      <c r="AR11" s="720"/>
      <c r="AS11" s="720"/>
      <c r="AT11" s="720"/>
      <c r="AU11" s="720"/>
      <c r="AV11" s="721"/>
    </row>
    <row r="12" spans="2:50" x14ac:dyDescent="0.15">
      <c r="B12" s="979" t="s">
        <v>112</v>
      </c>
      <c r="C12" s="980"/>
      <c r="D12" s="980"/>
      <c r="E12" s="980"/>
      <c r="F12" s="980"/>
      <c r="G12" s="980"/>
      <c r="H12" s="980"/>
      <c r="I12" s="981"/>
      <c r="J12" s="746">
        <v>0.35</v>
      </c>
      <c r="K12" s="747"/>
      <c r="L12" s="747">
        <v>0.7</v>
      </c>
      <c r="M12" s="747"/>
      <c r="N12" s="747">
        <v>0.8</v>
      </c>
      <c r="O12" s="747"/>
      <c r="P12" s="747">
        <v>0.5</v>
      </c>
      <c r="Q12" s="748"/>
      <c r="R12" s="722" t="s">
        <v>61</v>
      </c>
      <c r="S12" s="723"/>
      <c r="T12" s="723" t="s">
        <v>61</v>
      </c>
      <c r="U12" s="749"/>
      <c r="V12" s="750">
        <v>0.45</v>
      </c>
      <c r="W12" s="699"/>
      <c r="X12" s="699">
        <v>0.6</v>
      </c>
      <c r="Y12" s="699"/>
      <c r="Z12" s="699">
        <v>0.6</v>
      </c>
      <c r="AA12" s="699"/>
      <c r="AB12" s="699">
        <v>0.35</v>
      </c>
      <c r="AC12" s="700"/>
      <c r="AD12" s="722" t="s">
        <v>61</v>
      </c>
      <c r="AE12" s="723"/>
      <c r="AF12" s="723" t="s">
        <v>61</v>
      </c>
      <c r="AG12" s="724"/>
      <c r="AH12" s="725"/>
      <c r="AI12" s="726"/>
      <c r="AJ12" s="727"/>
      <c r="AK12" s="728"/>
      <c r="AL12" s="696"/>
      <c r="AM12" s="697"/>
      <c r="AN12" s="697"/>
      <c r="AO12" s="697"/>
      <c r="AP12" s="697"/>
      <c r="AQ12" s="697"/>
      <c r="AR12" s="697"/>
      <c r="AS12" s="697"/>
      <c r="AT12" s="697"/>
      <c r="AU12" s="697"/>
      <c r="AV12" s="698"/>
    </row>
    <row r="13" spans="2:50" x14ac:dyDescent="0.15">
      <c r="B13" s="753" t="s">
        <v>63</v>
      </c>
      <c r="C13" s="754"/>
      <c r="D13" s="754"/>
      <c r="E13" s="754"/>
      <c r="F13" s="754"/>
      <c r="G13" s="755"/>
      <c r="H13" s="760" t="s">
        <v>59</v>
      </c>
      <c r="I13" s="761"/>
      <c r="J13" s="757" t="s">
        <v>61</v>
      </c>
      <c r="K13" s="758"/>
      <c r="L13" s="759">
        <f>+L10*L12</f>
        <v>58.8</v>
      </c>
      <c r="M13" s="759"/>
      <c r="N13" s="759">
        <f t="shared" ref="N13" si="5">+N10*N12</f>
        <v>28</v>
      </c>
      <c r="O13" s="759"/>
      <c r="P13" s="759">
        <f t="shared" ref="P13" si="6">+P10*P12</f>
        <v>70</v>
      </c>
      <c r="Q13" s="759"/>
      <c r="R13" s="722" t="s">
        <v>61</v>
      </c>
      <c r="S13" s="723"/>
      <c r="T13" s="723" t="s">
        <v>61</v>
      </c>
      <c r="U13" s="749"/>
      <c r="V13" s="713" t="s">
        <v>61</v>
      </c>
      <c r="W13" s="707"/>
      <c r="X13" s="707" t="s">
        <v>61</v>
      </c>
      <c r="Y13" s="707"/>
      <c r="Z13" s="707" t="s">
        <v>61</v>
      </c>
      <c r="AA13" s="707"/>
      <c r="AB13" s="707" t="s">
        <v>61</v>
      </c>
      <c r="AC13" s="708"/>
      <c r="AD13" s="722" t="s">
        <v>61</v>
      </c>
      <c r="AE13" s="723"/>
      <c r="AF13" s="723" t="s">
        <v>61</v>
      </c>
      <c r="AG13" s="724"/>
      <c r="AH13" s="741">
        <f>SUM(J13:AG13)</f>
        <v>156.80000000000001</v>
      </c>
      <c r="AI13" s="742"/>
      <c r="AJ13" s="742">
        <f>SUM(AH13:AI14)</f>
        <v>460.59999999999997</v>
      </c>
      <c r="AK13" s="743"/>
      <c r="AL13" s="735"/>
      <c r="AM13" s="736"/>
      <c r="AN13" s="736"/>
      <c r="AO13" s="736"/>
      <c r="AP13" s="736"/>
      <c r="AQ13" s="736"/>
      <c r="AR13" s="736"/>
      <c r="AS13" s="736"/>
      <c r="AT13" s="736"/>
      <c r="AU13" s="736"/>
      <c r="AV13" s="737"/>
    </row>
    <row r="14" spans="2:50" x14ac:dyDescent="0.15">
      <c r="B14" s="625"/>
      <c r="C14" s="626"/>
      <c r="D14" s="626"/>
      <c r="E14" s="626"/>
      <c r="F14" s="626"/>
      <c r="G14" s="627"/>
      <c r="H14" s="645" t="s">
        <v>62</v>
      </c>
      <c r="I14" s="646"/>
      <c r="J14" s="647">
        <f>+J11*J12</f>
        <v>53.9</v>
      </c>
      <c r="K14" s="648"/>
      <c r="L14" s="649" t="s">
        <v>61</v>
      </c>
      <c r="M14" s="649"/>
      <c r="N14" s="649" t="s">
        <v>61</v>
      </c>
      <c r="O14" s="649"/>
      <c r="P14" s="649" t="s">
        <v>61</v>
      </c>
      <c r="Q14" s="756"/>
      <c r="R14" s="709" t="s">
        <v>61</v>
      </c>
      <c r="S14" s="710"/>
      <c r="T14" s="710" t="s">
        <v>61</v>
      </c>
      <c r="U14" s="751"/>
      <c r="V14" s="752">
        <f>+V11*V12</f>
        <v>50.4</v>
      </c>
      <c r="W14" s="739"/>
      <c r="X14" s="738">
        <f t="shared" ref="X14" si="7">+X11*X12</f>
        <v>71.399999999999991</v>
      </c>
      <c r="Y14" s="739"/>
      <c r="Z14" s="738">
        <f t="shared" ref="Z14" si="8">+Z11*Z12</f>
        <v>84</v>
      </c>
      <c r="AA14" s="739"/>
      <c r="AB14" s="738">
        <f t="shared" ref="AB14" si="9">+AB11*AB12</f>
        <v>44.099999999999994</v>
      </c>
      <c r="AC14" s="740"/>
      <c r="AD14" s="709" t="s">
        <v>61</v>
      </c>
      <c r="AE14" s="710"/>
      <c r="AF14" s="710" t="s">
        <v>61</v>
      </c>
      <c r="AG14" s="711"/>
      <c r="AH14" s="712">
        <f>SUM(J14:AG14)</f>
        <v>303.79999999999995</v>
      </c>
      <c r="AI14" s="705"/>
      <c r="AJ14" s="705"/>
      <c r="AK14" s="706"/>
      <c r="AL14" s="719"/>
      <c r="AM14" s="720"/>
      <c r="AN14" s="720"/>
      <c r="AO14" s="720"/>
      <c r="AP14" s="720"/>
      <c r="AQ14" s="720"/>
      <c r="AR14" s="720"/>
      <c r="AS14" s="720"/>
      <c r="AT14" s="720"/>
      <c r="AU14" s="720"/>
      <c r="AV14" s="721"/>
    </row>
    <row r="15" spans="2:50" x14ac:dyDescent="0.15">
      <c r="B15" s="753" t="s">
        <v>64</v>
      </c>
      <c r="C15" s="754"/>
      <c r="D15" s="754"/>
      <c r="E15" s="754"/>
      <c r="F15" s="754"/>
      <c r="G15" s="755"/>
      <c r="H15" s="760" t="s">
        <v>59</v>
      </c>
      <c r="I15" s="761"/>
      <c r="J15" s="757" t="s">
        <v>61</v>
      </c>
      <c r="K15" s="758"/>
      <c r="L15" s="759">
        <f>31*24-L10</f>
        <v>660</v>
      </c>
      <c r="M15" s="759"/>
      <c r="N15" s="759">
        <f>31*24-N10</f>
        <v>709</v>
      </c>
      <c r="O15" s="759"/>
      <c r="P15" s="759">
        <f>30*24-P10</f>
        <v>580</v>
      </c>
      <c r="Q15" s="791"/>
      <c r="R15" s="722" t="s">
        <v>61</v>
      </c>
      <c r="S15" s="723"/>
      <c r="T15" s="723" t="s">
        <v>61</v>
      </c>
      <c r="U15" s="749"/>
      <c r="V15" s="722" t="s">
        <v>61</v>
      </c>
      <c r="W15" s="723"/>
      <c r="X15" s="723" t="s">
        <v>61</v>
      </c>
      <c r="Y15" s="723"/>
      <c r="Z15" s="723" t="s">
        <v>61</v>
      </c>
      <c r="AA15" s="723"/>
      <c r="AB15" s="723" t="s">
        <v>61</v>
      </c>
      <c r="AC15" s="724"/>
      <c r="AD15" s="722" t="s">
        <v>61</v>
      </c>
      <c r="AE15" s="723"/>
      <c r="AF15" s="723" t="s">
        <v>61</v>
      </c>
      <c r="AG15" s="724"/>
      <c r="AH15" s="741">
        <f t="shared" ref="AH15:AH20" si="10">SUM(J15:AG15)</f>
        <v>1949</v>
      </c>
      <c r="AI15" s="742"/>
      <c r="AJ15" s="742">
        <f>SUM(AH15:AI16)</f>
        <v>7850</v>
      </c>
      <c r="AK15" s="743"/>
      <c r="AL15" s="735"/>
      <c r="AM15" s="736"/>
      <c r="AN15" s="736"/>
      <c r="AO15" s="736"/>
      <c r="AP15" s="736"/>
      <c r="AQ15" s="736"/>
      <c r="AR15" s="736"/>
      <c r="AS15" s="736"/>
      <c r="AT15" s="736"/>
      <c r="AU15" s="736"/>
      <c r="AV15" s="737"/>
    </row>
    <row r="16" spans="2:50" ht="14.25" thickBot="1" x14ac:dyDescent="0.2">
      <c r="B16" s="622"/>
      <c r="C16" s="623"/>
      <c r="D16" s="623"/>
      <c r="E16" s="623"/>
      <c r="F16" s="623"/>
      <c r="G16" s="624"/>
      <c r="H16" s="764" t="s">
        <v>62</v>
      </c>
      <c r="I16" s="765"/>
      <c r="J16" s="766">
        <f>30*24-J11</f>
        <v>566</v>
      </c>
      <c r="K16" s="767"/>
      <c r="L16" s="768" t="s">
        <v>61</v>
      </c>
      <c r="M16" s="768"/>
      <c r="N16" s="768" t="s">
        <v>61</v>
      </c>
      <c r="O16" s="768"/>
      <c r="P16" s="768" t="s">
        <v>61</v>
      </c>
      <c r="Q16" s="769"/>
      <c r="R16" s="785">
        <f>31*24</f>
        <v>744</v>
      </c>
      <c r="S16" s="771"/>
      <c r="T16" s="771">
        <f>30*24</f>
        <v>720</v>
      </c>
      <c r="U16" s="786"/>
      <c r="V16" s="785">
        <f>31*24-V11</f>
        <v>632</v>
      </c>
      <c r="W16" s="771"/>
      <c r="X16" s="771">
        <f>31*24-X11</f>
        <v>625</v>
      </c>
      <c r="Y16" s="771"/>
      <c r="Z16" s="771">
        <f>28*24-Z11</f>
        <v>532</v>
      </c>
      <c r="AA16" s="771"/>
      <c r="AB16" s="771">
        <f>31*24-AB11</f>
        <v>618</v>
      </c>
      <c r="AC16" s="772"/>
      <c r="AD16" s="770">
        <f>30*24</f>
        <v>720</v>
      </c>
      <c r="AE16" s="771"/>
      <c r="AF16" s="771">
        <f>31*24</f>
        <v>744</v>
      </c>
      <c r="AG16" s="772"/>
      <c r="AH16" s="773">
        <f>SUM(J16:AG16)</f>
        <v>5901</v>
      </c>
      <c r="AI16" s="762"/>
      <c r="AJ16" s="762"/>
      <c r="AK16" s="763"/>
      <c r="AL16" s="774"/>
      <c r="AM16" s="775"/>
      <c r="AN16" s="775"/>
      <c r="AO16" s="775"/>
      <c r="AP16" s="775"/>
      <c r="AQ16" s="775"/>
      <c r="AR16" s="775"/>
      <c r="AS16" s="775"/>
      <c r="AT16" s="775"/>
      <c r="AU16" s="775"/>
      <c r="AV16" s="776"/>
    </row>
    <row r="17" spans="2:50" ht="14.25" thickTop="1" x14ac:dyDescent="0.15">
      <c r="B17" s="777" t="s">
        <v>65</v>
      </c>
      <c r="C17" s="778"/>
      <c r="D17" s="778"/>
      <c r="E17" s="778"/>
      <c r="F17" s="778"/>
      <c r="G17" s="779"/>
      <c r="H17" s="780" t="s">
        <v>59</v>
      </c>
      <c r="I17" s="781"/>
      <c r="J17" s="782" t="s">
        <v>61</v>
      </c>
      <c r="K17" s="783"/>
      <c r="L17" s="784">
        <f>L13*'様式11－5'!$P$21+L15*'様式11－5'!$W$21</f>
        <v>0</v>
      </c>
      <c r="M17" s="784"/>
      <c r="N17" s="784">
        <f>N13*'様式11－5'!$P$21+N15*'様式11－5'!$W$21</f>
        <v>0</v>
      </c>
      <c r="O17" s="784"/>
      <c r="P17" s="784">
        <f>P13*'様式11－5'!$P$21+P15*'様式11－5'!$W$21</f>
        <v>0</v>
      </c>
      <c r="Q17" s="784"/>
      <c r="R17" s="801" t="s">
        <v>61</v>
      </c>
      <c r="S17" s="793"/>
      <c r="T17" s="793" t="s">
        <v>61</v>
      </c>
      <c r="U17" s="802"/>
      <c r="V17" s="801" t="s">
        <v>61</v>
      </c>
      <c r="W17" s="793"/>
      <c r="X17" s="793" t="s">
        <v>61</v>
      </c>
      <c r="Y17" s="793"/>
      <c r="Z17" s="793" t="s">
        <v>61</v>
      </c>
      <c r="AA17" s="793"/>
      <c r="AB17" s="793" t="s">
        <v>61</v>
      </c>
      <c r="AC17" s="794"/>
      <c r="AD17" s="792" t="s">
        <v>61</v>
      </c>
      <c r="AE17" s="793"/>
      <c r="AF17" s="793" t="s">
        <v>61</v>
      </c>
      <c r="AG17" s="794"/>
      <c r="AH17" s="795">
        <f t="shared" si="10"/>
        <v>0</v>
      </c>
      <c r="AI17" s="796"/>
      <c r="AJ17" s="796">
        <f>SUM(AH17:AI18)</f>
        <v>0</v>
      </c>
      <c r="AK17" s="797"/>
      <c r="AL17" s="798"/>
      <c r="AM17" s="799"/>
      <c r="AN17" s="799"/>
      <c r="AO17" s="799"/>
      <c r="AP17" s="799"/>
      <c r="AQ17" s="799"/>
      <c r="AR17" s="799"/>
      <c r="AS17" s="799"/>
      <c r="AT17" s="799"/>
      <c r="AU17" s="799"/>
      <c r="AV17" s="800"/>
    </row>
    <row r="18" spans="2:50" x14ac:dyDescent="0.15">
      <c r="B18" s="625"/>
      <c r="C18" s="626"/>
      <c r="D18" s="626"/>
      <c r="E18" s="626"/>
      <c r="F18" s="626"/>
      <c r="G18" s="627"/>
      <c r="H18" s="645" t="s">
        <v>62</v>
      </c>
      <c r="I18" s="646"/>
      <c r="J18" s="647">
        <f>J14*'様式11－5'!$P$21+J16*'様式11－5'!$W$21</f>
        <v>0</v>
      </c>
      <c r="K18" s="648"/>
      <c r="L18" s="649" t="s">
        <v>61</v>
      </c>
      <c r="M18" s="649"/>
      <c r="N18" s="649" t="s">
        <v>61</v>
      </c>
      <c r="O18" s="649"/>
      <c r="P18" s="649" t="s">
        <v>61</v>
      </c>
      <c r="Q18" s="756"/>
      <c r="R18" s="787">
        <f>R16*'様式11－5'!$W$21</f>
        <v>0</v>
      </c>
      <c r="S18" s="788"/>
      <c r="T18" s="789">
        <f>T16*'様式11－5'!$W$21</f>
        <v>0</v>
      </c>
      <c r="U18" s="790"/>
      <c r="V18" s="647">
        <f>V14*'様式11－5'!$Q$21+V16*'様式11－5'!$W$21</f>
        <v>0</v>
      </c>
      <c r="W18" s="648"/>
      <c r="X18" s="738">
        <f>X14*'様式11－5'!$Q$21+X16*'様式11－5'!$W$21</f>
        <v>0</v>
      </c>
      <c r="Y18" s="739"/>
      <c r="Z18" s="738">
        <f>Z14*'様式11－5'!$Q$21+Z16*'様式11－5'!$W$21</f>
        <v>0</v>
      </c>
      <c r="AA18" s="739"/>
      <c r="AB18" s="738">
        <f>AB14*'様式11－5'!$Q$21+AB16*'様式11－5'!$W$21</f>
        <v>0</v>
      </c>
      <c r="AC18" s="740"/>
      <c r="AD18" s="803">
        <f>AD16*'様式11－5'!$W$21</f>
        <v>0</v>
      </c>
      <c r="AE18" s="789"/>
      <c r="AF18" s="803">
        <f>AF16*'様式11－5'!$W$21</f>
        <v>0</v>
      </c>
      <c r="AG18" s="789"/>
      <c r="AH18" s="712">
        <f t="shared" si="10"/>
        <v>0</v>
      </c>
      <c r="AI18" s="705"/>
      <c r="AJ18" s="705"/>
      <c r="AK18" s="706"/>
      <c r="AL18" s="719"/>
      <c r="AM18" s="720"/>
      <c r="AN18" s="720"/>
      <c r="AO18" s="720"/>
      <c r="AP18" s="720"/>
      <c r="AQ18" s="720"/>
      <c r="AR18" s="720"/>
      <c r="AS18" s="720"/>
      <c r="AT18" s="720"/>
      <c r="AU18" s="720"/>
      <c r="AV18" s="721"/>
    </row>
    <row r="19" spans="2:50" x14ac:dyDescent="0.15">
      <c r="B19" s="753" t="s">
        <v>66</v>
      </c>
      <c r="C19" s="754"/>
      <c r="D19" s="754"/>
      <c r="E19" s="754"/>
      <c r="F19" s="754"/>
      <c r="G19" s="755"/>
      <c r="H19" s="760" t="s">
        <v>59</v>
      </c>
      <c r="I19" s="761"/>
      <c r="J19" s="757" t="s">
        <v>61</v>
      </c>
      <c r="K19" s="758"/>
      <c r="L19" s="759">
        <f>L10*'様式11－5'!$P$59+L15*'様式11－5'!$W$59</f>
        <v>0</v>
      </c>
      <c r="M19" s="759"/>
      <c r="N19" s="759">
        <f>N10*'様式11－5'!$P$59+N15*'様式11－5'!$W$59</f>
        <v>0</v>
      </c>
      <c r="O19" s="759"/>
      <c r="P19" s="759">
        <f>P10*'様式11－5'!$P$59+P15*'様式11－5'!$W$59</f>
        <v>0</v>
      </c>
      <c r="Q19" s="759"/>
      <c r="R19" s="807" t="s">
        <v>61</v>
      </c>
      <c r="S19" s="805"/>
      <c r="T19" s="805" t="s">
        <v>61</v>
      </c>
      <c r="U19" s="808"/>
      <c r="V19" s="807" t="s">
        <v>61</v>
      </c>
      <c r="W19" s="805"/>
      <c r="X19" s="805" t="s">
        <v>61</v>
      </c>
      <c r="Y19" s="805"/>
      <c r="Z19" s="805" t="s">
        <v>61</v>
      </c>
      <c r="AA19" s="805"/>
      <c r="AB19" s="805" t="s">
        <v>61</v>
      </c>
      <c r="AC19" s="806"/>
      <c r="AD19" s="804" t="s">
        <v>61</v>
      </c>
      <c r="AE19" s="805"/>
      <c r="AF19" s="805" t="s">
        <v>61</v>
      </c>
      <c r="AG19" s="806"/>
      <c r="AH19" s="741">
        <f t="shared" si="10"/>
        <v>0</v>
      </c>
      <c r="AI19" s="742"/>
      <c r="AJ19" s="742">
        <f>SUM(AH19:AI20)</f>
        <v>0</v>
      </c>
      <c r="AK19" s="743"/>
      <c r="AL19" s="798"/>
      <c r="AM19" s="799"/>
      <c r="AN19" s="799"/>
      <c r="AO19" s="799"/>
      <c r="AP19" s="799"/>
      <c r="AQ19" s="799"/>
      <c r="AR19" s="799"/>
      <c r="AS19" s="799"/>
      <c r="AT19" s="799"/>
      <c r="AU19" s="799"/>
      <c r="AV19" s="800"/>
    </row>
    <row r="20" spans="2:50" x14ac:dyDescent="0.15">
      <c r="B20" s="625"/>
      <c r="C20" s="626"/>
      <c r="D20" s="626"/>
      <c r="E20" s="626"/>
      <c r="F20" s="626"/>
      <c r="G20" s="627"/>
      <c r="H20" s="645" t="s">
        <v>62</v>
      </c>
      <c r="I20" s="646"/>
      <c r="J20" s="647">
        <f>J11*'様式11－5'!$P$59+J16*'様式11－5'!$W$59</f>
        <v>0</v>
      </c>
      <c r="K20" s="648"/>
      <c r="L20" s="649" t="s">
        <v>61</v>
      </c>
      <c r="M20" s="649"/>
      <c r="N20" s="649" t="s">
        <v>61</v>
      </c>
      <c r="O20" s="649"/>
      <c r="P20" s="649" t="s">
        <v>61</v>
      </c>
      <c r="Q20" s="756"/>
      <c r="R20" s="787">
        <f>R16*'様式11－5'!$W$59</f>
        <v>0</v>
      </c>
      <c r="S20" s="789"/>
      <c r="T20" s="788">
        <f>T16*'様式11－5'!$W$59</f>
        <v>0</v>
      </c>
      <c r="U20" s="809"/>
      <c r="V20" s="752">
        <f>V11*'様式11－5'!$P$59+V16*'様式11－5'!$W$59</f>
        <v>0</v>
      </c>
      <c r="W20" s="739"/>
      <c r="X20" s="738">
        <f>X11*'様式11－5'!$P$59+X16*'様式11－5'!$W$59</f>
        <v>0</v>
      </c>
      <c r="Y20" s="739"/>
      <c r="Z20" s="738">
        <f>Z11*'様式11－5'!$P$59+Z16*'様式11－5'!$W$59</f>
        <v>0</v>
      </c>
      <c r="AA20" s="739"/>
      <c r="AB20" s="738">
        <f>AB11*'様式11－5'!$P$59+AB16*'様式11－5'!$W$59</f>
        <v>0</v>
      </c>
      <c r="AC20" s="740"/>
      <c r="AD20" s="803">
        <f>AD16*'様式11－5'!$W$59</f>
        <v>0</v>
      </c>
      <c r="AE20" s="789"/>
      <c r="AF20" s="803">
        <f>AF16*'様式11－5'!$W$59</f>
        <v>0</v>
      </c>
      <c r="AG20" s="789"/>
      <c r="AH20" s="712">
        <f t="shared" si="10"/>
        <v>0</v>
      </c>
      <c r="AI20" s="705"/>
      <c r="AJ20" s="705"/>
      <c r="AK20" s="706"/>
      <c r="AL20" s="719"/>
      <c r="AM20" s="720"/>
      <c r="AN20" s="720"/>
      <c r="AO20" s="720"/>
      <c r="AP20" s="720"/>
      <c r="AQ20" s="720"/>
      <c r="AR20" s="720"/>
      <c r="AS20" s="720"/>
      <c r="AT20" s="720"/>
      <c r="AU20" s="720"/>
      <c r="AV20" s="721"/>
    </row>
    <row r="21" spans="2:50" x14ac:dyDescent="0.15">
      <c r="B21" s="753" t="s">
        <v>67</v>
      </c>
      <c r="C21" s="754"/>
      <c r="D21" s="754"/>
      <c r="E21" s="754"/>
      <c r="F21" s="754"/>
      <c r="G21" s="755"/>
      <c r="H21" s="760" t="s">
        <v>59</v>
      </c>
      <c r="I21" s="761"/>
      <c r="J21" s="757" t="s">
        <v>61</v>
      </c>
      <c r="K21" s="758"/>
      <c r="L21" s="759">
        <f>8*'様式11－5'!$T$21</f>
        <v>0</v>
      </c>
      <c r="M21" s="759"/>
      <c r="N21" s="759">
        <f>8*'様式11－5'!$T$21</f>
        <v>0</v>
      </c>
      <c r="O21" s="759"/>
      <c r="P21" s="759">
        <f>8*'様式11－5'!$T$21</f>
        <v>0</v>
      </c>
      <c r="Q21" s="759"/>
      <c r="R21" s="807" t="s">
        <v>61</v>
      </c>
      <c r="S21" s="805"/>
      <c r="T21" s="805" t="s">
        <v>61</v>
      </c>
      <c r="U21" s="808"/>
      <c r="V21" s="807" t="s">
        <v>61</v>
      </c>
      <c r="W21" s="805"/>
      <c r="X21" s="805" t="s">
        <v>61</v>
      </c>
      <c r="Y21" s="805"/>
      <c r="Z21" s="805" t="s">
        <v>61</v>
      </c>
      <c r="AA21" s="805"/>
      <c r="AB21" s="805" t="s">
        <v>61</v>
      </c>
      <c r="AC21" s="806"/>
      <c r="AD21" s="804" t="s">
        <v>61</v>
      </c>
      <c r="AE21" s="805"/>
      <c r="AF21" s="805" t="s">
        <v>61</v>
      </c>
      <c r="AG21" s="806"/>
      <c r="AH21" s="741">
        <f t="shared" ref="AH21:AH25" si="11">SUM(J21:AG21)</f>
        <v>0</v>
      </c>
      <c r="AI21" s="742"/>
      <c r="AJ21" s="742">
        <f>SUM(AH21:AI22)</f>
        <v>0</v>
      </c>
      <c r="AK21" s="743"/>
      <c r="AL21" s="798"/>
      <c r="AM21" s="799"/>
      <c r="AN21" s="799"/>
      <c r="AO21" s="799"/>
      <c r="AP21" s="799"/>
      <c r="AQ21" s="799"/>
      <c r="AR21" s="799"/>
      <c r="AS21" s="799"/>
      <c r="AT21" s="799"/>
      <c r="AU21" s="799"/>
      <c r="AV21" s="800"/>
    </row>
    <row r="22" spans="2:50" x14ac:dyDescent="0.15">
      <c r="B22" s="625"/>
      <c r="C22" s="626"/>
      <c r="D22" s="626"/>
      <c r="E22" s="626"/>
      <c r="F22" s="626"/>
      <c r="G22" s="627"/>
      <c r="H22" s="645" t="s">
        <v>62</v>
      </c>
      <c r="I22" s="646"/>
      <c r="J22" s="647">
        <f>6*'様式11－5'!$T$21</f>
        <v>0</v>
      </c>
      <c r="K22" s="648"/>
      <c r="L22" s="649" t="s">
        <v>61</v>
      </c>
      <c r="M22" s="649"/>
      <c r="N22" s="649" t="s">
        <v>61</v>
      </c>
      <c r="O22" s="649"/>
      <c r="P22" s="649" t="s">
        <v>61</v>
      </c>
      <c r="Q22" s="756"/>
      <c r="R22" s="810" t="s">
        <v>61</v>
      </c>
      <c r="S22" s="811"/>
      <c r="T22" s="811" t="s">
        <v>61</v>
      </c>
      <c r="U22" s="812"/>
      <c r="V22" s="810">
        <f>15*'様式11－5'!$U$21</f>
        <v>0</v>
      </c>
      <c r="W22" s="811"/>
      <c r="X22" s="812">
        <f>15*'様式11－5'!$U$21</f>
        <v>0</v>
      </c>
      <c r="Y22" s="813"/>
      <c r="Z22" s="811">
        <f>20*'様式11－5'!$U$21</f>
        <v>0</v>
      </c>
      <c r="AA22" s="811"/>
      <c r="AB22" s="811">
        <f>15*'様式11－5'!$U$21</f>
        <v>0</v>
      </c>
      <c r="AC22" s="814"/>
      <c r="AD22" s="813" t="s">
        <v>61</v>
      </c>
      <c r="AE22" s="811"/>
      <c r="AF22" s="811" t="s">
        <v>61</v>
      </c>
      <c r="AG22" s="814"/>
      <c r="AH22" s="712">
        <f t="shared" si="11"/>
        <v>0</v>
      </c>
      <c r="AI22" s="705"/>
      <c r="AJ22" s="705"/>
      <c r="AK22" s="706"/>
      <c r="AL22" s="719"/>
      <c r="AM22" s="720"/>
      <c r="AN22" s="720"/>
      <c r="AO22" s="720"/>
      <c r="AP22" s="720"/>
      <c r="AQ22" s="720"/>
      <c r="AR22" s="720"/>
      <c r="AS22" s="720"/>
      <c r="AT22" s="720"/>
      <c r="AU22" s="720"/>
      <c r="AV22" s="721"/>
    </row>
    <row r="23" spans="2:50" x14ac:dyDescent="0.15">
      <c r="B23" s="753" t="s">
        <v>68</v>
      </c>
      <c r="C23" s="754"/>
      <c r="D23" s="754"/>
      <c r="E23" s="754"/>
      <c r="F23" s="754"/>
      <c r="G23" s="755"/>
      <c r="H23" s="760" t="s">
        <v>59</v>
      </c>
      <c r="I23" s="761"/>
      <c r="J23" s="757" t="s">
        <v>61</v>
      </c>
      <c r="K23" s="758"/>
      <c r="L23" s="841">
        <f>L10*'様式11－5'!$P$67+L15*'様式11－5'!$W$67</f>
        <v>0</v>
      </c>
      <c r="M23" s="841"/>
      <c r="N23" s="841">
        <f>N10*'様式11－5'!$P$67+N15*'様式11－5'!$W$67</f>
        <v>0</v>
      </c>
      <c r="O23" s="841"/>
      <c r="P23" s="841">
        <f>P10*'様式11－5'!$P$67+P15*'様式11－5'!$W$67</f>
        <v>0</v>
      </c>
      <c r="Q23" s="841"/>
      <c r="R23" s="807" t="s">
        <v>61</v>
      </c>
      <c r="S23" s="805"/>
      <c r="T23" s="805" t="s">
        <v>61</v>
      </c>
      <c r="U23" s="808"/>
      <c r="V23" s="807" t="s">
        <v>61</v>
      </c>
      <c r="W23" s="805"/>
      <c r="X23" s="805" t="s">
        <v>61</v>
      </c>
      <c r="Y23" s="805"/>
      <c r="Z23" s="805" t="s">
        <v>61</v>
      </c>
      <c r="AA23" s="805"/>
      <c r="AB23" s="805" t="s">
        <v>61</v>
      </c>
      <c r="AC23" s="806"/>
      <c r="AD23" s="804" t="s">
        <v>61</v>
      </c>
      <c r="AE23" s="805"/>
      <c r="AF23" s="805" t="s">
        <v>61</v>
      </c>
      <c r="AG23" s="806"/>
      <c r="AH23" s="741">
        <f t="shared" si="11"/>
        <v>0</v>
      </c>
      <c r="AI23" s="742"/>
      <c r="AJ23" s="742">
        <f>SUM(AH23:AI24)</f>
        <v>0</v>
      </c>
      <c r="AK23" s="743"/>
      <c r="AL23" s="798"/>
      <c r="AM23" s="799"/>
      <c r="AN23" s="799"/>
      <c r="AO23" s="799"/>
      <c r="AP23" s="799"/>
      <c r="AQ23" s="799"/>
      <c r="AR23" s="799"/>
      <c r="AS23" s="799"/>
      <c r="AT23" s="799"/>
      <c r="AU23" s="799"/>
      <c r="AV23" s="800"/>
    </row>
    <row r="24" spans="2:50" ht="14.25" thickBot="1" x14ac:dyDescent="0.2">
      <c r="B24" s="622"/>
      <c r="C24" s="623"/>
      <c r="D24" s="623"/>
      <c r="E24" s="623"/>
      <c r="F24" s="623"/>
      <c r="G24" s="624"/>
      <c r="H24" s="764" t="s">
        <v>62</v>
      </c>
      <c r="I24" s="765"/>
      <c r="J24" s="815">
        <f>J11*'様式11－5'!$P$67+J16*'様式11－5'!$W$67</f>
        <v>0</v>
      </c>
      <c r="K24" s="816"/>
      <c r="L24" s="768" t="s">
        <v>61</v>
      </c>
      <c r="M24" s="768"/>
      <c r="N24" s="768" t="s">
        <v>61</v>
      </c>
      <c r="O24" s="768"/>
      <c r="P24" s="768" t="s">
        <v>61</v>
      </c>
      <c r="Q24" s="769"/>
      <c r="R24" s="836">
        <f>R16*'様式11－5'!$W$67</f>
        <v>0</v>
      </c>
      <c r="S24" s="818"/>
      <c r="T24" s="837">
        <f>T16*'様式11－5'!$W$67</f>
        <v>0</v>
      </c>
      <c r="U24" s="838"/>
      <c r="V24" s="839">
        <f>V11*'様式11－5'!$Q$67+V16*'様式11－5'!$W$67</f>
        <v>0</v>
      </c>
      <c r="W24" s="840"/>
      <c r="X24" s="822">
        <f>X11*'様式11－5'!$Q$67+X16*'様式11－5'!$W$67</f>
        <v>0</v>
      </c>
      <c r="Y24" s="823"/>
      <c r="Z24" s="822">
        <f>Z11*'様式11－5'!$Q$67+Z16*'様式11－5'!$W$67</f>
        <v>0</v>
      </c>
      <c r="AA24" s="823"/>
      <c r="AB24" s="822">
        <f>AB11*'様式11－5'!$Q$67+AB16*'様式11－5'!$W$67</f>
        <v>0</v>
      </c>
      <c r="AC24" s="824"/>
      <c r="AD24" s="817">
        <f>AD16*'様式11－5'!$W$67</f>
        <v>0</v>
      </c>
      <c r="AE24" s="818"/>
      <c r="AF24" s="817">
        <f>AF16*'様式11－5'!$W$67</f>
        <v>0</v>
      </c>
      <c r="AG24" s="818"/>
      <c r="AH24" s="773">
        <f t="shared" si="11"/>
        <v>0</v>
      </c>
      <c r="AI24" s="762"/>
      <c r="AJ24" s="762"/>
      <c r="AK24" s="763"/>
      <c r="AL24" s="819"/>
      <c r="AM24" s="820"/>
      <c r="AN24" s="820"/>
      <c r="AO24" s="820"/>
      <c r="AP24" s="820"/>
      <c r="AQ24" s="820"/>
      <c r="AR24" s="820"/>
      <c r="AS24" s="820"/>
      <c r="AT24" s="820"/>
      <c r="AU24" s="820"/>
      <c r="AV24" s="821"/>
    </row>
    <row r="25" spans="2:50" x14ac:dyDescent="0.15">
      <c r="B25" s="825" t="s">
        <v>155</v>
      </c>
      <c r="C25" s="826"/>
      <c r="D25" s="826"/>
      <c r="E25" s="826"/>
      <c r="F25" s="826"/>
      <c r="G25" s="826"/>
      <c r="H25" s="829" t="s">
        <v>62</v>
      </c>
      <c r="I25" s="830"/>
      <c r="J25" s="831">
        <f>J14*'様式11－5'!$AA$21</f>
        <v>0</v>
      </c>
      <c r="K25" s="832"/>
      <c r="L25" s="833">
        <f>L13*'様式11－5'!$AA$21</f>
        <v>0</v>
      </c>
      <c r="M25" s="834"/>
      <c r="N25" s="833">
        <f>N13*'様式11－5'!$AA$21</f>
        <v>0</v>
      </c>
      <c r="O25" s="834"/>
      <c r="P25" s="833">
        <f>P13*'様式11－5'!$AA$21</f>
        <v>0</v>
      </c>
      <c r="Q25" s="835"/>
      <c r="R25" s="859" t="s">
        <v>61</v>
      </c>
      <c r="S25" s="846"/>
      <c r="T25" s="846" t="s">
        <v>61</v>
      </c>
      <c r="U25" s="860"/>
      <c r="V25" s="859" t="s">
        <v>61</v>
      </c>
      <c r="W25" s="846"/>
      <c r="X25" s="846" t="s">
        <v>61</v>
      </c>
      <c r="Y25" s="846"/>
      <c r="Z25" s="846" t="s">
        <v>61</v>
      </c>
      <c r="AA25" s="846"/>
      <c r="AB25" s="846" t="s">
        <v>61</v>
      </c>
      <c r="AC25" s="847"/>
      <c r="AD25" s="869" t="s">
        <v>61</v>
      </c>
      <c r="AE25" s="846"/>
      <c r="AF25" s="846" t="s">
        <v>61</v>
      </c>
      <c r="AG25" s="847"/>
      <c r="AH25" s="848">
        <f t="shared" si="11"/>
        <v>0</v>
      </c>
      <c r="AI25" s="849"/>
      <c r="AJ25" s="849"/>
      <c r="AK25" s="849"/>
      <c r="AL25" s="850"/>
      <c r="AM25" s="851"/>
      <c r="AN25" s="851"/>
      <c r="AO25" s="851"/>
      <c r="AP25" s="851"/>
      <c r="AQ25" s="851"/>
      <c r="AR25" s="851"/>
      <c r="AS25" s="851"/>
      <c r="AT25" s="851"/>
      <c r="AU25" s="851"/>
      <c r="AV25" s="852"/>
    </row>
    <row r="26" spans="2:50" ht="14.25" thickBot="1" x14ac:dyDescent="0.2">
      <c r="B26" s="827"/>
      <c r="C26" s="828"/>
      <c r="D26" s="828"/>
      <c r="E26" s="828"/>
      <c r="F26" s="828"/>
      <c r="G26" s="828"/>
      <c r="H26" s="853" t="s">
        <v>69</v>
      </c>
      <c r="I26" s="854"/>
      <c r="J26" s="855" t="s">
        <v>61</v>
      </c>
      <c r="K26" s="856"/>
      <c r="L26" s="856" t="s">
        <v>61</v>
      </c>
      <c r="M26" s="856"/>
      <c r="N26" s="856" t="s">
        <v>61</v>
      </c>
      <c r="O26" s="856"/>
      <c r="P26" s="856" t="s">
        <v>61</v>
      </c>
      <c r="Q26" s="857"/>
      <c r="R26" s="858" t="s">
        <v>61</v>
      </c>
      <c r="S26" s="842"/>
      <c r="T26" s="842" t="s">
        <v>61</v>
      </c>
      <c r="U26" s="843"/>
      <c r="V26" s="844">
        <f>V14*'様式11－5'!$AB$21</f>
        <v>0</v>
      </c>
      <c r="W26" s="845"/>
      <c r="X26" s="837">
        <f>X14*'様式11－5'!$AB$21</f>
        <v>0</v>
      </c>
      <c r="Y26" s="867"/>
      <c r="Z26" s="837">
        <f>Z14*'様式11－5'!$AB$21</f>
        <v>0</v>
      </c>
      <c r="AA26" s="867"/>
      <c r="AB26" s="837">
        <f>AB14*'様式11－5'!$AB$21</f>
        <v>0</v>
      </c>
      <c r="AC26" s="838"/>
      <c r="AD26" s="868" t="s">
        <v>61</v>
      </c>
      <c r="AE26" s="842"/>
      <c r="AF26" s="842" t="s">
        <v>61</v>
      </c>
      <c r="AG26" s="861"/>
      <c r="AH26" s="862">
        <f>SUM(J26:AG26)</f>
        <v>0</v>
      </c>
      <c r="AI26" s="863"/>
      <c r="AJ26" s="863"/>
      <c r="AK26" s="863"/>
      <c r="AL26" s="864"/>
      <c r="AM26" s="865"/>
      <c r="AN26" s="865"/>
      <c r="AO26" s="865"/>
      <c r="AP26" s="865"/>
      <c r="AQ26" s="865"/>
      <c r="AR26" s="865"/>
      <c r="AS26" s="865"/>
      <c r="AT26" s="865"/>
      <c r="AU26" s="865"/>
      <c r="AV26" s="866"/>
    </row>
    <row r="27" spans="2:50" ht="14.25" thickBot="1" x14ac:dyDescent="0.2">
      <c r="B27" s="827" t="s">
        <v>70</v>
      </c>
      <c r="C27" s="828"/>
      <c r="D27" s="828"/>
      <c r="E27" s="828"/>
      <c r="F27" s="828"/>
      <c r="G27" s="828"/>
      <c r="H27" s="828"/>
      <c r="I27" s="886"/>
      <c r="J27" s="880"/>
      <c r="K27" s="881"/>
      <c r="L27" s="881"/>
      <c r="M27" s="881"/>
      <c r="N27" s="881"/>
      <c r="O27" s="881"/>
      <c r="P27" s="881"/>
      <c r="Q27" s="882"/>
      <c r="R27" s="887" t="s">
        <v>61</v>
      </c>
      <c r="S27" s="884"/>
      <c r="T27" s="884" t="s">
        <v>61</v>
      </c>
      <c r="U27" s="888"/>
      <c r="V27" s="880"/>
      <c r="W27" s="881"/>
      <c r="X27" s="881"/>
      <c r="Y27" s="881"/>
      <c r="Z27" s="881"/>
      <c r="AA27" s="881"/>
      <c r="AB27" s="881"/>
      <c r="AC27" s="882"/>
      <c r="AD27" s="883" t="s">
        <v>61</v>
      </c>
      <c r="AE27" s="884"/>
      <c r="AF27" s="884" t="s">
        <v>61</v>
      </c>
      <c r="AG27" s="885"/>
      <c r="AH27" s="870">
        <f>SUM(J27:AG27)</f>
        <v>0</v>
      </c>
      <c r="AI27" s="871"/>
      <c r="AJ27" s="871"/>
      <c r="AK27" s="871"/>
      <c r="AL27" s="872" t="s">
        <v>71</v>
      </c>
      <c r="AM27" s="873"/>
      <c r="AN27" s="873"/>
      <c r="AO27" s="873"/>
      <c r="AP27" s="873"/>
      <c r="AQ27" s="873"/>
      <c r="AR27" s="873"/>
      <c r="AS27" s="873"/>
      <c r="AT27" s="873"/>
      <c r="AU27" s="873"/>
      <c r="AV27" s="874"/>
    </row>
    <row r="28" spans="2:50" x14ac:dyDescent="0.15">
      <c r="AL28" s="7"/>
      <c r="AM28" s="7"/>
      <c r="AN28" s="7"/>
      <c r="AO28" s="7"/>
      <c r="AP28" s="7"/>
      <c r="AQ28" s="274"/>
      <c r="AR28" s="274"/>
      <c r="AS28" s="274"/>
      <c r="AT28" s="274"/>
      <c r="AU28" s="274"/>
      <c r="AV28" s="274"/>
    </row>
    <row r="29" spans="2:50" ht="14.25" thickBot="1" x14ac:dyDescent="0.2">
      <c r="B29" s="6" t="s">
        <v>72</v>
      </c>
      <c r="AL29" s="7" t="s">
        <v>186</v>
      </c>
      <c r="AM29" s="7"/>
      <c r="AN29" s="7"/>
      <c r="AO29" s="7"/>
      <c r="AP29" s="7"/>
      <c r="AQ29" s="274"/>
      <c r="AR29" s="274"/>
      <c r="AS29" s="274"/>
      <c r="AT29" s="274"/>
      <c r="AU29" s="274"/>
      <c r="AV29" s="274"/>
    </row>
    <row r="30" spans="2:50" x14ac:dyDescent="0.15">
      <c r="B30" s="875" t="s">
        <v>73</v>
      </c>
      <c r="C30" s="689"/>
      <c r="D30" s="689"/>
      <c r="E30" s="688" t="s">
        <v>20</v>
      </c>
      <c r="F30" s="689"/>
      <c r="G30" s="689"/>
      <c r="H30" s="690"/>
      <c r="I30" s="688" t="s">
        <v>74</v>
      </c>
      <c r="J30" s="689"/>
      <c r="K30" s="689"/>
      <c r="L30" s="689"/>
      <c r="M30" s="689"/>
      <c r="N30" s="689"/>
      <c r="O30" s="689"/>
      <c r="P30" s="689"/>
      <c r="Q30" s="690"/>
      <c r="R30" s="688" t="s">
        <v>75</v>
      </c>
      <c r="S30" s="689"/>
      <c r="T30" s="689"/>
      <c r="U30" s="689"/>
      <c r="V30" s="689"/>
      <c r="W30" s="689"/>
      <c r="X30" s="689"/>
      <c r="Y30" s="689"/>
      <c r="Z30" s="689"/>
      <c r="AA30" s="689"/>
      <c r="AB30" s="689"/>
      <c r="AC30" s="689"/>
      <c r="AD30" s="689"/>
      <c r="AE30" s="689"/>
      <c r="AF30" s="689"/>
      <c r="AG30" s="690"/>
      <c r="AH30" s="688" t="s">
        <v>76</v>
      </c>
      <c r="AI30" s="689"/>
      <c r="AJ30" s="689"/>
      <c r="AK30" s="876"/>
      <c r="AL30" s="877" t="s">
        <v>20</v>
      </c>
      <c r="AM30" s="878"/>
      <c r="AN30" s="682" t="s">
        <v>77</v>
      </c>
      <c r="AO30" s="683"/>
      <c r="AP30" s="683"/>
      <c r="AQ30" s="879"/>
      <c r="AR30" s="682" t="s">
        <v>78</v>
      </c>
      <c r="AS30" s="683"/>
      <c r="AT30" s="683"/>
      <c r="AU30" s="683"/>
      <c r="AV30" s="684"/>
      <c r="AW30" s="121"/>
      <c r="AX30" s="121"/>
    </row>
    <row r="31" spans="2:50" x14ac:dyDescent="0.15">
      <c r="B31" s="918" t="s">
        <v>79</v>
      </c>
      <c r="C31" s="919"/>
      <c r="D31" s="923"/>
      <c r="E31" s="654" t="s">
        <v>245</v>
      </c>
      <c r="F31" s="655"/>
      <c r="G31" s="655"/>
      <c r="H31" s="656"/>
      <c r="I31" s="122" t="s">
        <v>80</v>
      </c>
      <c r="J31" s="123"/>
      <c r="K31" s="123"/>
      <c r="L31" s="123"/>
      <c r="M31" s="123"/>
      <c r="N31" s="123"/>
      <c r="O31" s="123"/>
      <c r="P31" s="123"/>
      <c r="Q31" s="124"/>
      <c r="R31" s="913">
        <v>1614.86</v>
      </c>
      <c r="S31" s="913"/>
      <c r="T31" s="123" t="s">
        <v>81</v>
      </c>
      <c r="U31" s="123"/>
      <c r="V31" s="123"/>
      <c r="W31" s="914">
        <f>IF('様式11－5'!J21=0,0,IF(H3/'様式11－5'!J21&gt;1.1,1.1,H3/'様式11－5'!J21)*'様式11－5'!P21+'様式11－5'!P59+'様式11－5'!P67)</f>
        <v>0</v>
      </c>
      <c r="X31" s="914"/>
      <c r="Y31" s="123" t="s">
        <v>82</v>
      </c>
      <c r="Z31" s="123"/>
      <c r="AA31" s="123">
        <v>12</v>
      </c>
      <c r="AB31" s="123" t="s">
        <v>83</v>
      </c>
      <c r="AC31" s="123"/>
      <c r="AD31" s="230">
        <v>0.85</v>
      </c>
      <c r="AE31" s="123" t="s">
        <v>84</v>
      </c>
      <c r="AF31" s="123"/>
      <c r="AG31" s="123"/>
      <c r="AH31" s="915">
        <f>R31*W31*AA31*AD31</f>
        <v>0</v>
      </c>
      <c r="AI31" s="916"/>
      <c r="AJ31" s="916"/>
      <c r="AK31" s="917"/>
      <c r="AL31" s="918" t="s">
        <v>85</v>
      </c>
      <c r="AM31" s="919"/>
      <c r="AN31" s="889">
        <v>0.496</v>
      </c>
      <c r="AO31" s="890"/>
      <c r="AP31" s="895" t="s">
        <v>86</v>
      </c>
      <c r="AQ31" s="896"/>
      <c r="AR31" s="901">
        <f>AN31*AB44/1000</f>
        <v>0</v>
      </c>
      <c r="AS31" s="902"/>
      <c r="AT31" s="902"/>
      <c r="AU31" s="895" t="s">
        <v>87</v>
      </c>
      <c r="AV31" s="907"/>
      <c r="AW31" s="121"/>
      <c r="AX31" s="121"/>
    </row>
    <row r="32" spans="2:50" x14ac:dyDescent="0.15">
      <c r="B32" s="920"/>
      <c r="C32" s="673"/>
      <c r="D32" s="924"/>
      <c r="E32" s="657"/>
      <c r="F32" s="658"/>
      <c r="G32" s="658"/>
      <c r="H32" s="659"/>
      <c r="I32" s="669" t="s">
        <v>88</v>
      </c>
      <c r="J32" s="670"/>
      <c r="K32" s="671"/>
      <c r="L32" s="675" t="s">
        <v>89</v>
      </c>
      <c r="M32" s="670"/>
      <c r="N32" s="670"/>
      <c r="O32" s="671"/>
      <c r="P32" s="675" t="s">
        <v>59</v>
      </c>
      <c r="Q32" s="677"/>
      <c r="R32" s="239" t="s">
        <v>170</v>
      </c>
      <c r="S32" s="237">
        <v>16.940000000000001</v>
      </c>
      <c r="T32" s="240" t="s">
        <v>171</v>
      </c>
      <c r="U32" s="242">
        <v>0.21099999999999999</v>
      </c>
      <c r="V32" s="240" t="s">
        <v>171</v>
      </c>
      <c r="W32" s="242">
        <v>2.64</v>
      </c>
      <c r="X32" s="241" t="s">
        <v>172</v>
      </c>
      <c r="Y32" s="125" t="s">
        <v>90</v>
      </c>
      <c r="Z32" s="241"/>
      <c r="AA32" s="275"/>
      <c r="AB32" s="652">
        <f>AH17+AH19+AH23</f>
        <v>0</v>
      </c>
      <c r="AC32" s="652"/>
      <c r="AD32" s="265" t="s">
        <v>91</v>
      </c>
      <c r="AE32" s="265"/>
      <c r="AF32" s="265"/>
      <c r="AG32" s="243"/>
      <c r="AH32" s="910">
        <f>(S32+U32+W32)*AB32</f>
        <v>0</v>
      </c>
      <c r="AI32" s="911"/>
      <c r="AJ32" s="911"/>
      <c r="AK32" s="912"/>
      <c r="AL32" s="920"/>
      <c r="AM32" s="673"/>
      <c r="AN32" s="891"/>
      <c r="AO32" s="892"/>
      <c r="AP32" s="897"/>
      <c r="AQ32" s="898"/>
      <c r="AR32" s="903"/>
      <c r="AS32" s="904"/>
      <c r="AT32" s="904"/>
      <c r="AU32" s="897"/>
      <c r="AV32" s="908"/>
      <c r="AW32" s="121"/>
      <c r="AX32" s="121"/>
    </row>
    <row r="33" spans="2:50" x14ac:dyDescent="0.15">
      <c r="B33" s="920"/>
      <c r="C33" s="673"/>
      <c r="D33" s="924"/>
      <c r="E33" s="657"/>
      <c r="F33" s="658"/>
      <c r="G33" s="658"/>
      <c r="H33" s="659"/>
      <c r="I33" s="672"/>
      <c r="J33" s="673"/>
      <c r="K33" s="674"/>
      <c r="L33" s="676"/>
      <c r="M33" s="673"/>
      <c r="N33" s="673"/>
      <c r="O33" s="674"/>
      <c r="P33" s="675" t="s">
        <v>62</v>
      </c>
      <c r="Q33" s="677"/>
      <c r="R33" s="239" t="s">
        <v>170</v>
      </c>
      <c r="S33" s="237">
        <v>15.87</v>
      </c>
      <c r="T33" s="240" t="s">
        <v>171</v>
      </c>
      <c r="U33" s="242">
        <f>+U32</f>
        <v>0.21099999999999999</v>
      </c>
      <c r="V33" s="240" t="s">
        <v>171</v>
      </c>
      <c r="W33" s="242">
        <f>+W32</f>
        <v>2.64</v>
      </c>
      <c r="X33" s="241" t="s">
        <v>172</v>
      </c>
      <c r="Y33" s="125" t="s">
        <v>90</v>
      </c>
      <c r="Z33" s="241"/>
      <c r="AA33" s="275"/>
      <c r="AB33" s="652">
        <f>J18+J20+J24</f>
        <v>0</v>
      </c>
      <c r="AC33" s="652"/>
      <c r="AD33" s="265" t="s">
        <v>91</v>
      </c>
      <c r="AE33" s="265"/>
      <c r="AF33" s="265"/>
      <c r="AG33" s="243"/>
      <c r="AH33" s="910">
        <f t="shared" ref="AH33:AH35" si="12">(S33+U33+W33)*AB33</f>
        <v>0</v>
      </c>
      <c r="AI33" s="911"/>
      <c r="AJ33" s="911"/>
      <c r="AK33" s="912"/>
      <c r="AL33" s="920"/>
      <c r="AM33" s="673"/>
      <c r="AN33" s="891"/>
      <c r="AO33" s="892"/>
      <c r="AP33" s="897"/>
      <c r="AQ33" s="898"/>
      <c r="AR33" s="903"/>
      <c r="AS33" s="904"/>
      <c r="AT33" s="904"/>
      <c r="AU33" s="897"/>
      <c r="AV33" s="908"/>
      <c r="AW33" s="121"/>
      <c r="AX33" s="121"/>
    </row>
    <row r="34" spans="2:50" x14ac:dyDescent="0.15">
      <c r="B34" s="920"/>
      <c r="C34" s="673"/>
      <c r="D34" s="924"/>
      <c r="E34" s="657"/>
      <c r="F34" s="658"/>
      <c r="G34" s="658"/>
      <c r="H34" s="659"/>
      <c r="I34" s="672"/>
      <c r="J34" s="673"/>
      <c r="K34" s="674"/>
      <c r="L34" s="675" t="s">
        <v>46</v>
      </c>
      <c r="M34" s="670"/>
      <c r="N34" s="670"/>
      <c r="O34" s="671"/>
      <c r="P34" s="675" t="s">
        <v>62</v>
      </c>
      <c r="Q34" s="677"/>
      <c r="R34" s="244" t="s">
        <v>170</v>
      </c>
      <c r="S34" s="245">
        <f>+S33</f>
        <v>15.87</v>
      </c>
      <c r="T34" s="238" t="s">
        <v>171</v>
      </c>
      <c r="U34" s="242">
        <f t="shared" ref="U34:U35" si="13">+U33</f>
        <v>0.21099999999999999</v>
      </c>
      <c r="V34" s="238" t="s">
        <v>171</v>
      </c>
      <c r="W34" s="121">
        <f>+W33</f>
        <v>2.64</v>
      </c>
      <c r="X34" s="6" t="s">
        <v>172</v>
      </c>
      <c r="Y34" s="246" t="s">
        <v>90</v>
      </c>
      <c r="AA34" s="8"/>
      <c r="AB34" s="653">
        <f>AH18+AH20+AH24-AB33</f>
        <v>0</v>
      </c>
      <c r="AC34" s="653"/>
      <c r="AD34" s="272" t="s">
        <v>91</v>
      </c>
      <c r="AE34" s="272"/>
      <c r="AF34" s="272"/>
      <c r="AG34" s="231"/>
      <c r="AH34" s="910">
        <f t="shared" si="12"/>
        <v>0</v>
      </c>
      <c r="AI34" s="911"/>
      <c r="AJ34" s="911"/>
      <c r="AK34" s="912"/>
      <c r="AL34" s="920"/>
      <c r="AM34" s="673"/>
      <c r="AN34" s="891"/>
      <c r="AO34" s="892"/>
      <c r="AP34" s="897"/>
      <c r="AQ34" s="898"/>
      <c r="AR34" s="903"/>
      <c r="AS34" s="904"/>
      <c r="AT34" s="904"/>
      <c r="AU34" s="897"/>
      <c r="AV34" s="908"/>
      <c r="AW34" s="121"/>
      <c r="AX34" s="121"/>
    </row>
    <row r="35" spans="2:50" x14ac:dyDescent="0.15">
      <c r="B35" s="920"/>
      <c r="C35" s="673"/>
      <c r="D35" s="924"/>
      <c r="E35" s="657"/>
      <c r="F35" s="658"/>
      <c r="G35" s="658"/>
      <c r="H35" s="659"/>
      <c r="I35" s="672"/>
      <c r="J35" s="673"/>
      <c r="K35" s="674"/>
      <c r="L35" s="675" t="s">
        <v>45</v>
      </c>
      <c r="M35" s="670"/>
      <c r="N35" s="670"/>
      <c r="O35" s="671"/>
      <c r="P35" s="675" t="s">
        <v>62</v>
      </c>
      <c r="Q35" s="677"/>
      <c r="R35" s="239" t="s">
        <v>170</v>
      </c>
      <c r="S35" s="237">
        <f>+S34</f>
        <v>15.87</v>
      </c>
      <c r="T35" s="240" t="s">
        <v>171</v>
      </c>
      <c r="U35" s="242">
        <f t="shared" si="13"/>
        <v>0.21099999999999999</v>
      </c>
      <c r="V35" s="240" t="s">
        <v>171</v>
      </c>
      <c r="W35" s="242">
        <f>+W34</f>
        <v>2.64</v>
      </c>
      <c r="X35" s="241" t="s">
        <v>172</v>
      </c>
      <c r="Y35" s="125" t="s">
        <v>90</v>
      </c>
      <c r="Z35" s="241"/>
      <c r="AA35" s="275"/>
      <c r="AB35" s="652">
        <f>SUM(R18:U18)+SUM(AD18:AG18)+SUM(R20:U20)+SUM(AD20:AG20)+SUM(R24:U24)+SUM(AD24:AG24)</f>
        <v>0</v>
      </c>
      <c r="AC35" s="652"/>
      <c r="AD35" s="265" t="s">
        <v>91</v>
      </c>
      <c r="AE35" s="265"/>
      <c r="AF35" s="265"/>
      <c r="AG35" s="243"/>
      <c r="AH35" s="910">
        <f t="shared" si="12"/>
        <v>0</v>
      </c>
      <c r="AI35" s="911"/>
      <c r="AJ35" s="911"/>
      <c r="AK35" s="912"/>
      <c r="AL35" s="920"/>
      <c r="AM35" s="673"/>
      <c r="AN35" s="891"/>
      <c r="AO35" s="892"/>
      <c r="AP35" s="897"/>
      <c r="AQ35" s="898"/>
      <c r="AR35" s="903"/>
      <c r="AS35" s="904"/>
      <c r="AT35" s="904"/>
      <c r="AU35" s="897"/>
      <c r="AV35" s="908"/>
      <c r="AW35" s="121"/>
      <c r="AX35" s="121"/>
    </row>
    <row r="36" spans="2:50" x14ac:dyDescent="0.15">
      <c r="B36" s="920"/>
      <c r="C36" s="673"/>
      <c r="D36" s="924"/>
      <c r="E36" s="657"/>
      <c r="F36" s="658"/>
      <c r="G36" s="658"/>
      <c r="H36" s="659"/>
      <c r="I36" s="233"/>
      <c r="J36" s="234"/>
      <c r="K36" s="234"/>
      <c r="L36" s="232"/>
      <c r="M36" s="232"/>
      <c r="N36" s="232"/>
      <c r="O36" s="232"/>
      <c r="P36" s="232"/>
      <c r="Q36" s="235"/>
      <c r="R36" s="244"/>
      <c r="S36" s="247" t="s">
        <v>173</v>
      </c>
      <c r="T36" s="248"/>
      <c r="U36" s="249" t="s">
        <v>174</v>
      </c>
      <c r="V36" s="248"/>
      <c r="W36" s="250" t="s">
        <v>175</v>
      </c>
      <c r="Y36" s="246"/>
      <c r="AA36" s="8"/>
      <c r="AB36" s="273"/>
      <c r="AC36" s="273"/>
      <c r="AD36" s="272"/>
      <c r="AE36" s="272"/>
      <c r="AF36" s="272"/>
      <c r="AG36" s="231"/>
      <c r="AH36" s="660"/>
      <c r="AI36" s="661"/>
      <c r="AJ36" s="661"/>
      <c r="AK36" s="662"/>
      <c r="AL36" s="920"/>
      <c r="AM36" s="673"/>
      <c r="AN36" s="891"/>
      <c r="AO36" s="892"/>
      <c r="AP36" s="897"/>
      <c r="AQ36" s="898"/>
      <c r="AR36" s="903"/>
      <c r="AS36" s="904"/>
      <c r="AT36" s="904"/>
      <c r="AU36" s="897"/>
      <c r="AV36" s="908"/>
      <c r="AW36" s="121"/>
      <c r="AX36" s="121"/>
    </row>
    <row r="37" spans="2:50" x14ac:dyDescent="0.15">
      <c r="B37" s="920"/>
      <c r="C37" s="673"/>
      <c r="D37" s="924"/>
      <c r="E37" s="663" t="s">
        <v>92</v>
      </c>
      <c r="F37" s="664"/>
      <c r="G37" s="664"/>
      <c r="H37" s="665"/>
      <c r="I37" s="127"/>
      <c r="J37" s="128"/>
      <c r="K37" s="128"/>
      <c r="L37" s="128"/>
      <c r="M37" s="128"/>
      <c r="N37" s="128"/>
      <c r="O37" s="128"/>
      <c r="P37" s="128"/>
      <c r="Q37" s="129"/>
      <c r="R37" s="130"/>
      <c r="S37" s="130"/>
      <c r="T37" s="131"/>
      <c r="U37" s="128"/>
      <c r="V37" s="128"/>
      <c r="W37" s="227"/>
      <c r="X37" s="264"/>
      <c r="Y37" s="264"/>
      <c r="Z37" s="229"/>
      <c r="AA37" s="281"/>
      <c r="AB37" s="678">
        <f>SUM(AB32:AC35)</f>
        <v>0</v>
      </c>
      <c r="AC37" s="678"/>
      <c r="AD37" s="280" t="s">
        <v>93</v>
      </c>
      <c r="AE37" s="131"/>
      <c r="AF37" s="131"/>
      <c r="AG37" s="128"/>
      <c r="AH37" s="666">
        <f>SUM(AH31:AK35)</f>
        <v>0</v>
      </c>
      <c r="AI37" s="667"/>
      <c r="AJ37" s="667"/>
      <c r="AK37" s="668"/>
      <c r="AL37" s="920"/>
      <c r="AM37" s="673"/>
      <c r="AN37" s="891"/>
      <c r="AO37" s="892"/>
      <c r="AP37" s="897"/>
      <c r="AQ37" s="898"/>
      <c r="AR37" s="903"/>
      <c r="AS37" s="904"/>
      <c r="AT37" s="904"/>
      <c r="AU37" s="897"/>
      <c r="AV37" s="908"/>
      <c r="AW37" s="121"/>
      <c r="AX37" s="121"/>
    </row>
    <row r="38" spans="2:50" x14ac:dyDescent="0.15">
      <c r="B38" s="920"/>
      <c r="C38" s="673"/>
      <c r="D38" s="924"/>
      <c r="E38" s="654" t="s">
        <v>176</v>
      </c>
      <c r="F38" s="655"/>
      <c r="G38" s="655"/>
      <c r="H38" s="656"/>
      <c r="I38" s="122" t="s">
        <v>80</v>
      </c>
      <c r="J38" s="123"/>
      <c r="K38" s="123"/>
      <c r="L38" s="123"/>
      <c r="M38" s="123"/>
      <c r="N38" s="123"/>
      <c r="O38" s="123"/>
      <c r="P38" s="123"/>
      <c r="Q38" s="124"/>
      <c r="R38" s="913">
        <v>1123.2</v>
      </c>
      <c r="S38" s="913"/>
      <c r="T38" s="123" t="s">
        <v>81</v>
      </c>
      <c r="U38" s="123"/>
      <c r="V38" s="123"/>
      <c r="W38" s="914">
        <f>IF('様式11－5'!J21=0,0,IF(H3/'様式11－5'!J21&gt;1.1,1.1,H3/'様式11－5'!J21)*'様式11－5'!P21+'様式11－5'!P59+'様式11－5'!P67)</f>
        <v>0</v>
      </c>
      <c r="X38" s="914"/>
      <c r="Y38" s="123" t="s">
        <v>82</v>
      </c>
      <c r="Z38" s="123"/>
      <c r="AA38" s="270">
        <v>12</v>
      </c>
      <c r="AB38" s="270" t="s">
        <v>83</v>
      </c>
      <c r="AC38" s="270"/>
      <c r="AD38" s="230">
        <v>0.95</v>
      </c>
      <c r="AE38" s="270" t="s">
        <v>84</v>
      </c>
      <c r="AF38" s="270"/>
      <c r="AG38" s="123"/>
      <c r="AH38" s="915">
        <f>R38*W38*AA38*AD38</f>
        <v>0</v>
      </c>
      <c r="AI38" s="916"/>
      <c r="AJ38" s="916"/>
      <c r="AK38" s="917"/>
      <c r="AL38" s="920"/>
      <c r="AM38" s="673"/>
      <c r="AN38" s="891"/>
      <c r="AO38" s="892"/>
      <c r="AP38" s="897"/>
      <c r="AQ38" s="898"/>
      <c r="AR38" s="903"/>
      <c r="AS38" s="904"/>
      <c r="AT38" s="904"/>
      <c r="AU38" s="897"/>
      <c r="AV38" s="908"/>
      <c r="AW38" s="121"/>
      <c r="AX38" s="121"/>
    </row>
    <row r="39" spans="2:50" x14ac:dyDescent="0.15">
      <c r="B39" s="920"/>
      <c r="C39" s="673"/>
      <c r="D39" s="924"/>
      <c r="E39" s="657"/>
      <c r="F39" s="658"/>
      <c r="G39" s="658"/>
      <c r="H39" s="659"/>
      <c r="I39" s="669" t="s">
        <v>88</v>
      </c>
      <c r="J39" s="670"/>
      <c r="K39" s="671"/>
      <c r="L39" s="675" t="s">
        <v>89</v>
      </c>
      <c r="M39" s="670"/>
      <c r="N39" s="670"/>
      <c r="O39" s="671"/>
      <c r="P39" s="675" t="s">
        <v>59</v>
      </c>
      <c r="Q39" s="677"/>
      <c r="R39" s="239" t="s">
        <v>170</v>
      </c>
      <c r="S39" s="237">
        <v>16.73</v>
      </c>
      <c r="T39" s="240" t="s">
        <v>171</v>
      </c>
      <c r="U39" s="242">
        <v>0.21099999999999999</v>
      </c>
      <c r="V39" s="240" t="s">
        <v>171</v>
      </c>
      <c r="W39" s="242">
        <v>2.64</v>
      </c>
      <c r="X39" s="241" t="s">
        <v>172</v>
      </c>
      <c r="Y39" s="125" t="s">
        <v>90</v>
      </c>
      <c r="Z39" s="241"/>
      <c r="AA39" s="275"/>
      <c r="AB39" s="652">
        <f>AH17+AH19+AH23</f>
        <v>0</v>
      </c>
      <c r="AC39" s="652"/>
      <c r="AD39" s="265" t="s">
        <v>91</v>
      </c>
      <c r="AE39" s="265"/>
      <c r="AF39" s="265"/>
      <c r="AG39" s="243"/>
      <c r="AH39" s="910">
        <f>(S39+U39+W39)*AB39</f>
        <v>0</v>
      </c>
      <c r="AI39" s="911"/>
      <c r="AJ39" s="911"/>
      <c r="AK39" s="912"/>
      <c r="AL39" s="920"/>
      <c r="AM39" s="673"/>
      <c r="AN39" s="891"/>
      <c r="AO39" s="892"/>
      <c r="AP39" s="897"/>
      <c r="AQ39" s="898"/>
      <c r="AR39" s="903"/>
      <c r="AS39" s="904"/>
      <c r="AT39" s="904"/>
      <c r="AU39" s="897"/>
      <c r="AV39" s="908"/>
      <c r="AW39" s="121"/>
      <c r="AX39" s="121"/>
    </row>
    <row r="40" spans="2:50" x14ac:dyDescent="0.15">
      <c r="B40" s="920"/>
      <c r="C40" s="673"/>
      <c r="D40" s="924"/>
      <c r="E40" s="657"/>
      <c r="F40" s="658"/>
      <c r="G40" s="658"/>
      <c r="H40" s="659"/>
      <c r="I40" s="672"/>
      <c r="J40" s="673"/>
      <c r="K40" s="674"/>
      <c r="L40" s="676"/>
      <c r="M40" s="673"/>
      <c r="N40" s="673"/>
      <c r="O40" s="674"/>
      <c r="P40" s="675" t="s">
        <v>62</v>
      </c>
      <c r="Q40" s="677"/>
      <c r="R40" s="239" t="s">
        <v>170</v>
      </c>
      <c r="S40" s="237">
        <v>15.21</v>
      </c>
      <c r="T40" s="240" t="s">
        <v>171</v>
      </c>
      <c r="U40" s="242">
        <f>+U39</f>
        <v>0.21099999999999999</v>
      </c>
      <c r="V40" s="240" t="s">
        <v>171</v>
      </c>
      <c r="W40" s="242">
        <f>+W39</f>
        <v>2.64</v>
      </c>
      <c r="X40" s="241" t="s">
        <v>172</v>
      </c>
      <c r="Y40" s="125" t="s">
        <v>90</v>
      </c>
      <c r="Z40" s="241"/>
      <c r="AA40" s="275"/>
      <c r="AB40" s="652">
        <f>J18+J20+J24</f>
        <v>0</v>
      </c>
      <c r="AC40" s="652"/>
      <c r="AD40" s="265" t="s">
        <v>91</v>
      </c>
      <c r="AE40" s="265"/>
      <c r="AF40" s="265"/>
      <c r="AG40" s="243"/>
      <c r="AH40" s="910">
        <f t="shared" ref="AH40:AH42" si="14">(S40+U40+W40)*AB40</f>
        <v>0</v>
      </c>
      <c r="AI40" s="911"/>
      <c r="AJ40" s="911"/>
      <c r="AK40" s="912"/>
      <c r="AL40" s="920"/>
      <c r="AM40" s="673"/>
      <c r="AN40" s="891"/>
      <c r="AO40" s="892"/>
      <c r="AP40" s="897"/>
      <c r="AQ40" s="898"/>
      <c r="AR40" s="903"/>
      <c r="AS40" s="904"/>
      <c r="AT40" s="904"/>
      <c r="AU40" s="897"/>
      <c r="AV40" s="908"/>
      <c r="AW40" s="121"/>
      <c r="AX40" s="121"/>
    </row>
    <row r="41" spans="2:50" x14ac:dyDescent="0.15">
      <c r="B41" s="920"/>
      <c r="C41" s="673"/>
      <c r="D41" s="924"/>
      <c r="E41" s="657"/>
      <c r="F41" s="658"/>
      <c r="G41" s="658"/>
      <c r="H41" s="659"/>
      <c r="I41" s="672"/>
      <c r="J41" s="673"/>
      <c r="K41" s="674"/>
      <c r="L41" s="675" t="s">
        <v>46</v>
      </c>
      <c r="M41" s="670"/>
      <c r="N41" s="670"/>
      <c r="O41" s="671"/>
      <c r="P41" s="675" t="s">
        <v>62</v>
      </c>
      <c r="Q41" s="677"/>
      <c r="R41" s="244" t="s">
        <v>170</v>
      </c>
      <c r="S41" s="245">
        <f>+S40</f>
        <v>15.21</v>
      </c>
      <c r="T41" s="238" t="s">
        <v>171</v>
      </c>
      <c r="U41" s="242">
        <f t="shared" ref="U41:U42" si="15">+U40</f>
        <v>0.21099999999999999</v>
      </c>
      <c r="V41" s="238" t="s">
        <v>171</v>
      </c>
      <c r="W41" s="121">
        <f>+W40</f>
        <v>2.64</v>
      </c>
      <c r="X41" s="6" t="s">
        <v>172</v>
      </c>
      <c r="Y41" s="246" t="s">
        <v>90</v>
      </c>
      <c r="AA41" s="8"/>
      <c r="AB41" s="653">
        <f>AH18+AH20+AH24-AB33</f>
        <v>0</v>
      </c>
      <c r="AC41" s="653"/>
      <c r="AD41" s="272" t="s">
        <v>91</v>
      </c>
      <c r="AE41" s="272"/>
      <c r="AF41" s="272"/>
      <c r="AG41" s="231"/>
      <c r="AH41" s="910">
        <f t="shared" si="14"/>
        <v>0</v>
      </c>
      <c r="AI41" s="911"/>
      <c r="AJ41" s="911"/>
      <c r="AK41" s="912"/>
      <c r="AL41" s="920"/>
      <c r="AM41" s="673"/>
      <c r="AN41" s="891"/>
      <c r="AO41" s="892"/>
      <c r="AP41" s="897"/>
      <c r="AQ41" s="898"/>
      <c r="AR41" s="903"/>
      <c r="AS41" s="904"/>
      <c r="AT41" s="904"/>
      <c r="AU41" s="897"/>
      <c r="AV41" s="908"/>
      <c r="AW41" s="121"/>
      <c r="AX41" s="121"/>
    </row>
    <row r="42" spans="2:50" x14ac:dyDescent="0.15">
      <c r="B42" s="920"/>
      <c r="C42" s="673"/>
      <c r="D42" s="924"/>
      <c r="E42" s="657"/>
      <c r="F42" s="658"/>
      <c r="G42" s="658"/>
      <c r="H42" s="659"/>
      <c r="I42" s="672"/>
      <c r="J42" s="673"/>
      <c r="K42" s="674"/>
      <c r="L42" s="675" t="s">
        <v>45</v>
      </c>
      <c r="M42" s="670"/>
      <c r="N42" s="670"/>
      <c r="O42" s="671"/>
      <c r="P42" s="675" t="s">
        <v>62</v>
      </c>
      <c r="Q42" s="677"/>
      <c r="R42" s="239" t="s">
        <v>170</v>
      </c>
      <c r="S42" s="237">
        <f>+S41</f>
        <v>15.21</v>
      </c>
      <c r="T42" s="240" t="s">
        <v>171</v>
      </c>
      <c r="U42" s="242">
        <f t="shared" si="15"/>
        <v>0.21099999999999999</v>
      </c>
      <c r="V42" s="240" t="s">
        <v>171</v>
      </c>
      <c r="W42" s="242">
        <f>+W41</f>
        <v>2.64</v>
      </c>
      <c r="X42" s="241" t="s">
        <v>172</v>
      </c>
      <c r="Y42" s="125" t="s">
        <v>90</v>
      </c>
      <c r="Z42" s="241"/>
      <c r="AA42" s="275"/>
      <c r="AB42" s="652">
        <f>SUM(R18:U18)+SUM(AD18:AG18)+SUM(R20:U20)+SUM(AD20:AG20)+SUM(R24:U24)+SUM(AD24:AG24)</f>
        <v>0</v>
      </c>
      <c r="AC42" s="652"/>
      <c r="AD42" s="265" t="s">
        <v>91</v>
      </c>
      <c r="AE42" s="265"/>
      <c r="AF42" s="265"/>
      <c r="AG42" s="243"/>
      <c r="AH42" s="910">
        <f t="shared" si="14"/>
        <v>0</v>
      </c>
      <c r="AI42" s="911"/>
      <c r="AJ42" s="911"/>
      <c r="AK42" s="912"/>
      <c r="AL42" s="920"/>
      <c r="AM42" s="673"/>
      <c r="AN42" s="891"/>
      <c r="AO42" s="892"/>
      <c r="AP42" s="897"/>
      <c r="AQ42" s="898"/>
      <c r="AR42" s="903"/>
      <c r="AS42" s="904"/>
      <c r="AT42" s="904"/>
      <c r="AU42" s="897"/>
      <c r="AV42" s="908"/>
      <c r="AW42" s="121"/>
      <c r="AX42" s="121"/>
    </row>
    <row r="43" spans="2:50" x14ac:dyDescent="0.15">
      <c r="B43" s="920"/>
      <c r="C43" s="673"/>
      <c r="D43" s="924"/>
      <c r="E43" s="657"/>
      <c r="F43" s="658"/>
      <c r="G43" s="658"/>
      <c r="H43" s="659"/>
      <c r="I43" s="233"/>
      <c r="J43" s="234"/>
      <c r="K43" s="234"/>
      <c r="L43" s="232"/>
      <c r="M43" s="232"/>
      <c r="N43" s="232"/>
      <c r="O43" s="232"/>
      <c r="P43" s="232"/>
      <c r="Q43" s="235"/>
      <c r="R43" s="244"/>
      <c r="S43" s="247" t="s">
        <v>173</v>
      </c>
      <c r="T43" s="248"/>
      <c r="U43" s="249" t="s">
        <v>174</v>
      </c>
      <c r="V43" s="248"/>
      <c r="W43" s="250" t="s">
        <v>175</v>
      </c>
      <c r="Y43" s="246"/>
      <c r="AA43" s="8"/>
      <c r="AB43" s="273"/>
      <c r="AC43" s="273"/>
      <c r="AD43" s="272"/>
      <c r="AE43" s="272"/>
      <c r="AF43" s="272"/>
      <c r="AG43" s="231"/>
      <c r="AH43" s="660"/>
      <c r="AI43" s="661"/>
      <c r="AJ43" s="661"/>
      <c r="AK43" s="662"/>
      <c r="AL43" s="920"/>
      <c r="AM43" s="673"/>
      <c r="AN43" s="891"/>
      <c r="AO43" s="892"/>
      <c r="AP43" s="897"/>
      <c r="AQ43" s="898"/>
      <c r="AR43" s="903"/>
      <c r="AS43" s="904"/>
      <c r="AT43" s="904"/>
      <c r="AU43" s="897"/>
      <c r="AV43" s="908"/>
      <c r="AW43" s="121"/>
      <c r="AX43" s="121"/>
    </row>
    <row r="44" spans="2:50" x14ac:dyDescent="0.15">
      <c r="B44" s="921"/>
      <c r="C44" s="922"/>
      <c r="D44" s="925"/>
      <c r="E44" s="663" t="s">
        <v>92</v>
      </c>
      <c r="F44" s="664"/>
      <c r="G44" s="664"/>
      <c r="H44" s="665"/>
      <c r="I44" s="127"/>
      <c r="J44" s="128"/>
      <c r="K44" s="128"/>
      <c r="L44" s="128"/>
      <c r="M44" s="128"/>
      <c r="N44" s="128"/>
      <c r="O44" s="128"/>
      <c r="P44" s="128"/>
      <c r="Q44" s="129"/>
      <c r="R44" s="130"/>
      <c r="S44" s="130"/>
      <c r="T44" s="131"/>
      <c r="U44" s="128"/>
      <c r="V44" s="128"/>
      <c r="W44" s="227"/>
      <c r="X44" s="264"/>
      <c r="Y44" s="264"/>
      <c r="Z44" s="229"/>
      <c r="AA44" s="282"/>
      <c r="AB44" s="678">
        <f>SUM(AB39:AC42)</f>
        <v>0</v>
      </c>
      <c r="AC44" s="678"/>
      <c r="AD44" s="280" t="s">
        <v>93</v>
      </c>
      <c r="AE44" s="128"/>
      <c r="AF44" s="128"/>
      <c r="AG44" s="128"/>
      <c r="AH44" s="666">
        <f>SUM(AH38:AK42)</f>
        <v>0</v>
      </c>
      <c r="AI44" s="667"/>
      <c r="AJ44" s="667"/>
      <c r="AK44" s="668"/>
      <c r="AL44" s="921"/>
      <c r="AM44" s="922"/>
      <c r="AN44" s="893"/>
      <c r="AO44" s="894"/>
      <c r="AP44" s="899"/>
      <c r="AQ44" s="900"/>
      <c r="AR44" s="905"/>
      <c r="AS44" s="906"/>
      <c r="AT44" s="906"/>
      <c r="AU44" s="899"/>
      <c r="AV44" s="909"/>
      <c r="AW44" s="121"/>
      <c r="AX44" s="121"/>
    </row>
    <row r="45" spans="2:50" x14ac:dyDescent="0.15">
      <c r="B45" s="918" t="s">
        <v>94</v>
      </c>
      <c r="C45" s="919"/>
      <c r="D45" s="923"/>
      <c r="E45" s="926" t="s">
        <v>95</v>
      </c>
      <c r="F45" s="655"/>
      <c r="G45" s="655"/>
      <c r="H45" s="656"/>
      <c r="I45" s="122" t="s">
        <v>80</v>
      </c>
      <c r="J45" s="123"/>
      <c r="K45" s="123"/>
      <c r="L45" s="123"/>
      <c r="M45" s="123"/>
      <c r="N45" s="123"/>
      <c r="O45" s="123"/>
      <c r="P45" s="123"/>
      <c r="Q45" s="124"/>
      <c r="R45" s="927">
        <v>2600</v>
      </c>
      <c r="S45" s="927"/>
      <c r="T45" s="123" t="s">
        <v>96</v>
      </c>
      <c r="U45" s="123"/>
      <c r="V45" s="132"/>
      <c r="W45" s="132"/>
      <c r="X45" s="132"/>
      <c r="Y45" s="132"/>
      <c r="Z45" s="132"/>
      <c r="AA45" s="132"/>
      <c r="AB45" s="123">
        <v>12</v>
      </c>
      <c r="AC45" s="263" t="s">
        <v>97</v>
      </c>
      <c r="AD45" s="123"/>
      <c r="AE45" s="123"/>
      <c r="AF45" s="123"/>
      <c r="AG45" s="123"/>
      <c r="AH45" s="915">
        <f>R45*AB45</f>
        <v>31200</v>
      </c>
      <c r="AI45" s="916"/>
      <c r="AJ45" s="916"/>
      <c r="AK45" s="917"/>
      <c r="AL45" s="947" t="s">
        <v>95</v>
      </c>
      <c r="AM45" s="673"/>
      <c r="AN45" s="891">
        <v>2.16</v>
      </c>
      <c r="AO45" s="892"/>
      <c r="AP45" s="897" t="s">
        <v>154</v>
      </c>
      <c r="AQ45" s="898"/>
      <c r="AR45" s="903">
        <f>AN45*X49/1000</f>
        <v>0</v>
      </c>
      <c r="AS45" s="904"/>
      <c r="AT45" s="904"/>
      <c r="AU45" s="937" t="s">
        <v>87</v>
      </c>
      <c r="AV45" s="938"/>
      <c r="AW45" s="121"/>
      <c r="AX45" s="121"/>
    </row>
    <row r="46" spans="2:50" x14ac:dyDescent="0.15">
      <c r="B46" s="920"/>
      <c r="C46" s="673"/>
      <c r="D46" s="924"/>
      <c r="E46" s="657"/>
      <c r="F46" s="658"/>
      <c r="G46" s="658"/>
      <c r="H46" s="659"/>
      <c r="I46" s="133" t="s">
        <v>98</v>
      </c>
      <c r="J46" s="125"/>
      <c r="K46" s="125"/>
      <c r="L46" s="125"/>
      <c r="M46" s="125"/>
      <c r="N46" s="125"/>
      <c r="O46" s="125"/>
      <c r="P46" s="125"/>
      <c r="Q46" s="134"/>
      <c r="R46" s="941">
        <v>0</v>
      </c>
      <c r="S46" s="941"/>
      <c r="T46" s="125" t="s">
        <v>99</v>
      </c>
      <c r="U46" s="125"/>
      <c r="V46" s="125"/>
      <c r="W46" s="125"/>
      <c r="X46" s="942">
        <f>IF('様式11－5'!X1="LPG",0,MAX('様式11－5'!AA68:AB68))</f>
        <v>0</v>
      </c>
      <c r="Y46" s="943"/>
      <c r="Z46" s="125" t="s">
        <v>152</v>
      </c>
      <c r="AA46" s="265"/>
      <c r="AB46" s="265">
        <v>12</v>
      </c>
      <c r="AC46" s="266" t="s">
        <v>97</v>
      </c>
      <c r="AD46" s="265"/>
      <c r="AE46" s="265"/>
      <c r="AF46" s="265"/>
      <c r="AG46" s="125"/>
      <c r="AH46" s="910">
        <f>R46*X46*AB46</f>
        <v>0</v>
      </c>
      <c r="AI46" s="911"/>
      <c r="AJ46" s="911"/>
      <c r="AK46" s="912"/>
      <c r="AL46" s="920"/>
      <c r="AM46" s="673"/>
      <c r="AN46" s="891"/>
      <c r="AO46" s="892"/>
      <c r="AP46" s="897"/>
      <c r="AQ46" s="898"/>
      <c r="AR46" s="903"/>
      <c r="AS46" s="904"/>
      <c r="AT46" s="904"/>
      <c r="AU46" s="937"/>
      <c r="AV46" s="938"/>
      <c r="AW46" s="121"/>
      <c r="AX46" s="121"/>
    </row>
    <row r="47" spans="2:50" x14ac:dyDescent="0.15">
      <c r="B47" s="920"/>
      <c r="C47" s="673"/>
      <c r="D47" s="924"/>
      <c r="E47" s="657"/>
      <c r="F47" s="658"/>
      <c r="G47" s="658"/>
      <c r="H47" s="659"/>
      <c r="I47" s="135" t="s">
        <v>88</v>
      </c>
      <c r="J47" s="126"/>
      <c r="K47" s="126"/>
      <c r="L47" s="126"/>
      <c r="M47" s="126"/>
      <c r="N47" s="126"/>
      <c r="O47" s="126"/>
      <c r="P47" s="126" t="s">
        <v>62</v>
      </c>
      <c r="Q47" s="136"/>
      <c r="R47" s="944">
        <v>124.5</v>
      </c>
      <c r="S47" s="945"/>
      <c r="T47" s="126" t="s">
        <v>99</v>
      </c>
      <c r="U47" s="126"/>
      <c r="V47" s="126"/>
      <c r="W47" s="126"/>
      <c r="X47" s="933">
        <f>IF('様式11－5'!X1="LPG",0,AH25)</f>
        <v>0</v>
      </c>
      <c r="Y47" s="670"/>
      <c r="Z47" s="126" t="s">
        <v>153</v>
      </c>
      <c r="AA47" s="265"/>
      <c r="AB47" s="267"/>
      <c r="AC47" s="265"/>
      <c r="AD47" s="267"/>
      <c r="AE47" s="267"/>
      <c r="AF47" s="267"/>
      <c r="AG47" s="126"/>
      <c r="AH47" s="934">
        <f>R47*X47</f>
        <v>0</v>
      </c>
      <c r="AI47" s="935"/>
      <c r="AJ47" s="935"/>
      <c r="AK47" s="936"/>
      <c r="AL47" s="920"/>
      <c r="AM47" s="673"/>
      <c r="AN47" s="891"/>
      <c r="AO47" s="892"/>
      <c r="AP47" s="897"/>
      <c r="AQ47" s="898"/>
      <c r="AR47" s="903"/>
      <c r="AS47" s="904"/>
      <c r="AT47" s="904"/>
      <c r="AU47" s="937"/>
      <c r="AV47" s="938"/>
      <c r="AW47" s="121"/>
      <c r="AX47" s="121"/>
    </row>
    <row r="48" spans="2:50" x14ac:dyDescent="0.15">
      <c r="B48" s="920"/>
      <c r="C48" s="673"/>
      <c r="D48" s="924"/>
      <c r="E48" s="657"/>
      <c r="F48" s="658"/>
      <c r="G48" s="658"/>
      <c r="H48" s="659"/>
      <c r="I48" s="135"/>
      <c r="J48" s="126"/>
      <c r="K48" s="126"/>
      <c r="L48" s="126"/>
      <c r="M48" s="126"/>
      <c r="N48" s="126"/>
      <c r="O48" s="126"/>
      <c r="P48" s="126" t="s">
        <v>69</v>
      </c>
      <c r="Q48" s="136"/>
      <c r="R48" s="946">
        <v>156.76</v>
      </c>
      <c r="S48" s="946"/>
      <c r="T48" s="126" t="s">
        <v>99</v>
      </c>
      <c r="U48" s="126"/>
      <c r="V48" s="126"/>
      <c r="W48" s="126"/>
      <c r="X48" s="933">
        <f>IF('様式11－5'!X1="LPG",0,AH26)</f>
        <v>0</v>
      </c>
      <c r="Y48" s="670"/>
      <c r="Z48" s="126" t="s">
        <v>153</v>
      </c>
      <c r="AA48" s="265"/>
      <c r="AB48" s="267"/>
      <c r="AC48" s="265"/>
      <c r="AD48" s="267"/>
      <c r="AE48" s="267"/>
      <c r="AF48" s="267"/>
      <c r="AG48" s="126"/>
      <c r="AH48" s="934">
        <f>R48*X48</f>
        <v>0</v>
      </c>
      <c r="AI48" s="935"/>
      <c r="AJ48" s="935"/>
      <c r="AK48" s="936"/>
      <c r="AL48" s="920"/>
      <c r="AM48" s="673"/>
      <c r="AN48" s="891"/>
      <c r="AO48" s="892"/>
      <c r="AP48" s="897"/>
      <c r="AQ48" s="898"/>
      <c r="AR48" s="903"/>
      <c r="AS48" s="904"/>
      <c r="AT48" s="904"/>
      <c r="AU48" s="937"/>
      <c r="AV48" s="938"/>
      <c r="AW48" s="121"/>
      <c r="AX48" s="121"/>
    </row>
    <row r="49" spans="2:50" x14ac:dyDescent="0.15">
      <c r="B49" s="920"/>
      <c r="C49" s="673"/>
      <c r="D49" s="924"/>
      <c r="E49" s="663" t="s">
        <v>92</v>
      </c>
      <c r="F49" s="664"/>
      <c r="G49" s="664"/>
      <c r="H49" s="665"/>
      <c r="I49" s="127"/>
      <c r="J49" s="128"/>
      <c r="K49" s="128"/>
      <c r="L49" s="128"/>
      <c r="M49" s="128"/>
      <c r="N49" s="128"/>
      <c r="O49" s="128"/>
      <c r="P49" s="128"/>
      <c r="Q49" s="129"/>
      <c r="R49" s="130"/>
      <c r="S49" s="130"/>
      <c r="T49" s="131"/>
      <c r="U49" s="128"/>
      <c r="V49" s="128"/>
      <c r="W49" s="227"/>
      <c r="X49" s="928">
        <f>SUM(X47:Y48)</f>
        <v>0</v>
      </c>
      <c r="Y49" s="928"/>
      <c r="Z49" s="229" t="s">
        <v>107</v>
      </c>
      <c r="AA49" s="948"/>
      <c r="AB49" s="948"/>
      <c r="AC49" s="268"/>
      <c r="AD49" s="131"/>
      <c r="AE49" s="131"/>
      <c r="AF49" s="131"/>
      <c r="AG49" s="128"/>
      <c r="AH49" s="666">
        <f>SUM(AH45:AK48)</f>
        <v>31200</v>
      </c>
      <c r="AI49" s="667"/>
      <c r="AJ49" s="667"/>
      <c r="AK49" s="668"/>
      <c r="AL49" s="921"/>
      <c r="AM49" s="922"/>
      <c r="AN49" s="893"/>
      <c r="AO49" s="894"/>
      <c r="AP49" s="899"/>
      <c r="AQ49" s="900"/>
      <c r="AR49" s="905"/>
      <c r="AS49" s="906"/>
      <c r="AT49" s="906"/>
      <c r="AU49" s="939"/>
      <c r="AV49" s="940"/>
      <c r="AW49" s="121"/>
      <c r="AX49" s="121"/>
    </row>
    <row r="50" spans="2:50" x14ac:dyDescent="0.15">
      <c r="B50" s="920"/>
      <c r="C50" s="673"/>
      <c r="D50" s="924"/>
      <c r="E50" s="926" t="s">
        <v>100</v>
      </c>
      <c r="F50" s="655"/>
      <c r="G50" s="655"/>
      <c r="H50" s="656"/>
      <c r="I50" s="122" t="s">
        <v>80</v>
      </c>
      <c r="J50" s="123"/>
      <c r="K50" s="123"/>
      <c r="L50" s="123"/>
      <c r="M50" s="123"/>
      <c r="N50" s="123"/>
      <c r="O50" s="123"/>
      <c r="P50" s="123"/>
      <c r="Q50" s="124"/>
      <c r="R50" s="927">
        <v>1620</v>
      </c>
      <c r="S50" s="927"/>
      <c r="T50" s="123" t="s">
        <v>96</v>
      </c>
      <c r="U50" s="123"/>
      <c r="V50" s="132"/>
      <c r="W50" s="132"/>
      <c r="X50" s="132"/>
      <c r="Y50" s="132"/>
      <c r="Z50" s="132"/>
      <c r="AA50" s="269"/>
      <c r="AB50" s="270">
        <v>12</v>
      </c>
      <c r="AC50" s="271" t="s">
        <v>97</v>
      </c>
      <c r="AD50" s="270"/>
      <c r="AE50" s="270"/>
      <c r="AF50" s="270"/>
      <c r="AG50" s="123"/>
      <c r="AH50" s="915">
        <f>R50*AB50</f>
        <v>19440</v>
      </c>
      <c r="AI50" s="916"/>
      <c r="AJ50" s="916"/>
      <c r="AK50" s="917"/>
      <c r="AL50" s="920" t="s">
        <v>101</v>
      </c>
      <c r="AM50" s="673"/>
      <c r="AN50" s="929">
        <v>6.6</v>
      </c>
      <c r="AO50" s="930"/>
      <c r="AP50" s="897" t="s">
        <v>154</v>
      </c>
      <c r="AQ50" s="898"/>
      <c r="AR50" s="903">
        <f>AN50*X54/1000</f>
        <v>0</v>
      </c>
      <c r="AS50" s="904"/>
      <c r="AT50" s="904"/>
      <c r="AU50" s="937" t="s">
        <v>87</v>
      </c>
      <c r="AV50" s="938"/>
      <c r="AW50" s="121"/>
      <c r="AX50" s="121"/>
    </row>
    <row r="51" spans="2:50" x14ac:dyDescent="0.15">
      <c r="B51" s="920"/>
      <c r="C51" s="673"/>
      <c r="D51" s="924"/>
      <c r="E51" s="657"/>
      <c r="F51" s="658"/>
      <c r="G51" s="658"/>
      <c r="H51" s="659"/>
      <c r="I51" s="133" t="s">
        <v>98</v>
      </c>
      <c r="J51" s="125"/>
      <c r="K51" s="125"/>
      <c r="L51" s="125"/>
      <c r="M51" s="125"/>
      <c r="N51" s="125"/>
      <c r="O51" s="125"/>
      <c r="P51" s="125"/>
      <c r="Q51" s="134"/>
      <c r="R51" s="941">
        <v>324</v>
      </c>
      <c r="S51" s="941"/>
      <c r="T51" s="125" t="s">
        <v>99</v>
      </c>
      <c r="U51" s="125"/>
      <c r="V51" s="125"/>
      <c r="W51" s="125"/>
      <c r="X51" s="942">
        <f>IF('様式11－5'!X1="LPG",MAX('様式11－5'!AA68:AB68),0)</f>
        <v>0</v>
      </c>
      <c r="Y51" s="943"/>
      <c r="Z51" s="125" t="s">
        <v>152</v>
      </c>
      <c r="AA51" s="265"/>
      <c r="AB51" s="265">
        <v>12</v>
      </c>
      <c r="AC51" s="266" t="s">
        <v>97</v>
      </c>
      <c r="AD51" s="265"/>
      <c r="AE51" s="265"/>
      <c r="AF51" s="265"/>
      <c r="AG51" s="125"/>
      <c r="AH51" s="910">
        <f>R51*X51*AB51</f>
        <v>0</v>
      </c>
      <c r="AI51" s="911"/>
      <c r="AJ51" s="911"/>
      <c r="AK51" s="912"/>
      <c r="AL51" s="920"/>
      <c r="AM51" s="673"/>
      <c r="AN51" s="929"/>
      <c r="AO51" s="930"/>
      <c r="AP51" s="897"/>
      <c r="AQ51" s="898"/>
      <c r="AR51" s="903"/>
      <c r="AS51" s="904"/>
      <c r="AT51" s="904"/>
      <c r="AU51" s="937"/>
      <c r="AV51" s="938"/>
      <c r="AW51" s="121"/>
      <c r="AX51" s="121"/>
    </row>
    <row r="52" spans="2:50" x14ac:dyDescent="0.15">
      <c r="B52" s="920"/>
      <c r="C52" s="673"/>
      <c r="D52" s="924"/>
      <c r="E52" s="657"/>
      <c r="F52" s="658"/>
      <c r="G52" s="658"/>
      <c r="H52" s="659"/>
      <c r="I52" s="135" t="s">
        <v>88</v>
      </c>
      <c r="J52" s="126"/>
      <c r="K52" s="126"/>
      <c r="L52" s="126"/>
      <c r="M52" s="126"/>
      <c r="N52" s="126"/>
      <c r="O52" s="126"/>
      <c r="P52" s="126" t="s">
        <v>62</v>
      </c>
      <c r="Q52" s="136"/>
      <c r="R52" s="944">
        <v>464</v>
      </c>
      <c r="S52" s="945"/>
      <c r="T52" s="126" t="s">
        <v>99</v>
      </c>
      <c r="U52" s="126"/>
      <c r="V52" s="126"/>
      <c r="W52" s="126"/>
      <c r="X52" s="933">
        <f>IF('様式11－5'!X1="LPG",AH25,0)</f>
        <v>0</v>
      </c>
      <c r="Y52" s="670"/>
      <c r="Z52" s="126" t="s">
        <v>153</v>
      </c>
      <c r="AA52" s="267"/>
      <c r="AB52" s="267"/>
      <c r="AC52" s="265"/>
      <c r="AD52" s="267"/>
      <c r="AE52" s="267"/>
      <c r="AF52" s="267"/>
      <c r="AG52" s="126"/>
      <c r="AH52" s="934">
        <f>R52*X52</f>
        <v>0</v>
      </c>
      <c r="AI52" s="935"/>
      <c r="AJ52" s="935"/>
      <c r="AK52" s="936"/>
      <c r="AL52" s="920"/>
      <c r="AM52" s="673"/>
      <c r="AN52" s="929"/>
      <c r="AO52" s="930"/>
      <c r="AP52" s="897"/>
      <c r="AQ52" s="898"/>
      <c r="AR52" s="903"/>
      <c r="AS52" s="904"/>
      <c r="AT52" s="904"/>
      <c r="AU52" s="937"/>
      <c r="AV52" s="938"/>
      <c r="AW52" s="121"/>
      <c r="AX52" s="121"/>
    </row>
    <row r="53" spans="2:50" x14ac:dyDescent="0.15">
      <c r="B53" s="920"/>
      <c r="C53" s="673"/>
      <c r="D53" s="924"/>
      <c r="E53" s="657"/>
      <c r="F53" s="658"/>
      <c r="G53" s="658"/>
      <c r="H53" s="659"/>
      <c r="I53" s="135"/>
      <c r="J53" s="126"/>
      <c r="K53" s="126"/>
      <c r="L53" s="126"/>
      <c r="M53" s="126"/>
      <c r="N53" s="126"/>
      <c r="O53" s="126"/>
      <c r="P53" s="126" t="s">
        <v>69</v>
      </c>
      <c r="Q53" s="136"/>
      <c r="R53" s="944">
        <v>464</v>
      </c>
      <c r="S53" s="945"/>
      <c r="T53" s="126" t="s">
        <v>99</v>
      </c>
      <c r="U53" s="126"/>
      <c r="V53" s="126"/>
      <c r="W53" s="126"/>
      <c r="X53" s="933">
        <f>IF('様式11－5'!X1="LPG",AH26,0)</f>
        <v>0</v>
      </c>
      <c r="Y53" s="670"/>
      <c r="Z53" s="126" t="s">
        <v>153</v>
      </c>
      <c r="AA53" s="267"/>
      <c r="AB53" s="267"/>
      <c r="AC53" s="265"/>
      <c r="AD53" s="267"/>
      <c r="AE53" s="267"/>
      <c r="AF53" s="267"/>
      <c r="AG53" s="126"/>
      <c r="AH53" s="934">
        <f>R53*X53</f>
        <v>0</v>
      </c>
      <c r="AI53" s="935"/>
      <c r="AJ53" s="935"/>
      <c r="AK53" s="936"/>
      <c r="AL53" s="920"/>
      <c r="AM53" s="673"/>
      <c r="AN53" s="929"/>
      <c r="AO53" s="930"/>
      <c r="AP53" s="897"/>
      <c r="AQ53" s="898"/>
      <c r="AR53" s="903"/>
      <c r="AS53" s="904"/>
      <c r="AT53" s="904"/>
      <c r="AU53" s="937"/>
      <c r="AV53" s="938"/>
      <c r="AW53" s="121"/>
      <c r="AX53" s="121"/>
    </row>
    <row r="54" spans="2:50" x14ac:dyDescent="0.15">
      <c r="B54" s="921"/>
      <c r="C54" s="922"/>
      <c r="D54" s="925"/>
      <c r="E54" s="663" t="s">
        <v>92</v>
      </c>
      <c r="F54" s="664"/>
      <c r="G54" s="664"/>
      <c r="H54" s="665"/>
      <c r="I54" s="127"/>
      <c r="J54" s="128"/>
      <c r="K54" s="128"/>
      <c r="L54" s="128"/>
      <c r="M54" s="128"/>
      <c r="N54" s="128"/>
      <c r="O54" s="128"/>
      <c r="P54" s="128"/>
      <c r="Q54" s="129"/>
      <c r="R54" s="130"/>
      <c r="S54" s="130"/>
      <c r="T54" s="131"/>
      <c r="U54" s="128"/>
      <c r="V54" s="128"/>
      <c r="W54" s="227"/>
      <c r="X54" s="928">
        <f>SUM(X52:Y53)</f>
        <v>0</v>
      </c>
      <c r="Y54" s="928"/>
      <c r="Z54" s="128" t="s">
        <v>107</v>
      </c>
      <c r="AA54" s="131"/>
      <c r="AB54" s="131"/>
      <c r="AC54" s="268"/>
      <c r="AD54" s="131"/>
      <c r="AE54" s="131"/>
      <c r="AF54" s="131"/>
      <c r="AG54" s="128"/>
      <c r="AH54" s="666">
        <f>SUM(AH50:AK53)</f>
        <v>19440</v>
      </c>
      <c r="AI54" s="667"/>
      <c r="AJ54" s="667"/>
      <c r="AK54" s="668"/>
      <c r="AL54" s="921"/>
      <c r="AM54" s="922"/>
      <c r="AN54" s="931"/>
      <c r="AO54" s="932"/>
      <c r="AP54" s="899"/>
      <c r="AQ54" s="900"/>
      <c r="AR54" s="905"/>
      <c r="AS54" s="906"/>
      <c r="AT54" s="906"/>
      <c r="AU54" s="939"/>
      <c r="AV54" s="940"/>
      <c r="AW54" s="121"/>
      <c r="AX54" s="121"/>
    </row>
    <row r="55" spans="2:50" x14ac:dyDescent="0.15">
      <c r="B55" s="137" t="s">
        <v>102</v>
      </c>
      <c r="C55" s="138"/>
      <c r="D55" s="139"/>
      <c r="E55" s="140"/>
      <c r="F55" s="141"/>
      <c r="G55" s="141"/>
      <c r="H55" s="142"/>
      <c r="I55" s="135" t="s">
        <v>88</v>
      </c>
      <c r="J55" s="126"/>
      <c r="K55" s="126"/>
      <c r="L55" s="126"/>
      <c r="M55" s="126"/>
      <c r="N55" s="126"/>
      <c r="O55" s="126"/>
      <c r="P55" s="126"/>
      <c r="Q55" s="136"/>
      <c r="R55" s="974">
        <v>440</v>
      </c>
      <c r="S55" s="974"/>
      <c r="T55" s="126" t="s">
        <v>103</v>
      </c>
      <c r="U55" s="126"/>
      <c r="V55" s="126"/>
      <c r="W55" s="126"/>
      <c r="X55" s="933">
        <f>AH27</f>
        <v>0</v>
      </c>
      <c r="Y55" s="670"/>
      <c r="Z55" s="126" t="s">
        <v>104</v>
      </c>
      <c r="AA55" s="267"/>
      <c r="AB55" s="267"/>
      <c r="AC55" s="265"/>
      <c r="AD55" s="267"/>
      <c r="AE55" s="267"/>
      <c r="AF55" s="267"/>
      <c r="AG55" s="126"/>
      <c r="AH55" s="934">
        <f>R55*X55</f>
        <v>0</v>
      </c>
      <c r="AI55" s="935"/>
      <c r="AJ55" s="935"/>
      <c r="AK55" s="936"/>
      <c r="AL55" s="918" t="s">
        <v>105</v>
      </c>
      <c r="AM55" s="923"/>
      <c r="AN55" s="889">
        <v>0.36</v>
      </c>
      <c r="AO55" s="890"/>
      <c r="AP55" s="895" t="s">
        <v>106</v>
      </c>
      <c r="AQ55" s="896"/>
      <c r="AR55" s="901">
        <f>AN55*X56/1000</f>
        <v>0</v>
      </c>
      <c r="AS55" s="902"/>
      <c r="AT55" s="902"/>
      <c r="AU55" s="963" t="s">
        <v>87</v>
      </c>
      <c r="AV55" s="964"/>
      <c r="AW55" s="121"/>
      <c r="AX55" s="121"/>
    </row>
    <row r="56" spans="2:50" ht="14.25" thickBot="1" x14ac:dyDescent="0.2">
      <c r="B56" s="143"/>
      <c r="C56" s="144"/>
      <c r="D56" s="145"/>
      <c r="E56" s="967" t="s">
        <v>92</v>
      </c>
      <c r="F56" s="968"/>
      <c r="G56" s="968"/>
      <c r="H56" s="969"/>
      <c r="I56" s="146"/>
      <c r="J56" s="147"/>
      <c r="K56" s="147"/>
      <c r="L56" s="147"/>
      <c r="M56" s="147"/>
      <c r="N56" s="147"/>
      <c r="O56" s="147"/>
      <c r="P56" s="147"/>
      <c r="Q56" s="148"/>
      <c r="R56" s="149"/>
      <c r="S56" s="149"/>
      <c r="T56" s="150"/>
      <c r="U56" s="147"/>
      <c r="V56" s="147"/>
      <c r="W56" s="228"/>
      <c r="X56" s="970">
        <f>SUM(X55)</f>
        <v>0</v>
      </c>
      <c r="Y56" s="970"/>
      <c r="Z56" s="147" t="s">
        <v>107</v>
      </c>
      <c r="AA56" s="147"/>
      <c r="AB56" s="147"/>
      <c r="AC56" s="151"/>
      <c r="AD56" s="147"/>
      <c r="AE56" s="147"/>
      <c r="AF56" s="147"/>
      <c r="AG56" s="147"/>
      <c r="AH56" s="971">
        <f>SUM(AH55:AK55)</f>
        <v>0</v>
      </c>
      <c r="AI56" s="972"/>
      <c r="AJ56" s="972"/>
      <c r="AK56" s="973"/>
      <c r="AL56" s="975"/>
      <c r="AM56" s="976"/>
      <c r="AN56" s="977"/>
      <c r="AO56" s="978"/>
      <c r="AP56" s="959"/>
      <c r="AQ56" s="960"/>
      <c r="AR56" s="961"/>
      <c r="AS56" s="962"/>
      <c r="AT56" s="962"/>
      <c r="AU56" s="965"/>
      <c r="AV56" s="966"/>
      <c r="AW56" s="121"/>
      <c r="AX56" s="121"/>
    </row>
    <row r="57" spans="2:50" ht="14.25" thickBot="1" x14ac:dyDescent="0.2">
      <c r="B57" s="152"/>
      <c r="C57" s="152"/>
      <c r="D57" s="152"/>
      <c r="E57" s="152"/>
      <c r="F57" s="152"/>
      <c r="G57" s="152"/>
      <c r="H57" s="152"/>
      <c r="I57" s="152"/>
      <c r="J57" s="152"/>
      <c r="K57" s="152"/>
      <c r="L57" s="152"/>
      <c r="M57" s="152"/>
      <c r="N57" s="152"/>
      <c r="O57" s="152"/>
      <c r="P57" s="152"/>
      <c r="Q57" s="152"/>
      <c r="R57" s="152"/>
      <c r="S57" s="152"/>
      <c r="T57" s="152"/>
      <c r="U57" s="152"/>
      <c r="V57" s="152"/>
      <c r="W57" s="226"/>
      <c r="X57" s="152"/>
      <c r="Y57" s="152"/>
      <c r="Z57" s="152"/>
      <c r="AA57" s="152"/>
      <c r="AB57" s="152"/>
      <c r="AC57" s="152"/>
      <c r="AD57" s="153"/>
      <c r="AE57" s="636" t="s">
        <v>38</v>
      </c>
      <c r="AF57" s="637"/>
      <c r="AG57" s="638"/>
      <c r="AH57" s="949">
        <f>+AH37+AH44+AH49+AH56</f>
        <v>31200</v>
      </c>
      <c r="AI57" s="950"/>
      <c r="AJ57" s="950"/>
      <c r="AK57" s="951"/>
      <c r="AP57" s="636" t="s">
        <v>38</v>
      </c>
      <c r="AQ57" s="637"/>
      <c r="AR57" s="952">
        <f>SUM(AR31:AT56)</f>
        <v>0</v>
      </c>
      <c r="AS57" s="953"/>
      <c r="AT57" s="953"/>
      <c r="AU57" s="954" t="s">
        <v>87</v>
      </c>
      <c r="AV57" s="955"/>
    </row>
    <row r="58" spans="2:50" x14ac:dyDescent="0.15">
      <c r="B58" s="154" t="s">
        <v>108</v>
      </c>
      <c r="C58" s="155"/>
      <c r="D58" s="156"/>
      <c r="E58" s="156"/>
      <c r="F58" s="156"/>
      <c r="G58" s="156"/>
      <c r="H58" s="156"/>
      <c r="I58" s="156"/>
      <c r="J58" s="156"/>
      <c r="K58" s="156"/>
      <c r="L58" s="156"/>
      <c r="M58" s="156"/>
      <c r="N58" s="156"/>
      <c r="O58" s="156"/>
      <c r="P58" s="156"/>
      <c r="Q58" s="156"/>
      <c r="R58" s="121"/>
      <c r="S58" s="121"/>
      <c r="T58" s="121"/>
      <c r="U58" s="121"/>
      <c r="V58" s="121"/>
      <c r="W58" s="121"/>
      <c r="X58" s="121"/>
      <c r="Y58" s="121"/>
      <c r="Z58" s="121"/>
      <c r="AA58" s="121"/>
      <c r="AB58" s="121"/>
      <c r="AC58" s="121"/>
      <c r="AD58" s="121"/>
      <c r="AE58" s="121"/>
      <c r="AF58" s="121"/>
      <c r="AG58" s="121"/>
      <c r="AH58" s="121"/>
      <c r="AI58" s="121"/>
      <c r="AJ58" s="121"/>
      <c r="AK58" s="121"/>
    </row>
    <row r="59" spans="2:50" x14ac:dyDescent="0.15">
      <c r="B59" s="154" t="s">
        <v>166</v>
      </c>
      <c r="C59" s="155"/>
      <c r="D59" s="109"/>
      <c r="E59" s="109"/>
      <c r="F59" s="109"/>
      <c r="G59" s="109"/>
      <c r="H59" s="109"/>
      <c r="I59" s="109"/>
      <c r="J59" s="109"/>
      <c r="K59" s="109"/>
      <c r="L59" s="109"/>
      <c r="M59" s="109"/>
      <c r="N59" s="109"/>
      <c r="O59" s="109"/>
      <c r="P59" s="109"/>
      <c r="Q59" s="109"/>
    </row>
    <row r="60" spans="2:50" x14ac:dyDescent="0.15">
      <c r="B60" s="154" t="s">
        <v>158</v>
      </c>
      <c r="C60" s="155"/>
      <c r="D60" s="109"/>
      <c r="E60" s="109"/>
      <c r="F60" s="109"/>
      <c r="G60" s="109"/>
      <c r="H60" s="109"/>
      <c r="I60" s="109"/>
      <c r="J60" s="109"/>
      <c r="K60" s="109"/>
      <c r="L60" s="109"/>
      <c r="M60" s="109"/>
      <c r="N60" s="109"/>
      <c r="O60" s="109"/>
      <c r="P60" s="109"/>
      <c r="Q60" s="109"/>
    </row>
    <row r="61" spans="2:50" x14ac:dyDescent="0.15">
      <c r="B61" s="103" t="s">
        <v>167</v>
      </c>
      <c r="C61" s="155"/>
      <c r="D61" s="109"/>
      <c r="E61" s="109"/>
      <c r="F61" s="109"/>
      <c r="G61" s="112"/>
      <c r="H61" s="112"/>
      <c r="I61" s="112"/>
      <c r="J61" s="112"/>
      <c r="K61" s="112"/>
      <c r="L61" s="112"/>
      <c r="M61" s="112"/>
      <c r="N61" s="112"/>
      <c r="O61" s="112"/>
      <c r="P61" s="112"/>
      <c r="Q61" s="112"/>
    </row>
    <row r="62" spans="2:50" x14ac:dyDescent="0.15">
      <c r="B62" s="118" t="s">
        <v>246</v>
      </c>
      <c r="G62" s="109"/>
      <c r="H62" s="109"/>
      <c r="I62" s="109"/>
      <c r="J62" s="109"/>
      <c r="K62" s="109"/>
      <c r="L62" s="109"/>
      <c r="M62" s="109"/>
      <c r="N62" s="109"/>
      <c r="O62" s="109"/>
      <c r="P62" s="109"/>
      <c r="Q62" s="109"/>
    </row>
    <row r="63" spans="2:50" x14ac:dyDescent="0.15">
      <c r="B63" s="103"/>
    </row>
  </sheetData>
  <sheetProtection sheet="1" objects="1" scenarios="1"/>
  <protectedRanges>
    <protectedRange sqref="B62" name="範囲4"/>
    <protectedRange sqref="M1:S1" name="範囲2"/>
    <protectedRange sqref="R50:S51" name="範囲1"/>
    <protectedRange sqref="H3 M3" name="範囲3"/>
  </protectedRanges>
  <mergeCells count="455">
    <mergeCell ref="R9:S9"/>
    <mergeCell ref="T9:U9"/>
    <mergeCell ref="R11:S11"/>
    <mergeCell ref="T11:U11"/>
    <mergeCell ref="V11:W11"/>
    <mergeCell ref="P11:Q11"/>
    <mergeCell ref="R10:S10"/>
    <mergeCell ref="T10:U10"/>
    <mergeCell ref="V10:W10"/>
    <mergeCell ref="J9:Q9"/>
    <mergeCell ref="AE57:AG57"/>
    <mergeCell ref="AH57:AK57"/>
    <mergeCell ref="AP57:AQ57"/>
    <mergeCell ref="AR57:AT57"/>
    <mergeCell ref="AU57:AV57"/>
    <mergeCell ref="H8:I8"/>
    <mergeCell ref="H9:I9"/>
    <mergeCell ref="P8:Q8"/>
    <mergeCell ref="AP55:AQ56"/>
    <mergeCell ref="AR55:AT56"/>
    <mergeCell ref="AU55:AV56"/>
    <mergeCell ref="E56:H56"/>
    <mergeCell ref="X56:Y56"/>
    <mergeCell ref="AH56:AK56"/>
    <mergeCell ref="AH54:AK54"/>
    <mergeCell ref="R55:S55"/>
    <mergeCell ref="X55:Y55"/>
    <mergeCell ref="AH55:AK55"/>
    <mergeCell ref="AL55:AM56"/>
    <mergeCell ref="AN55:AO56"/>
    <mergeCell ref="AP50:AQ54"/>
    <mergeCell ref="AR50:AT54"/>
    <mergeCell ref="B12:I12"/>
    <mergeCell ref="AL8:AV8"/>
    <mergeCell ref="AP45:AQ49"/>
    <mergeCell ref="AR45:AT49"/>
    <mergeCell ref="AU45:AV49"/>
    <mergeCell ref="R46:S46"/>
    <mergeCell ref="X46:Y46"/>
    <mergeCell ref="AH46:AK46"/>
    <mergeCell ref="R47:S47"/>
    <mergeCell ref="X47:Y47"/>
    <mergeCell ref="AH47:AK47"/>
    <mergeCell ref="R48:S48"/>
    <mergeCell ref="AL45:AM49"/>
    <mergeCell ref="AN45:AO49"/>
    <mergeCell ref="X48:Y48"/>
    <mergeCell ref="AH48:AK48"/>
    <mergeCell ref="AA49:AB49"/>
    <mergeCell ref="AL50:AM54"/>
    <mergeCell ref="AN50:AO54"/>
    <mergeCell ref="X53:Y53"/>
    <mergeCell ref="AH53:AK53"/>
    <mergeCell ref="E54:H54"/>
    <mergeCell ref="X54:Y54"/>
    <mergeCell ref="AU50:AV54"/>
    <mergeCell ref="R51:S51"/>
    <mergeCell ref="X51:Y51"/>
    <mergeCell ref="AH51:AK51"/>
    <mergeCell ref="R52:S52"/>
    <mergeCell ref="X52:Y52"/>
    <mergeCell ref="AH52:AK52"/>
    <mergeCell ref="R53:S53"/>
    <mergeCell ref="E44:H44"/>
    <mergeCell ref="AH44:AK44"/>
    <mergeCell ref="L34:O34"/>
    <mergeCell ref="P34:Q34"/>
    <mergeCell ref="AH34:AK34"/>
    <mergeCell ref="B45:D54"/>
    <mergeCell ref="E45:H48"/>
    <mergeCell ref="R45:S45"/>
    <mergeCell ref="AH45:AK45"/>
    <mergeCell ref="B31:D44"/>
    <mergeCell ref="E49:H49"/>
    <mergeCell ref="X49:Y49"/>
    <mergeCell ref="E50:H53"/>
    <mergeCell ref="R50:S50"/>
    <mergeCell ref="AH50:AK50"/>
    <mergeCell ref="AH49:AK49"/>
    <mergeCell ref="AH33:AK33"/>
    <mergeCell ref="P40:Q40"/>
    <mergeCell ref="AB40:AC40"/>
    <mergeCell ref="AH40:AK40"/>
    <mergeCell ref="L41:O41"/>
    <mergeCell ref="P41:Q41"/>
    <mergeCell ref="AB44:AC44"/>
    <mergeCell ref="AH41:AK41"/>
    <mergeCell ref="AN31:AO44"/>
    <mergeCell ref="AP31:AQ44"/>
    <mergeCell ref="AR31:AT44"/>
    <mergeCell ref="AU31:AV44"/>
    <mergeCell ref="I32:K35"/>
    <mergeCell ref="L32:O33"/>
    <mergeCell ref="P32:Q32"/>
    <mergeCell ref="AH32:AK32"/>
    <mergeCell ref="L35:O35"/>
    <mergeCell ref="P35:Q35"/>
    <mergeCell ref="AH35:AK35"/>
    <mergeCell ref="R31:S31"/>
    <mergeCell ref="W31:X31"/>
    <mergeCell ref="AH31:AK31"/>
    <mergeCell ref="AL31:AM44"/>
    <mergeCell ref="P33:Q33"/>
    <mergeCell ref="AH43:AK43"/>
    <mergeCell ref="AH42:AK42"/>
    <mergeCell ref="R38:S38"/>
    <mergeCell ref="W38:X38"/>
    <mergeCell ref="AH38:AK38"/>
    <mergeCell ref="P39:Q39"/>
    <mergeCell ref="AB39:AC39"/>
    <mergeCell ref="AH39:AK39"/>
    <mergeCell ref="AH27:AK27"/>
    <mergeCell ref="AL27:AV27"/>
    <mergeCell ref="B30:D30"/>
    <mergeCell ref="E30:H30"/>
    <mergeCell ref="I30:Q30"/>
    <mergeCell ref="R30:AG30"/>
    <mergeCell ref="AH30:AK30"/>
    <mergeCell ref="AL30:AM30"/>
    <mergeCell ref="AN30:AQ30"/>
    <mergeCell ref="AR30:AV30"/>
    <mergeCell ref="V27:W27"/>
    <mergeCell ref="X27:Y27"/>
    <mergeCell ref="Z27:AA27"/>
    <mergeCell ref="AB27:AC27"/>
    <mergeCell ref="AD27:AE27"/>
    <mergeCell ref="AF27:AG27"/>
    <mergeCell ref="B27:I27"/>
    <mergeCell ref="J27:K27"/>
    <mergeCell ref="L27:M27"/>
    <mergeCell ref="N27:O27"/>
    <mergeCell ref="P27:Q27"/>
    <mergeCell ref="R27:S27"/>
    <mergeCell ref="T27:U27"/>
    <mergeCell ref="AF25:AG25"/>
    <mergeCell ref="AH25:AK25"/>
    <mergeCell ref="AL25:AV25"/>
    <mergeCell ref="H26:I26"/>
    <mergeCell ref="J26:K26"/>
    <mergeCell ref="L26:M26"/>
    <mergeCell ref="N26:O26"/>
    <mergeCell ref="P26:Q26"/>
    <mergeCell ref="R26:S26"/>
    <mergeCell ref="R25:S25"/>
    <mergeCell ref="T25:U25"/>
    <mergeCell ref="V25:W25"/>
    <mergeCell ref="X25:Y25"/>
    <mergeCell ref="Z25:AA25"/>
    <mergeCell ref="AB25:AC25"/>
    <mergeCell ref="AF26:AG26"/>
    <mergeCell ref="AH26:AK26"/>
    <mergeCell ref="AL26:AV26"/>
    <mergeCell ref="X26:Y26"/>
    <mergeCell ref="Z26:AA26"/>
    <mergeCell ref="AB26:AC26"/>
    <mergeCell ref="AD26:AE26"/>
    <mergeCell ref="AD25:AE25"/>
    <mergeCell ref="B25:G26"/>
    <mergeCell ref="H25:I25"/>
    <mergeCell ref="J25:K25"/>
    <mergeCell ref="L25:M25"/>
    <mergeCell ref="N25:O25"/>
    <mergeCell ref="P25:Q25"/>
    <mergeCell ref="R24:S24"/>
    <mergeCell ref="T24:U24"/>
    <mergeCell ref="V24:W24"/>
    <mergeCell ref="B23:G24"/>
    <mergeCell ref="J23:K23"/>
    <mergeCell ref="L23:M23"/>
    <mergeCell ref="N23:O23"/>
    <mergeCell ref="P23:Q23"/>
    <mergeCell ref="T26:U26"/>
    <mergeCell ref="V26:W26"/>
    <mergeCell ref="AD23:AE23"/>
    <mergeCell ref="AF23:AG23"/>
    <mergeCell ref="AH23:AI23"/>
    <mergeCell ref="AJ23:AK24"/>
    <mergeCell ref="AL23:AV23"/>
    <mergeCell ref="H24:I24"/>
    <mergeCell ref="J24:K24"/>
    <mergeCell ref="L24:M24"/>
    <mergeCell ref="N24:O24"/>
    <mergeCell ref="P24:Q24"/>
    <mergeCell ref="R23:S23"/>
    <mergeCell ref="T23:U23"/>
    <mergeCell ref="V23:W23"/>
    <mergeCell ref="X23:Y23"/>
    <mergeCell ref="Z23:AA23"/>
    <mergeCell ref="AB23:AC23"/>
    <mergeCell ref="AD24:AE24"/>
    <mergeCell ref="AF24:AG24"/>
    <mergeCell ref="AH24:AI24"/>
    <mergeCell ref="AL24:AV24"/>
    <mergeCell ref="X24:Y24"/>
    <mergeCell ref="Z24:AA24"/>
    <mergeCell ref="AB24:AC24"/>
    <mergeCell ref="H23:I23"/>
    <mergeCell ref="AD21:AE21"/>
    <mergeCell ref="AF21:AG21"/>
    <mergeCell ref="AH21:AI21"/>
    <mergeCell ref="AJ21:AK22"/>
    <mergeCell ref="AL21:AV21"/>
    <mergeCell ref="H22:I22"/>
    <mergeCell ref="J22:K22"/>
    <mergeCell ref="L22:M22"/>
    <mergeCell ref="N22:O22"/>
    <mergeCell ref="P22:Q22"/>
    <mergeCell ref="R21:S21"/>
    <mergeCell ref="T21:U21"/>
    <mergeCell ref="V21:W21"/>
    <mergeCell ref="X21:Y21"/>
    <mergeCell ref="Z21:AA21"/>
    <mergeCell ref="AB21:AC21"/>
    <mergeCell ref="AD22:AE22"/>
    <mergeCell ref="AF22:AG22"/>
    <mergeCell ref="AH22:AI22"/>
    <mergeCell ref="AL22:AV22"/>
    <mergeCell ref="X22:Y22"/>
    <mergeCell ref="Z22:AA22"/>
    <mergeCell ref="AB22:AC22"/>
    <mergeCell ref="B21:G22"/>
    <mergeCell ref="H21:I21"/>
    <mergeCell ref="J21:K21"/>
    <mergeCell ref="L21:M21"/>
    <mergeCell ref="N21:O21"/>
    <mergeCell ref="P21:Q21"/>
    <mergeCell ref="R20:S20"/>
    <mergeCell ref="T20:U20"/>
    <mergeCell ref="V20:W20"/>
    <mergeCell ref="B19:G20"/>
    <mergeCell ref="J19:K19"/>
    <mergeCell ref="L19:M19"/>
    <mergeCell ref="N19:O19"/>
    <mergeCell ref="P19:Q19"/>
    <mergeCell ref="R22:S22"/>
    <mergeCell ref="T22:U22"/>
    <mergeCell ref="V22:W22"/>
    <mergeCell ref="AD19:AE19"/>
    <mergeCell ref="AF19:AG19"/>
    <mergeCell ref="AH19:AI19"/>
    <mergeCell ref="AJ19:AK20"/>
    <mergeCell ref="AL19:AV19"/>
    <mergeCell ref="H20:I20"/>
    <mergeCell ref="J20:K20"/>
    <mergeCell ref="L20:M20"/>
    <mergeCell ref="N20:O20"/>
    <mergeCell ref="P20:Q20"/>
    <mergeCell ref="R19:S19"/>
    <mergeCell ref="T19:U19"/>
    <mergeCell ref="V19:W19"/>
    <mergeCell ref="X19:Y19"/>
    <mergeCell ref="Z19:AA19"/>
    <mergeCell ref="AB19:AC19"/>
    <mergeCell ref="AD20:AE20"/>
    <mergeCell ref="AF20:AG20"/>
    <mergeCell ref="AH20:AI20"/>
    <mergeCell ref="AL20:AV20"/>
    <mergeCell ref="X20:Y20"/>
    <mergeCell ref="Z20:AA20"/>
    <mergeCell ref="AB20:AC20"/>
    <mergeCell ref="H19:I19"/>
    <mergeCell ref="AD17:AE17"/>
    <mergeCell ref="AF17:AG17"/>
    <mergeCell ref="AH17:AI17"/>
    <mergeCell ref="AJ17:AK18"/>
    <mergeCell ref="AL17:AV17"/>
    <mergeCell ref="H18:I18"/>
    <mergeCell ref="J18:K18"/>
    <mergeCell ref="L18:M18"/>
    <mergeCell ref="N18:O18"/>
    <mergeCell ref="P18:Q18"/>
    <mergeCell ref="R17:S17"/>
    <mergeCell ref="T17:U17"/>
    <mergeCell ref="V17:W17"/>
    <mergeCell ref="X17:Y17"/>
    <mergeCell ref="Z17:AA17"/>
    <mergeCell ref="AB17:AC17"/>
    <mergeCell ref="AD18:AE18"/>
    <mergeCell ref="AF18:AG18"/>
    <mergeCell ref="AH18:AI18"/>
    <mergeCell ref="AL18:AV18"/>
    <mergeCell ref="X18:Y18"/>
    <mergeCell ref="Z18:AA18"/>
    <mergeCell ref="AB18:AC18"/>
    <mergeCell ref="B17:G18"/>
    <mergeCell ref="H17:I17"/>
    <mergeCell ref="J17:K17"/>
    <mergeCell ref="L17:M17"/>
    <mergeCell ref="N17:O17"/>
    <mergeCell ref="P17:Q17"/>
    <mergeCell ref="R16:S16"/>
    <mergeCell ref="T16:U16"/>
    <mergeCell ref="V16:W16"/>
    <mergeCell ref="R18:S18"/>
    <mergeCell ref="T18:U18"/>
    <mergeCell ref="V18:W18"/>
    <mergeCell ref="B15:G16"/>
    <mergeCell ref="J15:K15"/>
    <mergeCell ref="L15:M15"/>
    <mergeCell ref="N15:O15"/>
    <mergeCell ref="P15:Q15"/>
    <mergeCell ref="AD15:AE15"/>
    <mergeCell ref="AF15:AG15"/>
    <mergeCell ref="AH15:AI15"/>
    <mergeCell ref="AJ15:AK16"/>
    <mergeCell ref="AL15:AV15"/>
    <mergeCell ref="H16:I16"/>
    <mergeCell ref="J16:K16"/>
    <mergeCell ref="L16:M16"/>
    <mergeCell ref="N16:O16"/>
    <mergeCell ref="P16:Q16"/>
    <mergeCell ref="R15:S15"/>
    <mergeCell ref="T15:U15"/>
    <mergeCell ref="V15:W15"/>
    <mergeCell ref="X15:Y15"/>
    <mergeCell ref="Z15:AA15"/>
    <mergeCell ref="AB15:AC15"/>
    <mergeCell ref="AD16:AE16"/>
    <mergeCell ref="AF16:AG16"/>
    <mergeCell ref="AH16:AI16"/>
    <mergeCell ref="AL16:AV16"/>
    <mergeCell ref="X16:Y16"/>
    <mergeCell ref="Z16:AA16"/>
    <mergeCell ref="AB16:AC16"/>
    <mergeCell ref="H15:I15"/>
    <mergeCell ref="B13:G14"/>
    <mergeCell ref="H14:I14"/>
    <mergeCell ref="J14:K14"/>
    <mergeCell ref="L14:M14"/>
    <mergeCell ref="N14:O14"/>
    <mergeCell ref="P14:Q14"/>
    <mergeCell ref="R13:S13"/>
    <mergeCell ref="T13:U13"/>
    <mergeCell ref="V13:W13"/>
    <mergeCell ref="J13:K13"/>
    <mergeCell ref="L13:M13"/>
    <mergeCell ref="N13:O13"/>
    <mergeCell ref="P13:Q13"/>
    <mergeCell ref="H13:I13"/>
    <mergeCell ref="J12:K12"/>
    <mergeCell ref="L12:M12"/>
    <mergeCell ref="N12:O12"/>
    <mergeCell ref="P12:Q12"/>
    <mergeCell ref="R12:S12"/>
    <mergeCell ref="T12:U12"/>
    <mergeCell ref="V12:W12"/>
    <mergeCell ref="X12:Y12"/>
    <mergeCell ref="R14:S14"/>
    <mergeCell ref="T14:U14"/>
    <mergeCell ref="V14:W14"/>
    <mergeCell ref="X13:Y13"/>
    <mergeCell ref="X11:Y11"/>
    <mergeCell ref="Z11:AA11"/>
    <mergeCell ref="AD9:AE9"/>
    <mergeCell ref="AL13:AV13"/>
    <mergeCell ref="Z13:AA13"/>
    <mergeCell ref="AB13:AC13"/>
    <mergeCell ref="AD14:AE14"/>
    <mergeCell ref="AF14:AG14"/>
    <mergeCell ref="AH14:AI14"/>
    <mergeCell ref="AL14:AV14"/>
    <mergeCell ref="Z14:AA14"/>
    <mergeCell ref="AB14:AC14"/>
    <mergeCell ref="AD13:AE13"/>
    <mergeCell ref="AF13:AG13"/>
    <mergeCell ref="AH13:AI13"/>
    <mergeCell ref="AJ13:AK14"/>
    <mergeCell ref="X14:Y14"/>
    <mergeCell ref="AF9:AG9"/>
    <mergeCell ref="AH9:AI9"/>
    <mergeCell ref="X10:Y10"/>
    <mergeCell ref="N7:O7"/>
    <mergeCell ref="P7:Q7"/>
    <mergeCell ref="R7:S7"/>
    <mergeCell ref="AL12:AV12"/>
    <mergeCell ref="Z12:AA12"/>
    <mergeCell ref="AB12:AC12"/>
    <mergeCell ref="AH10:AI10"/>
    <mergeCell ref="AJ8:AK11"/>
    <mergeCell ref="Z10:AA10"/>
    <mergeCell ref="AB10:AC10"/>
    <mergeCell ref="AD11:AE11"/>
    <mergeCell ref="AF11:AG11"/>
    <mergeCell ref="AH11:AI11"/>
    <mergeCell ref="AD10:AE10"/>
    <mergeCell ref="AF10:AG10"/>
    <mergeCell ref="AL9:AV9"/>
    <mergeCell ref="AL10:AV10"/>
    <mergeCell ref="AB11:AC11"/>
    <mergeCell ref="AL11:AV11"/>
    <mergeCell ref="AD12:AE12"/>
    <mergeCell ref="AF12:AG12"/>
    <mergeCell ref="AH12:AI12"/>
    <mergeCell ref="AJ12:AK12"/>
    <mergeCell ref="V9:AC9"/>
    <mergeCell ref="AH8:AI8"/>
    <mergeCell ref="V8:W8"/>
    <mergeCell ref="X8:Y8"/>
    <mergeCell ref="Z8:AA8"/>
    <mergeCell ref="AB8:AC8"/>
    <mergeCell ref="AD8:AE8"/>
    <mergeCell ref="AF8:AG8"/>
    <mergeCell ref="T8:U8"/>
    <mergeCell ref="AL6:AV7"/>
    <mergeCell ref="R6:U6"/>
    <mergeCell ref="V6:AC6"/>
    <mergeCell ref="AD6:AG6"/>
    <mergeCell ref="AH6:AK7"/>
    <mergeCell ref="AB7:AC7"/>
    <mergeCell ref="AD7:AE7"/>
    <mergeCell ref="AF7:AG7"/>
    <mergeCell ref="T7:U7"/>
    <mergeCell ref="V7:W7"/>
    <mergeCell ref="X7:Y7"/>
    <mergeCell ref="Z7:AA7"/>
    <mergeCell ref="AB32:AC32"/>
    <mergeCell ref="AB33:AC33"/>
    <mergeCell ref="AB34:AC34"/>
    <mergeCell ref="AB35:AC35"/>
    <mergeCell ref="E31:H36"/>
    <mergeCell ref="AH36:AK36"/>
    <mergeCell ref="E37:H37"/>
    <mergeCell ref="AH37:AK37"/>
    <mergeCell ref="E38:H43"/>
    <mergeCell ref="I39:K42"/>
    <mergeCell ref="L39:O40"/>
    <mergeCell ref="L42:O42"/>
    <mergeCell ref="P42:Q42"/>
    <mergeCell ref="AB42:AC42"/>
    <mergeCell ref="AB41:AC41"/>
    <mergeCell ref="AB37:AC37"/>
    <mergeCell ref="K1:L1"/>
    <mergeCell ref="M1:S1"/>
    <mergeCell ref="F3:G3"/>
    <mergeCell ref="H3:J3"/>
    <mergeCell ref="K3:L3"/>
    <mergeCell ref="M3:O3"/>
    <mergeCell ref="B8:G11"/>
    <mergeCell ref="H10:I10"/>
    <mergeCell ref="J10:K10"/>
    <mergeCell ref="L10:M10"/>
    <mergeCell ref="N10:O10"/>
    <mergeCell ref="P10:Q10"/>
    <mergeCell ref="B6:I7"/>
    <mergeCell ref="R8:S8"/>
    <mergeCell ref="J8:K8"/>
    <mergeCell ref="J7:K7"/>
    <mergeCell ref="L7:M7"/>
    <mergeCell ref="H11:I11"/>
    <mergeCell ref="J11:K11"/>
    <mergeCell ref="L11:M11"/>
    <mergeCell ref="N11:O11"/>
    <mergeCell ref="L8:M8"/>
    <mergeCell ref="N8:O8"/>
    <mergeCell ref="J6:Q6"/>
  </mergeCells>
  <phoneticPr fontId="3"/>
  <pageMargins left="0.70866141732283472" right="0.70866141732283472" top="0.74803149606299213" bottom="0.74803149606299213" header="0.31496062992125984" footer="0.31496062992125984"/>
  <pageSetup paperSize="9" scale="6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（参考）熱負荷計算用数値</vt:lpstr>
      <vt:lpstr>様式2-1</vt:lpstr>
      <vt:lpstr>様式6-1</vt:lpstr>
      <vt:lpstr>様式11－3</vt:lpstr>
      <vt:lpstr>様式11－4</vt:lpstr>
      <vt:lpstr>様式11－5</vt:lpstr>
      <vt:lpstr>様式11－6</vt:lpstr>
      <vt:lpstr>'様式6-1'!_Toc479971084</vt:lpstr>
      <vt:lpstr>'様式6-1'!_Toc479971085</vt:lpstr>
      <vt:lpstr>'様式11－3'!Print_Area</vt:lpstr>
      <vt:lpstr>'様式11－4'!Print_Area</vt:lpstr>
      <vt:lpstr>'様式11－5'!Print_Area</vt:lpstr>
      <vt:lpstr>'様式11－6'!Print_Area</vt:lpstr>
      <vt:lpstr>'様式2-1'!Print_Area</vt:lpstr>
      <vt:lpstr>'様式6-1'!Print_Area</vt:lpstr>
      <vt:lpstr>'様式11－3'!Print_Titles</vt:lpstr>
      <vt:lpstr>'様式11－4'!Print_Titles</vt:lpstr>
      <vt:lpstr>'様式6-1'!Print_Titles</vt:lpstr>
      <vt:lpstr>'様式11－3'!school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cp:lastModifiedBy>
  <cp:lastPrinted>2018-09-11T04:50:10Z</cp:lastPrinted>
  <dcterms:modified xsi:type="dcterms:W3CDTF">2018-09-11T04:52:47Z</dcterms:modified>
</cp:coreProperties>
</file>