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5679FD84-7672-4298-A1D2-F430761A83DC}" xr6:coauthVersionLast="47" xr6:coauthVersionMax="47" xr10:uidLastSave="{00000000-0000-0000-0000-000000000000}"/>
  <bookViews>
    <workbookView xWindow="-120" yWindow="-120" windowWidth="29040" windowHeight="15720" tabRatio="741" xr2:uid="{00000000-000D-0000-FFFF-FFFF00000000}"/>
  </bookViews>
  <sheets>
    <sheet name="表紙" sheetId="10" r:id="rId1"/>
    <sheet name="2ページ" sheetId="11" r:id="rId2"/>
    <sheet name="勤務形態一覧表" sheetId="12" r:id="rId3"/>
    <sheet name="シフト記号表(勤務形態一覧表)" sheetId="13" r:id="rId4"/>
    <sheet name="記入方法(勤務形態一覧表)" sheetId="14" r:id="rId5"/>
    <sheet name="プルダウン・リスト(勤務形態一覧表)" sheetId="15" r:id="rId6"/>
    <sheet name="自主点検表(密着通所)" sheetId="3" r:id="rId7"/>
    <sheet name="加算等自己点検表(密着通所)" sheetId="4" r:id="rId8"/>
  </sheets>
  <definedNames>
    <definedName name="_xlnm.Print_Area" localSheetId="7">'加算等自己点検表(密着通所)'!$A$1:$X$200</definedName>
    <definedName name="_xlnm.Print_Area" localSheetId="4">'記入方法(勤務形態一覧表)'!$B$1:$P$84</definedName>
    <definedName name="_xlnm.Print_Area" localSheetId="2">勤務形態一覧表!$A$1:$BF$72</definedName>
    <definedName name="_xlnm.Print_Area" localSheetId="6">'自主点検表(密着通所)'!$A$1:$Y$239</definedName>
    <definedName name="_xlnm.Print_Titles" localSheetId="2">勤務形態一覧表!$1:$21</definedName>
    <definedName name="シフト記号表">'シフト記号表(勤務形態一覧表)'!$C$6:$C$35</definedName>
    <definedName name="介護職員">'プルダウン・リスト(勤務形態一覧表)'!$F$13:$F$25</definedName>
    <definedName name="看護職員">'プルダウン・リスト(勤務形態一覧表)'!$E$13:$E$25</definedName>
    <definedName name="管理者">'プルダウン・リスト(勤務形態一覧表)'!$C$13</definedName>
    <definedName name="機能訓練指導員">'プルダウン・リスト(勤務形態一覧表)'!$G$13:$G$25</definedName>
    <definedName name="職種">'記入方法(勤務形態一覧表)'!$D$24:$D$28</definedName>
    <definedName name="生活相談員">'プルダウン・リスト(勤務形態一覧表)'!$D$13:$D$25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39" i="3" l="1"/>
  <c r="S239" i="3"/>
  <c r="Q8" i="11" l="1"/>
  <c r="O12" i="11"/>
  <c r="M12" i="11"/>
  <c r="K12" i="11"/>
  <c r="I12" i="11"/>
  <c r="G12" i="11"/>
  <c r="E12" i="11"/>
  <c r="C12" i="11"/>
  <c r="A12" i="11"/>
  <c r="Q12" i="11" s="1"/>
  <c r="V13" i="3" l="1"/>
  <c r="V22" i="3"/>
  <c r="V52" i="3"/>
  <c r="V67" i="3"/>
  <c r="V91" i="3"/>
  <c r="V118" i="3"/>
  <c r="V129" i="3"/>
  <c r="V137" i="3"/>
  <c r="V148" i="3"/>
  <c r="V155" i="3"/>
  <c r="V161" i="3"/>
  <c r="V220" i="3"/>
  <c r="V224" i="3"/>
  <c r="V235" i="3"/>
  <c r="F27" i="12" l="1"/>
  <c r="F24" i="12"/>
  <c r="AG2" i="12" l="1"/>
  <c r="V27" i="3" l="1"/>
  <c r="L19" i="11" l="1"/>
  <c r="L18" i="11"/>
  <c r="V231" i="3" l="1"/>
  <c r="L235" i="3" l="1"/>
  <c r="L231" i="3"/>
  <c r="L161" i="3"/>
  <c r="L148" i="3"/>
  <c r="V228" i="3" l="1"/>
  <c r="L228" i="3"/>
  <c r="L224" i="3"/>
  <c r="L118" i="3"/>
  <c r="V101" i="3"/>
  <c r="L101" i="3"/>
  <c r="L220" i="3"/>
  <c r="V217" i="3"/>
  <c r="L217" i="3"/>
  <c r="L67" i="3"/>
  <c r="V213" i="3"/>
  <c r="L213" i="3"/>
  <c r="V210" i="3"/>
  <c r="L210" i="3"/>
  <c r="V207" i="3"/>
  <c r="L207" i="3"/>
  <c r="V204" i="3"/>
  <c r="L204" i="3"/>
  <c r="V199" i="3"/>
  <c r="L199" i="3"/>
  <c r="V196" i="3"/>
  <c r="L196" i="3"/>
  <c r="V193" i="3"/>
  <c r="L193" i="3"/>
  <c r="V189" i="3"/>
  <c r="L189" i="3"/>
  <c r="V181" i="3"/>
  <c r="L181" i="3"/>
  <c r="V178" i="3"/>
  <c r="L178" i="3"/>
  <c r="L155" i="3"/>
  <c r="L137" i="3"/>
  <c r="V134" i="3"/>
  <c r="L134" i="3"/>
  <c r="L129" i="3"/>
  <c r="V114" i="3"/>
  <c r="L114" i="3"/>
  <c r="V111" i="3"/>
  <c r="L111" i="3"/>
  <c r="L91" i="3"/>
  <c r="V88" i="3"/>
  <c r="L88" i="3"/>
  <c r="V85" i="3"/>
  <c r="L85" i="3"/>
  <c r="V78" i="3"/>
  <c r="L78" i="3"/>
  <c r="V56" i="3"/>
  <c r="L56" i="3"/>
  <c r="L52" i="3"/>
  <c r="V49" i="3"/>
  <c r="L49" i="3"/>
  <c r="V45" i="3"/>
  <c r="L45" i="3"/>
  <c r="V42" i="3"/>
  <c r="L42" i="3"/>
  <c r="V38" i="3"/>
  <c r="L38" i="3"/>
  <c r="V33" i="3"/>
  <c r="L33" i="3"/>
  <c r="W239" i="3" l="1"/>
  <c r="L27" i="3"/>
  <c r="L22" i="3"/>
  <c r="L13" i="3"/>
  <c r="L239" i="3" l="1"/>
  <c r="N239" i="3" s="1"/>
  <c r="Z2" i="12"/>
  <c r="S25" i="13" l="1"/>
  <c r="U25" i="13" s="1"/>
  <c r="Q25" i="13"/>
  <c r="K25" i="13"/>
  <c r="S24" i="13"/>
  <c r="Q24" i="13"/>
  <c r="K24" i="13"/>
  <c r="S23" i="13"/>
  <c r="U23" i="13" s="1"/>
  <c r="Q23" i="13"/>
  <c r="K23" i="13"/>
  <c r="S22" i="13"/>
  <c r="U22" i="13" s="1"/>
  <c r="Q22" i="13"/>
  <c r="K22" i="13"/>
  <c r="S21" i="13"/>
  <c r="U21" i="13" s="1"/>
  <c r="Q21" i="13"/>
  <c r="K21" i="13"/>
  <c r="S20" i="13"/>
  <c r="Q20" i="13"/>
  <c r="K20" i="13"/>
  <c r="S19" i="13"/>
  <c r="U19" i="13" s="1"/>
  <c r="Q19" i="13"/>
  <c r="K19" i="13"/>
  <c r="S18" i="13"/>
  <c r="Q18" i="13"/>
  <c r="K18" i="13"/>
  <c r="S17" i="13"/>
  <c r="U17" i="13" s="1"/>
  <c r="Q17" i="13"/>
  <c r="K17" i="13"/>
  <c r="S16" i="13"/>
  <c r="Q16" i="13"/>
  <c r="K16" i="13"/>
  <c r="U15" i="13"/>
  <c r="S15" i="13"/>
  <c r="Q15" i="13"/>
  <c r="K15" i="13"/>
  <c r="S14" i="13"/>
  <c r="Q14" i="13"/>
  <c r="K14" i="13"/>
  <c r="S13" i="13"/>
  <c r="U13" i="13" s="1"/>
  <c r="Q13" i="13"/>
  <c r="K13" i="13"/>
  <c r="S12" i="13"/>
  <c r="Q12" i="13"/>
  <c r="K12" i="13"/>
  <c r="S11" i="13"/>
  <c r="U11" i="13" s="1"/>
  <c r="Q11" i="13"/>
  <c r="K11" i="13"/>
  <c r="S10" i="13"/>
  <c r="Q10" i="13"/>
  <c r="K10" i="13"/>
  <c r="S9" i="13"/>
  <c r="U9" i="13" s="1"/>
  <c r="Q9" i="13"/>
  <c r="K9" i="13"/>
  <c r="S8" i="13"/>
  <c r="Q8" i="13"/>
  <c r="K8" i="13"/>
  <c r="S7" i="13"/>
  <c r="U7" i="13" s="1"/>
  <c r="Q7" i="13"/>
  <c r="K7" i="13"/>
  <c r="S6" i="13"/>
  <c r="Q6" i="13"/>
  <c r="K6" i="13"/>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T67" i="12"/>
  <c r="S6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AX47" i="12" s="1"/>
  <c r="AZ47" i="12" s="1"/>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E62" i="12" s="1"/>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AX17" i="12"/>
  <c r="BC14" i="12"/>
  <c r="AC2" i="12"/>
  <c r="AT20" i="12" s="1"/>
  <c r="AT21" i="12" s="1"/>
  <c r="AX59" i="12" l="1"/>
  <c r="AZ59" i="12" s="1"/>
  <c r="AX26" i="12"/>
  <c r="AZ26" i="12" s="1"/>
  <c r="AX45" i="12"/>
  <c r="AZ45" i="12" s="1"/>
  <c r="U12" i="13"/>
  <c r="AX33" i="12"/>
  <c r="AZ33" i="12" s="1"/>
  <c r="AX38" i="12"/>
  <c r="AZ38" i="12" s="1"/>
  <c r="AX50" i="12"/>
  <c r="AZ50" i="12" s="1"/>
  <c r="AX57" i="12"/>
  <c r="AZ57" i="12" s="1"/>
  <c r="AV71" i="12"/>
  <c r="AX35" i="12"/>
  <c r="AZ35" i="12" s="1"/>
  <c r="U16" i="13"/>
  <c r="AX24" i="12"/>
  <c r="AZ24" i="12" s="1"/>
  <c r="U6" i="13"/>
  <c r="AX36" i="12"/>
  <c r="AZ36" i="12" s="1"/>
  <c r="AX48" i="12"/>
  <c r="AZ48" i="12" s="1"/>
  <c r="AX60" i="12"/>
  <c r="AZ60" i="12" s="1"/>
  <c r="U20" i="13"/>
  <c r="AX53" i="12"/>
  <c r="AZ53" i="12" s="1"/>
  <c r="U10" i="13"/>
  <c r="U24" i="13"/>
  <c r="AX27" i="12"/>
  <c r="AZ27" i="12" s="1"/>
  <c r="AX32" i="12"/>
  <c r="AZ32" i="12" s="1"/>
  <c r="AX39" i="12"/>
  <c r="AZ39" i="12" s="1"/>
  <c r="AX44" i="12"/>
  <c r="AZ44" i="12" s="1"/>
  <c r="AX51" i="12"/>
  <c r="AZ51" i="12" s="1"/>
  <c r="AX56" i="12"/>
  <c r="AZ56" i="12" s="1"/>
  <c r="U14" i="13"/>
  <c r="AX29" i="12"/>
  <c r="AZ29" i="12" s="1"/>
  <c r="AX41" i="12"/>
  <c r="AZ41" i="12" s="1"/>
  <c r="U18" i="13"/>
  <c r="AX30" i="12"/>
  <c r="AZ30" i="12" s="1"/>
  <c r="AX42" i="12"/>
  <c r="AZ42" i="12" s="1"/>
  <c r="AX54" i="12"/>
  <c r="AZ54" i="12" s="1"/>
  <c r="U8" i="13"/>
  <c r="AX23" i="12"/>
  <c r="AZ23" i="12" s="1"/>
  <c r="AF20" i="12"/>
  <c r="AF21" i="12" s="1"/>
  <c r="X62" i="12"/>
  <c r="AF62" i="12"/>
  <c r="AN62" i="12"/>
  <c r="AV62" i="12"/>
  <c r="W63" i="12"/>
  <c r="AE63" i="12"/>
  <c r="AM63" i="12"/>
  <c r="AU63" i="12"/>
  <c r="V64" i="12"/>
  <c r="AD64" i="12"/>
  <c r="AL64" i="12"/>
  <c r="AT64" i="12"/>
  <c r="V68" i="12"/>
  <c r="AD68" i="12"/>
  <c r="AL68" i="12"/>
  <c r="AT68" i="12"/>
  <c r="W69" i="12"/>
  <c r="AE69" i="12"/>
  <c r="AM69" i="12"/>
  <c r="AU69" i="12"/>
  <c r="X70" i="12"/>
  <c r="AF70" i="12"/>
  <c r="AN70" i="12"/>
  <c r="AV70" i="12"/>
  <c r="Y71" i="12"/>
  <c r="AG71" i="12"/>
  <c r="AO71" i="12"/>
  <c r="AW71" i="12"/>
  <c r="AM20" i="12"/>
  <c r="AM21" i="12" s="1"/>
  <c r="AN20" i="12"/>
  <c r="AN21" i="12" s="1"/>
  <c r="Y20" i="12"/>
  <c r="Y21" i="12" s="1"/>
  <c r="AG20" i="12"/>
  <c r="AG21" i="12" s="1"/>
  <c r="AO20" i="12"/>
  <c r="AO21" i="12" s="1"/>
  <c r="Z20" i="12"/>
  <c r="Z21" i="12" s="1"/>
  <c r="AH20" i="12"/>
  <c r="AH21" i="12" s="1"/>
  <c r="AP20" i="12"/>
  <c r="AP21" i="12" s="1"/>
  <c r="Y62" i="12"/>
  <c r="AG62" i="12"/>
  <c r="AO62" i="12"/>
  <c r="AW62" i="12"/>
  <c r="X63" i="12"/>
  <c r="AF63" i="12"/>
  <c r="AN63" i="12"/>
  <c r="AV63" i="12"/>
  <c r="W64" i="12"/>
  <c r="AE64" i="12"/>
  <c r="AM64" i="12"/>
  <c r="AU64" i="12"/>
  <c r="W68" i="12"/>
  <c r="AE68" i="12"/>
  <c r="AM68" i="12"/>
  <c r="AU68" i="12"/>
  <c r="X69" i="12"/>
  <c r="AF69" i="12"/>
  <c r="AN69" i="12"/>
  <c r="AV69" i="12"/>
  <c r="Y70" i="12"/>
  <c r="AG70" i="12"/>
  <c r="AO70" i="12"/>
  <c r="AW70" i="12"/>
  <c r="Z71" i="12"/>
  <c r="AH71" i="12"/>
  <c r="AP71" i="12"/>
  <c r="AE20" i="12"/>
  <c r="AE21" i="12" s="1"/>
  <c r="S20" i="12"/>
  <c r="S21" i="12" s="1"/>
  <c r="AA20" i="12"/>
  <c r="AA21" i="12" s="1"/>
  <c r="AI20" i="12"/>
  <c r="AI21" i="12" s="1"/>
  <c r="AQ20" i="12"/>
  <c r="AQ21" i="12" s="1"/>
  <c r="Z62" i="12"/>
  <c r="AH62" i="12"/>
  <c r="AP62" i="12"/>
  <c r="AX62" i="12"/>
  <c r="AZ62" i="12" s="1"/>
  <c r="Y63" i="12"/>
  <c r="AG63" i="12"/>
  <c r="AO63" i="12"/>
  <c r="AW63" i="12"/>
  <c r="X64" i="12"/>
  <c r="AF64" i="12"/>
  <c r="AN64" i="12"/>
  <c r="AV64" i="12"/>
  <c r="X68" i="12"/>
  <c r="AF68" i="12"/>
  <c r="AN68" i="12"/>
  <c r="AV68" i="12"/>
  <c r="Y69" i="12"/>
  <c r="AG69" i="12"/>
  <c r="AO69" i="12"/>
  <c r="AW69" i="12"/>
  <c r="Z70" i="12"/>
  <c r="AH70" i="12"/>
  <c r="AP70" i="12"/>
  <c r="S71" i="12"/>
  <c r="AA71" i="12"/>
  <c r="AI71" i="12"/>
  <c r="AQ71" i="12"/>
  <c r="AJ20" i="12"/>
  <c r="AJ21" i="12" s="1"/>
  <c r="AA62" i="12"/>
  <c r="AI62" i="12"/>
  <c r="AQ62" i="12"/>
  <c r="Z63" i="12"/>
  <c r="AH63" i="12"/>
  <c r="AP63" i="12"/>
  <c r="AX63" i="12"/>
  <c r="AZ63" i="12" s="1"/>
  <c r="Y64" i="12"/>
  <c r="AG64" i="12"/>
  <c r="AO64" i="12"/>
  <c r="AW64" i="12"/>
  <c r="Y68" i="12"/>
  <c r="AG68" i="12"/>
  <c r="AO68" i="12"/>
  <c r="AW68" i="12"/>
  <c r="Z69" i="12"/>
  <c r="AH69" i="12"/>
  <c r="AP69" i="12"/>
  <c r="S70" i="12"/>
  <c r="AA70" i="12"/>
  <c r="AI70" i="12"/>
  <c r="AQ70" i="12"/>
  <c r="T71" i="12"/>
  <c r="AB71" i="12"/>
  <c r="AJ71" i="12"/>
  <c r="AR71" i="12"/>
  <c r="X20" i="12"/>
  <c r="X21" i="12" s="1"/>
  <c r="AB20" i="12"/>
  <c r="AB21" i="12" s="1"/>
  <c r="S62" i="12"/>
  <c r="BB8" i="12"/>
  <c r="U20" i="12"/>
  <c r="U21" i="12" s="1"/>
  <c r="AC20" i="12"/>
  <c r="AC21" i="12" s="1"/>
  <c r="AK20" i="12"/>
  <c r="AK21" i="12" s="1"/>
  <c r="AS20" i="12"/>
  <c r="AS21" i="12" s="1"/>
  <c r="T62" i="12"/>
  <c r="AB62" i="12"/>
  <c r="AJ62" i="12"/>
  <c r="AR62" i="12"/>
  <c r="S63" i="12"/>
  <c r="AA63" i="12"/>
  <c r="AI63" i="12"/>
  <c r="AQ63" i="12"/>
  <c r="Z64" i="12"/>
  <c r="AH64" i="12"/>
  <c r="AP64" i="12"/>
  <c r="AX64" i="12"/>
  <c r="AZ64" i="12" s="1"/>
  <c r="Z68" i="12"/>
  <c r="AH68" i="12"/>
  <c r="AP68" i="12"/>
  <c r="S69" i="12"/>
  <c r="AA69" i="12"/>
  <c r="AI69" i="12"/>
  <c r="AQ69" i="12"/>
  <c r="T70" i="12"/>
  <c r="AB70" i="12"/>
  <c r="AJ70" i="12"/>
  <c r="AR70" i="12"/>
  <c r="U71" i="12"/>
  <c r="AC71" i="12"/>
  <c r="AK71" i="12"/>
  <c r="AS71" i="12"/>
  <c r="W20" i="12"/>
  <c r="W21" i="12" s="1"/>
  <c r="T20" i="12"/>
  <c r="T21" i="12" s="1"/>
  <c r="AR20" i="12"/>
  <c r="AR21" i="12" s="1"/>
  <c r="V20" i="12"/>
  <c r="V21" i="12" s="1"/>
  <c r="AD20" i="12"/>
  <c r="AD21" i="12" s="1"/>
  <c r="AL20" i="12"/>
  <c r="AL21" i="12" s="1"/>
  <c r="U62" i="12"/>
  <c r="AC62" i="12"/>
  <c r="AK62" i="12"/>
  <c r="AS62" i="12"/>
  <c r="T63" i="12"/>
  <c r="AB63" i="12"/>
  <c r="AJ63" i="12"/>
  <c r="AR63" i="12"/>
  <c r="S64" i="12"/>
  <c r="AA64" i="12"/>
  <c r="AI64" i="12"/>
  <c r="AQ64" i="12"/>
  <c r="S68" i="12"/>
  <c r="AA68" i="12"/>
  <c r="AI68" i="12"/>
  <c r="AQ68" i="12"/>
  <c r="T69" i="12"/>
  <c r="AB69" i="12"/>
  <c r="AJ69" i="12"/>
  <c r="AR69" i="12"/>
  <c r="U70" i="12"/>
  <c r="AC70" i="12"/>
  <c r="AK70" i="12"/>
  <c r="AS70" i="12"/>
  <c r="V71" i="12"/>
  <c r="AD71" i="12"/>
  <c r="AL71" i="12"/>
  <c r="AT71" i="12"/>
  <c r="V62" i="12"/>
  <c r="AD62" i="12"/>
  <c r="AL62" i="12"/>
  <c r="AT62" i="12"/>
  <c r="U63" i="12"/>
  <c r="AC63" i="12"/>
  <c r="AK63" i="12"/>
  <c r="AS63" i="12"/>
  <c r="T64" i="12"/>
  <c r="AB64" i="12"/>
  <c r="AJ64" i="12"/>
  <c r="AR64" i="12"/>
  <c r="T68" i="12"/>
  <c r="AB68" i="12"/>
  <c r="AJ68" i="12"/>
  <c r="AR68" i="12"/>
  <c r="U69" i="12"/>
  <c r="AC69" i="12"/>
  <c r="AK69" i="12"/>
  <c r="AS69" i="12"/>
  <c r="V70" i="12"/>
  <c r="AD70" i="12"/>
  <c r="AL70" i="12"/>
  <c r="AT70" i="12"/>
  <c r="W71" i="12"/>
  <c r="AE71" i="12"/>
  <c r="AM71" i="12"/>
  <c r="AU71" i="12"/>
  <c r="W62" i="12"/>
  <c r="AM62" i="12"/>
  <c r="AU62" i="12"/>
  <c r="V63" i="12"/>
  <c r="AD63" i="12"/>
  <c r="AL63" i="12"/>
  <c r="AT63" i="12"/>
  <c r="U64" i="12"/>
  <c r="AC64" i="12"/>
  <c r="AK64" i="12"/>
  <c r="AS64" i="12"/>
  <c r="U68" i="12"/>
  <c r="AC68" i="12"/>
  <c r="AK68" i="12"/>
  <c r="AS68" i="12"/>
  <c r="V69" i="12"/>
  <c r="AD69" i="12"/>
  <c r="AL69" i="12"/>
  <c r="AT69" i="12"/>
  <c r="W70" i="12"/>
  <c r="AE70" i="12"/>
  <c r="AM70" i="12"/>
  <c r="AU70" i="12"/>
  <c r="X71" i="12"/>
  <c r="AF71" i="12"/>
  <c r="AN71" i="12"/>
</calcChain>
</file>

<file path=xl/sharedStrings.xml><?xml version="1.0" encoding="utf-8"?>
<sst xmlns="http://schemas.openxmlformats.org/spreadsheetml/2006/main" count="1544" uniqueCount="828">
  <si>
    <t>はい</t>
    <phoneticPr fontId="2"/>
  </si>
  <si>
    <t>広告の内容が虚偽又は誇大なものになっていないか。</t>
    <phoneticPr fontId="2"/>
  </si>
  <si>
    <t>利用者が居宅サービス計画の変更を希望する場合は、居宅介護支援事業者への連絡その他の必要な援助を行っているか。</t>
    <phoneticPr fontId="2"/>
  </si>
  <si>
    <t>法定代理受領サービスに該当しない地域密着型通所介護に係る利用料の支払を受けた場合は、提供したサービスの内容、費用の額その他必要と認められる事項を記載したサービス提供証明書を利用者に対して交付しているか。</t>
    <phoneticPr fontId="2"/>
  </si>
  <si>
    <t>・介護保険番号、有効期限等を確認している記録等</t>
    <rPh sb="1" eb="3">
      <t>カイゴ</t>
    </rPh>
    <rPh sb="3" eb="5">
      <t>ホケン</t>
    </rPh>
    <rPh sb="5" eb="7">
      <t>バンゴウ</t>
    </rPh>
    <rPh sb="8" eb="10">
      <t>ユウコウ</t>
    </rPh>
    <rPh sb="10" eb="12">
      <t>キゲン</t>
    </rPh>
    <rPh sb="12" eb="13">
      <t>トウ</t>
    </rPh>
    <rPh sb="14" eb="16">
      <t>カクニン</t>
    </rPh>
    <rPh sb="20" eb="22">
      <t>キロク</t>
    </rPh>
    <rPh sb="22" eb="23">
      <t>トウ</t>
    </rPh>
    <phoneticPr fontId="2"/>
  </si>
  <si>
    <t>介護保険サービス事業者等自主点検表</t>
    <rPh sb="11" eb="12">
      <t>トウ</t>
    </rPh>
    <rPh sb="12" eb="17">
      <t>ジシュテンケンヒョウ</t>
    </rPh>
    <phoneticPr fontId="2"/>
  </si>
  <si>
    <t>・会計に関する書類</t>
    <rPh sb="1" eb="3">
      <t>カイケイ</t>
    </rPh>
    <rPh sb="4" eb="5">
      <t>カン</t>
    </rPh>
    <rPh sb="7" eb="9">
      <t>ショルイ</t>
    </rPh>
    <phoneticPr fontId="2"/>
  </si>
  <si>
    <t>・運営推進会議記録</t>
    <rPh sb="1" eb="3">
      <t>ウンエイ</t>
    </rPh>
    <rPh sb="3" eb="5">
      <t>スイシン</t>
    </rPh>
    <rPh sb="5" eb="7">
      <t>カイギ</t>
    </rPh>
    <rPh sb="7" eb="9">
      <t>キロク</t>
    </rPh>
    <phoneticPr fontId="2"/>
  </si>
  <si>
    <t>加算等自己点検シート（地域密着型通所介護）</t>
    <rPh sb="11" eb="20">
      <t>チイキミッチャクガタツウショカイゴ</t>
    </rPh>
    <phoneticPr fontId="2"/>
  </si>
  <si>
    <t>点検事項</t>
    <rPh sb="0" eb="2">
      <t>テンケン</t>
    </rPh>
    <rPh sb="2" eb="4">
      <t>ジコウ</t>
    </rPh>
    <phoneticPr fontId="2"/>
  </si>
  <si>
    <t>点検項目</t>
    <rPh sb="0" eb="2">
      <t>テンケン</t>
    </rPh>
    <rPh sb="2" eb="4">
      <t>コウモク</t>
    </rPh>
    <phoneticPr fontId="2"/>
  </si>
  <si>
    <t>（参考様式1）</t>
    <rPh sb="1" eb="3">
      <t>サンコウ</t>
    </rPh>
    <rPh sb="3" eb="5">
      <t>ヨウシキ</t>
    </rPh>
    <phoneticPr fontId="5"/>
  </si>
  <si>
    <t>サービス種別</t>
    <rPh sb="4" eb="6">
      <t>シュベツ</t>
    </rPh>
    <phoneticPr fontId="8"/>
  </si>
  <si>
    <t>令和</t>
    <rPh sb="0" eb="2">
      <t>レイワ</t>
    </rPh>
    <phoneticPr fontId="8"/>
  </si>
  <si>
    <t>年</t>
    <rPh sb="0" eb="1">
      <t>ネン</t>
    </rPh>
    <phoneticPr fontId="8"/>
  </si>
  <si>
    <t>月</t>
    <rPh sb="0" eb="1">
      <t>ゲツ</t>
    </rPh>
    <phoneticPr fontId="8"/>
  </si>
  <si>
    <t>４週</t>
  </si>
  <si>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</si>
  <si>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8"/>
  </si>
  <si>
    <t>時間/週</t>
    <rPh sb="0" eb="2">
      <t>ジカン</t>
    </rPh>
    <rPh sb="3" eb="4">
      <t>シュウ</t>
    </rPh>
    <phoneticPr fontId="8"/>
  </si>
  <si>
    <t>時間/月</t>
    <rPh sb="0" eb="2">
      <t>ジカン</t>
    </rPh>
    <rPh sb="3" eb="4">
      <t>ツキ</t>
    </rPh>
    <phoneticPr fontId="8"/>
  </si>
  <si>
    <t>当月の日数</t>
    <rPh sb="0" eb="2">
      <t>トウゲツ</t>
    </rPh>
    <rPh sb="3" eb="5">
      <t>ニッスウ</t>
    </rPh>
    <phoneticPr fontId="8"/>
  </si>
  <si>
    <t>日</t>
    <rPh sb="0" eb="1">
      <t>ニチ</t>
    </rPh>
    <phoneticPr fontId="8"/>
  </si>
  <si>
    <t>1週目</t>
    <rPh sb="1" eb="2">
      <t>シュウ</t>
    </rPh>
    <rPh sb="2" eb="3">
      <t>メ</t>
    </rPh>
    <phoneticPr fontId="8"/>
  </si>
  <si>
    <t>2週目</t>
    <rPh sb="1" eb="2">
      <t>シュウ</t>
    </rPh>
    <rPh sb="2" eb="3">
      <t>メ</t>
    </rPh>
    <phoneticPr fontId="8"/>
  </si>
  <si>
    <t>3週目</t>
    <rPh sb="1" eb="2">
      <t>シュウ</t>
    </rPh>
    <rPh sb="2" eb="3">
      <t>メ</t>
    </rPh>
    <phoneticPr fontId="8"/>
  </si>
  <si>
    <t>4週目</t>
    <rPh sb="1" eb="2">
      <t>シュウ</t>
    </rPh>
    <rPh sb="2" eb="3">
      <t>メ</t>
    </rPh>
    <phoneticPr fontId="8"/>
  </si>
  <si>
    <t>5週目</t>
    <rPh sb="1" eb="2">
      <t>シュウ</t>
    </rPh>
    <rPh sb="2" eb="3">
      <t>メ</t>
    </rPh>
    <phoneticPr fontId="8"/>
  </si>
  <si>
    <t>記号</t>
    <rPh sb="0" eb="2">
      <t>キゴウ</t>
    </rPh>
    <phoneticPr fontId="8"/>
  </si>
  <si>
    <t>区分</t>
    <rPh sb="0" eb="2">
      <t>クブン</t>
    </rPh>
    <phoneticPr fontId="8"/>
  </si>
  <si>
    <t>常勤で専従</t>
    <rPh sb="0" eb="2">
      <t>ジョウキン</t>
    </rPh>
    <rPh sb="3" eb="5">
      <t>センジュウ</t>
    </rPh>
    <phoneticPr fontId="8"/>
  </si>
  <si>
    <t>常勤で兼務</t>
    <rPh sb="0" eb="2">
      <t>ジョウキン</t>
    </rPh>
    <rPh sb="3" eb="5">
      <t>ケンム</t>
    </rPh>
    <phoneticPr fontId="8"/>
  </si>
  <si>
    <t>非常勤で専従</t>
    <rPh sb="0" eb="3">
      <t>ヒジョウキン</t>
    </rPh>
    <rPh sb="4" eb="6">
      <t>センジュウ</t>
    </rPh>
    <phoneticPr fontId="8"/>
  </si>
  <si>
    <t>≪提出不要≫</t>
    <rPh sb="1" eb="3">
      <t>テイシュツ</t>
    </rPh>
    <rPh sb="3" eb="5">
      <t>フヨウ</t>
    </rPh>
    <phoneticPr fontId="8"/>
  </si>
  <si>
    <t>・・・直接入力する必要がある箇所です。</t>
    <rPh sb="3" eb="5">
      <t>チョクセツ</t>
    </rPh>
    <rPh sb="5" eb="7">
      <t>ニュウリョク</t>
    </rPh>
    <rPh sb="9" eb="11">
      <t>ヒツヨウ</t>
    </rPh>
    <rPh sb="14" eb="16">
      <t>カショ</t>
    </rPh>
    <phoneticPr fontId="8"/>
  </si>
  <si>
    <t>・・・プルダウンから選択して入力する必要がある箇所です。</t>
    <rPh sb="10" eb="12">
      <t>センタク</t>
    </rPh>
    <rPh sb="14" eb="16">
      <t>ニュウリョク</t>
    </rPh>
    <rPh sb="18" eb="20">
      <t>ヒツヨウ</t>
    </rPh>
    <rPh sb="23" eb="25">
      <t>カショ</t>
    </rPh>
    <phoneticPr fontId="8"/>
  </si>
  <si>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</si>
  <si>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8"/>
  </si>
  <si>
    <t>　(1) 「４週」・「暦月」のいずれかを選択してください。</t>
    <rPh sb="7" eb="8">
      <t>シュウ</t>
    </rPh>
    <rPh sb="11" eb="12">
      <t>レキ</t>
    </rPh>
    <rPh sb="12" eb="13">
      <t>ツキ</t>
    </rPh>
    <rPh sb="20" eb="22">
      <t>センタク</t>
    </rPh>
    <phoneticPr fontId="8"/>
  </si>
  <si>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</si>
  <si>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8"/>
  </si>
  <si>
    <t xml:space="preserve"> 　　 記入の順序は、職種ごとにまとめてください。</t>
    <rPh sb="4" eb="6">
      <t>キニュウ</t>
    </rPh>
    <rPh sb="7" eb="9">
      <t>ジュンジョ</t>
    </rPh>
    <rPh sb="11" eb="13">
      <t>ショクシュ</t>
    </rPh>
    <phoneticPr fontId="8"/>
  </si>
  <si>
    <t>職種名</t>
    <rPh sb="0" eb="2">
      <t>ショクシュ</t>
    </rPh>
    <rPh sb="2" eb="3">
      <t>メイ</t>
    </rPh>
    <phoneticPr fontId="8"/>
  </si>
  <si>
    <t>管理者</t>
    <rPh sb="0" eb="3">
      <t>カンリシャ</t>
    </rPh>
    <phoneticPr fontId="8"/>
  </si>
  <si>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8"/>
  </si>
  <si>
    <t>（注）常勤・非常勤の区分について</t>
    <rPh sb="1" eb="2">
      <t>チュウ</t>
    </rPh>
    <rPh sb="3" eb="5">
      <t>ジョウキン</t>
    </rPh>
    <rPh sb="6" eb="9">
      <t>ヒジョウキン</t>
    </rPh>
    <rPh sb="10" eb="12">
      <t>クブン</t>
    </rPh>
    <phoneticPr fontId="8"/>
  </si>
  <si>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</si>
  <si>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</si>
  <si>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</si>
  <si>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8"/>
  </si>
  <si>
    <t>１．サービス種別</t>
    <rPh sb="6" eb="8">
      <t>シュベツ</t>
    </rPh>
    <phoneticPr fontId="8"/>
  </si>
  <si>
    <t>２．職種名・資格名称</t>
    <rPh sb="2" eb="4">
      <t>ショクシュ</t>
    </rPh>
    <rPh sb="4" eb="5">
      <t>メイ</t>
    </rPh>
    <rPh sb="6" eb="8">
      <t>シカク</t>
    </rPh>
    <rPh sb="8" eb="10">
      <t>メイショウ</t>
    </rPh>
    <phoneticPr fontId="8"/>
  </si>
  <si>
    <t>資格</t>
    <rPh sb="0" eb="2">
      <t>シカク</t>
    </rPh>
    <phoneticPr fontId="8"/>
  </si>
  <si>
    <t>【自治体の皆様へ】</t>
    <rPh sb="1" eb="4">
      <t>ジチタイ</t>
    </rPh>
    <rPh sb="5" eb="7">
      <t>ミナサマ</t>
    </rPh>
    <phoneticPr fontId="8"/>
  </si>
  <si>
    <t>※ INDIRECT関数使用のため、以下のとおりセルに「名前の定義」をしています。</t>
    <rPh sb="10" eb="12">
      <t>カンスウ</t>
    </rPh>
    <rPh sb="12" eb="14">
      <t>シヨウ</t>
    </rPh>
    <rPh sb="18" eb="20">
      <t>イカ</t>
    </rPh>
    <rPh sb="28" eb="30">
      <t>ナマエ</t>
    </rPh>
    <rPh sb="31" eb="33">
      <t>テイギ</t>
    </rPh>
    <phoneticPr fontId="8"/>
  </si>
  <si>
    <t>　C列・・・「管理者」</t>
    <rPh sb="2" eb="3">
      <t>レツ</t>
    </rPh>
    <rPh sb="7" eb="10">
      <t>カンリシャ</t>
    </rPh>
    <phoneticPr fontId="8"/>
  </si>
  <si>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8"/>
  </si>
  <si>
    <t>　行が足りない場合は、適宜追加してください。</t>
    <rPh sb="1" eb="2">
      <t>ギョウ</t>
    </rPh>
    <rPh sb="3" eb="4">
      <t>タ</t>
    </rPh>
    <rPh sb="7" eb="9">
      <t>バアイ</t>
    </rPh>
    <rPh sb="11" eb="13">
      <t>テキギ</t>
    </rPh>
    <rPh sb="13" eb="15">
      <t>ツイカ</t>
    </rPh>
    <phoneticPr fontId="8"/>
  </si>
  <si>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8"/>
  </si>
  <si>
    <t>　・「数式」タブ　⇒　「名前の定義」を選択</t>
    <rPh sb="3" eb="5">
      <t>スウシキ</t>
    </rPh>
    <rPh sb="12" eb="14">
      <t>ナマエ</t>
    </rPh>
    <rPh sb="15" eb="17">
      <t>テイギ</t>
    </rPh>
    <rPh sb="19" eb="21">
      <t>センタク</t>
    </rPh>
    <phoneticPr fontId="8"/>
  </si>
  <si>
    <t>　・「名前」に職種名を入力</t>
    <rPh sb="3" eb="5">
      <t>ナマエ</t>
    </rPh>
    <rPh sb="7" eb="9">
      <t>ショクシュ</t>
    </rPh>
    <rPh sb="9" eb="10">
      <t>メイ</t>
    </rPh>
    <rPh sb="11" eb="13">
      <t>ニュウリョク</t>
    </rPh>
    <phoneticPr fontId="8"/>
  </si>
  <si>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8"/>
  </si>
  <si>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8"/>
  </si>
  <si>
    <t>作成者の職氏名</t>
    <rPh sb="0" eb="2">
      <t>サクセイ</t>
    </rPh>
    <rPh sb="2" eb="3">
      <t>シャ</t>
    </rPh>
    <rPh sb="4" eb="5">
      <t>ショク</t>
    </rPh>
    <rPh sb="5" eb="7">
      <t>シメイ</t>
    </rPh>
    <phoneticPr fontId="5"/>
  </si>
  <si>
    <t>電話番号</t>
    <rPh sb="0" eb="2">
      <t>デンワ</t>
    </rPh>
    <rPh sb="2" eb="4">
      <t>バンゴウ</t>
    </rPh>
    <phoneticPr fontId="2"/>
  </si>
  <si>
    <t>＜注＞</t>
    <rPh sb="1" eb="2">
      <t>チュウ</t>
    </rPh>
    <phoneticPr fontId="5"/>
  </si>
  <si>
    <t>事業所の管理者等、事業の運営について責任のある方が記入してください。</t>
    <rPh sb="0" eb="3">
      <t>ジギョウショ</t>
    </rPh>
    <rPh sb="4" eb="7">
      <t>カンリシャ</t>
    </rPh>
    <rPh sb="7" eb="8">
      <t>トウ</t>
    </rPh>
    <rPh sb="9" eb="11">
      <t>ジギョウ</t>
    </rPh>
    <rPh sb="12" eb="14">
      <t>ウンエイ</t>
    </rPh>
    <rPh sb="18" eb="20">
      <t>セキニン</t>
    </rPh>
    <rPh sb="23" eb="24">
      <t>カタ</t>
    </rPh>
    <rPh sb="25" eb="27">
      <t>キニュウ</t>
    </rPh>
    <phoneticPr fontId="5"/>
  </si>
  <si>
    <t>令和　　　　年　　　　月　　　　日</t>
    <rPh sb="0" eb="2">
      <t>レイワ</t>
    </rPh>
    <rPh sb="6" eb="7">
      <t>ネン</t>
    </rPh>
    <rPh sb="11" eb="12">
      <t>ガツ</t>
    </rPh>
    <rPh sb="16" eb="17">
      <t>ニチ</t>
    </rPh>
    <phoneticPr fontId="5"/>
  </si>
  <si>
    <t>代表者の職氏名</t>
    <rPh sb="0" eb="3">
      <t>ダイヒョウシャ</t>
    </rPh>
    <rPh sb="4" eb="5">
      <t>ショク</t>
    </rPh>
    <rPh sb="5" eb="7">
      <t>シメイ</t>
    </rPh>
    <phoneticPr fontId="2"/>
  </si>
  <si>
    <t xml:space="preserve"> 職 名</t>
    <rPh sb="1" eb="2">
      <t>ショク</t>
    </rPh>
    <rPh sb="3" eb="4">
      <t>メイ</t>
    </rPh>
    <phoneticPr fontId="5"/>
  </si>
  <si>
    <t>事業所名</t>
    <rPh sb="0" eb="3">
      <t>ジギョウショ</t>
    </rPh>
    <rPh sb="3" eb="4">
      <t>メイ</t>
    </rPh>
    <phoneticPr fontId="2"/>
  </si>
  <si>
    <t>事業所所在地</t>
    <rPh sb="0" eb="3">
      <t>ジギョウショ</t>
    </rPh>
    <rPh sb="3" eb="6">
      <t>ショザイチ</t>
    </rPh>
    <phoneticPr fontId="2"/>
  </si>
  <si>
    <t>事業所の担当者</t>
    <rPh sb="0" eb="3">
      <t>ジギョウショ</t>
    </rPh>
    <rPh sb="4" eb="7">
      <t>タントウシャ</t>
    </rPh>
    <phoneticPr fontId="2"/>
  </si>
  <si>
    <t>（松阪市記入欄）</t>
    <rPh sb="1" eb="4">
      <t>マツサカシ</t>
    </rPh>
    <rPh sb="4" eb="6">
      <t>キニュウ</t>
    </rPh>
    <rPh sb="6" eb="7">
      <t>ラン</t>
    </rPh>
    <phoneticPr fontId="2"/>
  </si>
  <si>
    <t>介護保険課担当者</t>
    <rPh sb="0" eb="2">
      <t>カイゴ</t>
    </rPh>
    <rPh sb="2" eb="4">
      <t>ホケン</t>
    </rPh>
    <rPh sb="4" eb="5">
      <t>カ</t>
    </rPh>
    <rPh sb="5" eb="8">
      <t>タントウシャ</t>
    </rPh>
    <phoneticPr fontId="5"/>
  </si>
  <si>
    <t>月の実施日数　Ａ</t>
    <rPh sb="0" eb="1">
      <t>ツキ</t>
    </rPh>
    <rPh sb="2" eb="4">
      <t>ジッシ</t>
    </rPh>
    <rPh sb="4" eb="5">
      <t>ニチ</t>
    </rPh>
    <rPh sb="5" eb="6">
      <t>スウ</t>
    </rPh>
    <phoneticPr fontId="5"/>
  </si>
  <si>
    <t>日</t>
    <rPh sb="0" eb="1">
      <t>ニチ</t>
    </rPh>
    <phoneticPr fontId="5"/>
  </si>
  <si>
    <t>　要 介 護 度 別 延 べ 利 用 者 数　（人）　Ｂ　</t>
    <rPh sb="1" eb="2">
      <t>ヨウ</t>
    </rPh>
    <rPh sb="3" eb="4">
      <t>スケ</t>
    </rPh>
    <rPh sb="5" eb="6">
      <t>マモル</t>
    </rPh>
    <rPh sb="7" eb="8">
      <t>ド</t>
    </rPh>
    <rPh sb="9" eb="10">
      <t>ベツ</t>
    </rPh>
    <rPh sb="11" eb="12">
      <t>ノベ</t>
    </rPh>
    <rPh sb="15" eb="16">
      <t>リ</t>
    </rPh>
    <rPh sb="17" eb="18">
      <t>ヨウ</t>
    </rPh>
    <rPh sb="19" eb="20">
      <t>モノ</t>
    </rPh>
    <rPh sb="21" eb="22">
      <t>スウ</t>
    </rPh>
    <rPh sb="24" eb="25">
      <t>ニン</t>
    </rPh>
    <phoneticPr fontId="5"/>
  </si>
  <si>
    <t>事業対象者</t>
    <rPh sb="0" eb="2">
      <t>ジギョウ</t>
    </rPh>
    <rPh sb="2" eb="4">
      <t>タイショウ</t>
    </rPh>
    <rPh sb="4" eb="5">
      <t>シャ</t>
    </rPh>
    <phoneticPr fontId="5"/>
  </si>
  <si>
    <t>要支援１</t>
    <rPh sb="0" eb="3">
      <t>ヨウシエン</t>
    </rPh>
    <phoneticPr fontId="5"/>
  </si>
  <si>
    <t>要支援２</t>
    <rPh sb="0" eb="3">
      <t>ヨウシエン</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</si>
  <si>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</si>
  <si>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</si>
  <si>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</si>
  <si>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</si>
  <si>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</si>
  <si>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計</t>
    <rPh sb="0" eb="1">
      <t>ケイ</t>
    </rPh>
    <phoneticPr fontId="5"/>
  </si>
  <si>
    <t>　要介護度別１日平均利用者数　（人）　Ｂ／Ａ　　　※小数点第２位を四捨五入</t>
    <rPh sb="1" eb="2">
      <t>ヨウ</t>
    </rPh>
    <rPh sb="2" eb="3">
      <t>スケ</t>
    </rPh>
    <rPh sb="3" eb="4">
      <t>マモル</t>
    </rPh>
    <rPh sb="4" eb="5">
      <t>ド</t>
    </rPh>
    <rPh sb="5" eb="6">
      <t>ベツ</t>
    </rPh>
    <rPh sb="7" eb="8">
      <t>ニチ</t>
    </rPh>
    <rPh sb="8" eb="9">
      <t>ヒラ</t>
    </rPh>
    <rPh sb="9" eb="10">
      <t>ヒトシ</t>
    </rPh>
    <rPh sb="10" eb="11">
      <t>リ</t>
    </rPh>
    <rPh sb="11" eb="12">
      <t>ヨウ</t>
    </rPh>
    <rPh sb="12" eb="13">
      <t>モノ</t>
    </rPh>
    <rPh sb="13" eb="14">
      <t>スウ</t>
    </rPh>
    <rPh sb="16" eb="17">
      <t>ニン</t>
    </rPh>
    <rPh sb="26" eb="29">
      <t>ショウスウテン</t>
    </rPh>
    <rPh sb="29" eb="30">
      <t>ダイ</t>
    </rPh>
    <rPh sb="31" eb="32">
      <t>イ</t>
    </rPh>
    <rPh sb="33" eb="37">
      <t>シシャゴニュウ</t>
    </rPh>
    <phoneticPr fontId="5"/>
  </si>
  <si>
    <t>１　理念</t>
    <rPh sb="2" eb="4">
      <t>リネン</t>
    </rPh>
    <phoneticPr fontId="2"/>
  </si>
  <si>
    <t>２　利用者の状況</t>
    <phoneticPr fontId="2"/>
  </si>
  <si>
    <t>従業者の勤務の体制及び勤務形態一覧表　</t>
  </si>
  <si>
    <t>サービス種別（</t>
    <rPh sb="4" eb="6">
      <t>シュベツ</t>
    </rPh>
    <phoneticPr fontId="8"/>
  </si>
  <si>
    <t>地域密着型通所介護</t>
    <rPh sb="0" eb="2">
      <t>チイキ</t>
    </rPh>
    <rPh sb="2" eb="5">
      <t>ミッチャクガタ</t>
    </rPh>
    <rPh sb="5" eb="7">
      <t>ツウショ</t>
    </rPh>
    <rPh sb="7" eb="9">
      <t>カイゴ</t>
    </rPh>
    <phoneticPr fontId="8"/>
  </si>
  <si>
    <t>）</t>
    <phoneticPr fontId="8"/>
  </si>
  <si>
    <t>(</t>
    <phoneticPr fontId="8"/>
  </si>
  <si>
    <t>)</t>
    <phoneticPr fontId="8"/>
  </si>
  <si>
    <t>事業所名（</t>
    <rPh sb="0" eb="3">
      <t>ジギョウショ</t>
    </rPh>
    <rPh sb="3" eb="4">
      <t>メイ</t>
    </rPh>
    <phoneticPr fontId="8"/>
  </si>
  <si>
    <t>○○デイサービス</t>
    <phoneticPr fontId="8"/>
  </si>
  <si>
    <t>(1)</t>
    <phoneticPr fontId="8"/>
  </si>
  <si>
    <t>(2)</t>
    <phoneticPr fontId="8"/>
  </si>
  <si>
    <t>(4) 事業所全体のサービス提供単位数</t>
    <phoneticPr fontId="8"/>
  </si>
  <si>
    <t>単位</t>
    <rPh sb="0" eb="2">
      <t>タンイ</t>
    </rPh>
    <phoneticPr fontId="8"/>
  </si>
  <si>
    <t>単位目</t>
    <rPh sb="0" eb="2">
      <t>タンイ</t>
    </rPh>
    <rPh sb="2" eb="3">
      <t>メ</t>
    </rPh>
    <phoneticPr fontId="8"/>
  </si>
  <si>
    <t xml:space="preserve">(5) 当該サービス提供単位のサービス提供時間 </t>
    <rPh sb="4" eb="6">
      <t>トウガイ</t>
    </rPh>
    <rPh sb="10" eb="12">
      <t>テイキョウ</t>
    </rPh>
    <rPh sb="12" eb="14">
      <t>タンイ</t>
    </rPh>
    <rPh sb="19" eb="21">
      <t>テイキョウ</t>
    </rPh>
    <rPh sb="21" eb="23">
      <t>ジカン</t>
    </rPh>
    <phoneticPr fontId="8"/>
  </si>
  <si>
    <t>～</t>
    <phoneticPr fontId="8"/>
  </si>
  <si>
    <t>（計</t>
    <rPh sb="1" eb="2">
      <t>ケイ</t>
    </rPh>
    <phoneticPr fontId="8"/>
  </si>
  <si>
    <t>時間）</t>
    <rPh sb="0" eb="2">
      <t>ジカン</t>
    </rPh>
    <phoneticPr fontId="8"/>
  </si>
  <si>
    <t>No</t>
    <phoneticPr fontId="8"/>
  </si>
  <si>
    <t>(6) 
職種</t>
    <phoneticPr fontId="5"/>
  </si>
  <si>
    <t>(7)
勤務
形態</t>
    <phoneticPr fontId="5"/>
  </si>
  <si>
    <t>(8)
資格</t>
    <rPh sb="4" eb="6">
      <t>シカク</t>
    </rPh>
    <phoneticPr fontId="8"/>
  </si>
  <si>
    <t>(9) 氏　名</t>
    <phoneticPr fontId="5"/>
  </si>
  <si>
    <t>(10)</t>
    <phoneticPr fontId="8"/>
  </si>
  <si>
    <t>(12)
週平均
勤務時間
数</t>
    <phoneticPr fontId="8"/>
  </si>
  <si>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5"/>
  </si>
  <si>
    <t>シフト記号</t>
    <phoneticPr fontId="8"/>
  </si>
  <si>
    <t>勤務時間数</t>
    <rPh sb="0" eb="2">
      <t>キンム</t>
    </rPh>
    <rPh sb="2" eb="4">
      <t>ジカン</t>
    </rPh>
    <rPh sb="4" eb="5">
      <t>スウ</t>
    </rPh>
    <phoneticPr fontId="8"/>
  </si>
  <si>
    <t>サービス提供時間内
の勤務時間数</t>
    <rPh sb="4" eb="6">
      <t>テイキョウ</t>
    </rPh>
    <rPh sb="6" eb="9">
      <t>ジカンナイ</t>
    </rPh>
    <rPh sb="11" eb="13">
      <t>キンム</t>
    </rPh>
    <rPh sb="13" eb="15">
      <t>ジカン</t>
    </rPh>
    <rPh sb="15" eb="16">
      <t>スウ</t>
    </rPh>
    <phoneticPr fontId="8"/>
  </si>
  <si>
    <t>シフト記号</t>
    <phoneticPr fontId="8"/>
  </si>
  <si>
    <t>シフト記号</t>
    <phoneticPr fontId="8"/>
  </si>
  <si>
    <t>シフト記号</t>
    <phoneticPr fontId="8"/>
  </si>
  <si>
    <t>シフト記号</t>
    <phoneticPr fontId="8"/>
  </si>
  <si>
    <t>シフト記号</t>
    <phoneticPr fontId="8"/>
  </si>
  <si>
    <t>(14) サービス提供時間内の勤務延時間数</t>
    <phoneticPr fontId="8"/>
  </si>
  <si>
    <t>生活相談員</t>
    <rPh sb="0" eb="2">
      <t>セイカツ</t>
    </rPh>
    <rPh sb="2" eb="5">
      <t>ソウダンイン</t>
    </rPh>
    <phoneticPr fontId="8"/>
  </si>
  <si>
    <t>看護職員</t>
    <rPh sb="0" eb="2">
      <t>カンゴ</t>
    </rPh>
    <rPh sb="2" eb="4">
      <t>ショクイン</t>
    </rPh>
    <phoneticPr fontId="8"/>
  </si>
  <si>
    <t>介護職員</t>
    <rPh sb="0" eb="2">
      <t>カイゴ</t>
    </rPh>
    <rPh sb="2" eb="4">
      <t>ショクイン</t>
    </rPh>
    <phoneticPr fontId="8"/>
  </si>
  <si>
    <t>(15) 利用者数　　　</t>
    <phoneticPr fontId="8"/>
  </si>
  <si>
    <t>(16) サービス提供時間（平均提供時間）</t>
    <rPh sb="9" eb="11">
      <t>テイキョウ</t>
    </rPh>
    <rPh sb="11" eb="13">
      <t>ジカン</t>
    </rPh>
    <rPh sb="14" eb="16">
      <t>ヘイキン</t>
    </rPh>
    <rPh sb="16" eb="18">
      <t>テイキョウ</t>
    </rPh>
    <rPh sb="18" eb="20">
      <t>ジカン</t>
    </rPh>
    <phoneticPr fontId="8"/>
  </si>
  <si>
    <t>(17) 確保すべき介護職員の勤務時間数（注：記入方法参照）　　</t>
    <rPh sb="5" eb="7">
      <t>カクホ</t>
    </rPh>
    <rPh sb="10" eb="12">
      <t>カイゴ</t>
    </rPh>
    <rPh sb="12" eb="14">
      <t>ショクイン</t>
    </rPh>
    <rPh sb="15" eb="17">
      <t>キンム</t>
    </rPh>
    <rPh sb="17" eb="20">
      <t>ジカンスウ</t>
    </rPh>
    <phoneticPr fontId="8"/>
  </si>
  <si>
    <t>（参考）
(18) 1日の職種別人員内訳</t>
    <rPh sb="1" eb="3">
      <t>サンコウ</t>
    </rPh>
    <rPh sb="11" eb="12">
      <t>ニチ</t>
    </rPh>
    <rPh sb="13" eb="16">
      <t>ショクシュベツ</t>
    </rPh>
    <rPh sb="16" eb="17">
      <t>ニン</t>
    </rPh>
    <rPh sb="17" eb="18">
      <t>イン</t>
    </rPh>
    <rPh sb="18" eb="19">
      <t>ウチ</t>
    </rPh>
    <rPh sb="19" eb="20">
      <t>ヤク</t>
    </rPh>
    <phoneticPr fontId="8"/>
  </si>
  <si>
    <t>機能訓練指導員</t>
    <rPh sb="0" eb="2">
      <t>キノウ</t>
    </rPh>
    <rPh sb="2" eb="4">
      <t>クンレン</t>
    </rPh>
    <rPh sb="4" eb="7">
      <t>シドウイン</t>
    </rPh>
    <phoneticPr fontId="8"/>
  </si>
  <si>
    <t>≪要 提出≫</t>
    <rPh sb="1" eb="2">
      <t>ヨウ</t>
    </rPh>
    <rPh sb="3" eb="5">
      <t>テイシュツ</t>
    </rPh>
    <phoneticPr fontId="8"/>
  </si>
  <si>
    <t>■シフト記号表（勤務時間帯）</t>
    <rPh sb="4" eb="6">
      <t>キゴウ</t>
    </rPh>
    <rPh sb="6" eb="7">
      <t>ヒョウ</t>
    </rPh>
    <rPh sb="8" eb="10">
      <t>キンム</t>
    </rPh>
    <rPh sb="10" eb="13">
      <t>ジカンタイ</t>
    </rPh>
    <phoneticPr fontId="8"/>
  </si>
  <si>
    <t>※24時間表記</t>
  </si>
  <si>
    <t>休憩時間1時間は「1:00」、休憩時間45分は「00:45」と入力してください。</t>
    <phoneticPr fontId="8"/>
  </si>
  <si>
    <t>勤務時間</t>
    <rPh sb="0" eb="2">
      <t>キンム</t>
    </rPh>
    <rPh sb="2" eb="4">
      <t>ジカン</t>
    </rPh>
    <phoneticPr fontId="8"/>
  </si>
  <si>
    <t>サービス提供時間</t>
    <rPh sb="4" eb="6">
      <t>テイキョウ</t>
    </rPh>
    <rPh sb="6" eb="8">
      <t>ジカン</t>
    </rPh>
    <phoneticPr fontId="8"/>
  </si>
  <si>
    <t>サービス提供時間内の勤務時間</t>
    <rPh sb="4" eb="6">
      <t>テイキョウ</t>
    </rPh>
    <rPh sb="6" eb="8">
      <t>ジカン</t>
    </rPh>
    <rPh sb="8" eb="9">
      <t>ナイ</t>
    </rPh>
    <rPh sb="10" eb="12">
      <t>キンム</t>
    </rPh>
    <rPh sb="12" eb="14">
      <t>ジカン</t>
    </rPh>
    <phoneticPr fontId="8"/>
  </si>
  <si>
    <t>自由記載欄</t>
    <rPh sb="0" eb="2">
      <t>ジユウ</t>
    </rPh>
    <rPh sb="2" eb="4">
      <t>キサイ</t>
    </rPh>
    <rPh sb="4" eb="5">
      <t>ラン</t>
    </rPh>
    <phoneticPr fontId="8"/>
  </si>
  <si>
    <t>No</t>
    <phoneticPr fontId="8"/>
  </si>
  <si>
    <t>始業時刻</t>
    <rPh sb="0" eb="2">
      <t>シギョウ</t>
    </rPh>
    <rPh sb="2" eb="4">
      <t>ジコク</t>
    </rPh>
    <phoneticPr fontId="8"/>
  </si>
  <si>
    <t>終業時刻</t>
    <rPh sb="0" eb="2">
      <t>シュウギョウ</t>
    </rPh>
    <rPh sb="2" eb="4">
      <t>ジコク</t>
    </rPh>
    <phoneticPr fontId="8"/>
  </si>
  <si>
    <t>うち、休憩時間</t>
    <rPh sb="3" eb="5">
      <t>キュウケイ</t>
    </rPh>
    <rPh sb="5" eb="7">
      <t>ジカン</t>
    </rPh>
    <phoneticPr fontId="8"/>
  </si>
  <si>
    <t>開始時刻</t>
    <rPh sb="0" eb="2">
      <t>カイシ</t>
    </rPh>
    <rPh sb="2" eb="4">
      <t>ジコク</t>
    </rPh>
    <phoneticPr fontId="8"/>
  </si>
  <si>
    <t>終了時刻</t>
    <rPh sb="0" eb="2">
      <t>シュウリョウ</t>
    </rPh>
    <rPh sb="2" eb="4">
      <t>ジコク</t>
    </rPh>
    <phoneticPr fontId="8"/>
  </si>
  <si>
    <t>a</t>
    <phoneticPr fontId="8"/>
  </si>
  <si>
    <t>：</t>
    <phoneticPr fontId="8"/>
  </si>
  <si>
    <t>～</t>
    <phoneticPr fontId="8"/>
  </si>
  <si>
    <t>（</t>
    <phoneticPr fontId="8"/>
  </si>
  <si>
    <t>～</t>
    <phoneticPr fontId="8"/>
  </si>
  <si>
    <t>b</t>
    <phoneticPr fontId="8"/>
  </si>
  <si>
    <t>：</t>
    <phoneticPr fontId="8"/>
  </si>
  <si>
    <t>～</t>
    <phoneticPr fontId="8"/>
  </si>
  <si>
    <t>（</t>
    <phoneticPr fontId="8"/>
  </si>
  <si>
    <t>)</t>
    <phoneticPr fontId="8"/>
  </si>
  <si>
    <t>c</t>
    <phoneticPr fontId="8"/>
  </si>
  <si>
    <t>：</t>
    <phoneticPr fontId="8"/>
  </si>
  <si>
    <t>～</t>
    <phoneticPr fontId="8"/>
  </si>
  <si>
    <t>d</t>
    <phoneticPr fontId="8"/>
  </si>
  <si>
    <t>)</t>
    <phoneticPr fontId="8"/>
  </si>
  <si>
    <t>e</t>
    <phoneticPr fontId="8"/>
  </si>
  <si>
    <t>（</t>
    <phoneticPr fontId="8"/>
  </si>
  <si>
    <t>f</t>
    <phoneticPr fontId="8"/>
  </si>
  <si>
    <t>：</t>
    <phoneticPr fontId="8"/>
  </si>
  <si>
    <t>g</t>
    <phoneticPr fontId="8"/>
  </si>
  <si>
    <t>h</t>
    <phoneticPr fontId="8"/>
  </si>
  <si>
    <t>i</t>
    <phoneticPr fontId="8"/>
  </si>
  <si>
    <t>j</t>
    <phoneticPr fontId="8"/>
  </si>
  <si>
    <t>k</t>
    <phoneticPr fontId="8"/>
  </si>
  <si>
    <t>l</t>
    <phoneticPr fontId="8"/>
  </si>
  <si>
    <t>（</t>
    <phoneticPr fontId="8"/>
  </si>
  <si>
    <t>m</t>
    <phoneticPr fontId="8"/>
  </si>
  <si>
    <t>n</t>
    <phoneticPr fontId="8"/>
  </si>
  <si>
    <t>o</t>
    <phoneticPr fontId="8"/>
  </si>
  <si>
    <t>p</t>
    <phoneticPr fontId="8"/>
  </si>
  <si>
    <t>q</t>
    <phoneticPr fontId="8"/>
  </si>
  <si>
    <t>r</t>
    <phoneticPr fontId="8"/>
  </si>
  <si>
    <t>s</t>
    <phoneticPr fontId="8"/>
  </si>
  <si>
    <t>t</t>
    <phoneticPr fontId="8"/>
  </si>
  <si>
    <t>u</t>
    <phoneticPr fontId="8"/>
  </si>
  <si>
    <t>v</t>
    <phoneticPr fontId="8"/>
  </si>
  <si>
    <t>w</t>
    <phoneticPr fontId="8"/>
  </si>
  <si>
    <t>x</t>
    <phoneticPr fontId="8"/>
  </si>
  <si>
    <t>y</t>
    <phoneticPr fontId="8"/>
  </si>
  <si>
    <t>z</t>
    <phoneticPr fontId="8"/>
  </si>
  <si>
    <t>休</t>
    <rPh sb="0" eb="1">
      <t>ヤス</t>
    </rPh>
    <phoneticPr fontId="8"/>
  </si>
  <si>
    <t>：</t>
    <phoneticPr fontId="8"/>
  </si>
  <si>
    <t>～</t>
    <phoneticPr fontId="8"/>
  </si>
  <si>
    <t>休日</t>
    <rPh sb="0" eb="2">
      <t>キュウジツ</t>
    </rPh>
    <phoneticPr fontId="8"/>
  </si>
  <si>
    <t>-</t>
    <phoneticPr fontId="8"/>
  </si>
  <si>
    <t>-</t>
    <phoneticPr fontId="8"/>
  </si>
  <si>
    <t>・職種ごとの勤務時間を「○：○○～○：○○」と表記することが困難な場合は、No21～30を活用し、勤務時間数のみを入力してください。</t>
    <rPh sb="45" eb="47">
      <t>カツヨウ</t>
    </rPh>
    <phoneticPr fontId="8"/>
  </si>
  <si>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8"/>
  </si>
  <si>
    <t>・シフト記号が足りない場合は、適宜、行を追加してください。</t>
    <rPh sb="4" eb="6">
      <t>キゴウ</t>
    </rPh>
    <rPh sb="7" eb="8">
      <t>タ</t>
    </rPh>
    <rPh sb="11" eb="13">
      <t>バアイ</t>
    </rPh>
    <rPh sb="15" eb="17">
      <t>テキギ</t>
    </rPh>
    <rPh sb="18" eb="19">
      <t>ギョウ</t>
    </rPh>
    <rPh sb="20" eb="22">
      <t>ツイカ</t>
    </rPh>
    <phoneticPr fontId="8"/>
  </si>
  <si>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8"/>
  </si>
  <si>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8"/>
  </si>
  <si>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8"/>
  </si>
  <si>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5"/>
  </si>
  <si>
    <t>下記の記入方法に従って、入力してください。</t>
    <phoneticPr fontId="8"/>
  </si>
  <si>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8"/>
  </si>
  <si>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8"/>
  </si>
  <si>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8"/>
  </si>
  <si>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</si>
  <si>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A</t>
    <phoneticPr fontId="8"/>
  </si>
  <si>
    <t>B</t>
    <phoneticPr fontId="8"/>
  </si>
  <si>
    <t>C</t>
    <phoneticPr fontId="8"/>
  </si>
  <si>
    <t>D</t>
    <phoneticPr fontId="8"/>
  </si>
  <si>
    <t>非常勤で兼務</t>
    <rPh sb="0" eb="1">
      <t>ヒ</t>
    </rPh>
    <rPh sb="1" eb="3">
      <t>ジョウキン</t>
    </rPh>
    <rPh sb="4" eb="6">
      <t>ケンム</t>
    </rPh>
    <phoneticPr fontId="8"/>
  </si>
  <si>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8"/>
  </si>
  <si>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8"/>
  </si>
  <si>
    <t>　(9) 従業者の氏名を記入してください。</t>
    <rPh sb="5" eb="8">
      <t>ジュウギョウシャ</t>
    </rPh>
    <rPh sb="9" eb="11">
      <t>シメイ</t>
    </rPh>
    <rPh sb="12" eb="14">
      <t>キニュウ</t>
    </rPh>
    <phoneticPr fontId="8"/>
  </si>
  <si>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8"/>
  </si>
  <si>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</si>
  <si>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8"/>
  </si>
  <si>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8"/>
  </si>
  <si>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8"/>
  </si>
  <si>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8"/>
  </si>
  <si>
    <t>　　　 その他、特記事項欄としてもご活用ください。</t>
    <rPh sb="6" eb="7">
      <t>タ</t>
    </rPh>
    <rPh sb="8" eb="10">
      <t>トッキ</t>
    </rPh>
    <rPh sb="10" eb="12">
      <t>ジコウ</t>
    </rPh>
    <rPh sb="12" eb="13">
      <t>ラン</t>
    </rPh>
    <rPh sb="18" eb="20">
      <t>カツヨウ</t>
    </rPh>
    <phoneticPr fontId="8"/>
  </si>
  <si>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8"/>
  </si>
  <si>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8"/>
  </si>
  <si>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8"/>
  </si>
  <si>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8"/>
  </si>
  <si>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8"/>
  </si>
  <si>
    <t xml:space="preserve"> （参考）</t>
    <rPh sb="2" eb="4">
      <t>サンコウ</t>
    </rPh>
    <phoneticPr fontId="8"/>
  </si>
  <si>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8"/>
  </si>
  <si>
    <t>No</t>
    <phoneticPr fontId="8"/>
  </si>
  <si>
    <t>ー</t>
    <phoneticPr fontId="8"/>
  </si>
  <si>
    <t>ー</t>
    <phoneticPr fontId="8"/>
  </si>
  <si>
    <t>社会福祉士</t>
    <rPh sb="0" eb="2">
      <t>シャカイ</t>
    </rPh>
    <rPh sb="2" eb="5">
      <t>フクシシ</t>
    </rPh>
    <phoneticPr fontId="10"/>
  </si>
  <si>
    <t>看護師</t>
    <rPh sb="0" eb="3">
      <t>カンゴシ</t>
    </rPh>
    <phoneticPr fontId="8"/>
  </si>
  <si>
    <t>介護福祉士</t>
    <rPh sb="0" eb="2">
      <t>カイゴ</t>
    </rPh>
    <rPh sb="2" eb="5">
      <t>フクシシ</t>
    </rPh>
    <phoneticPr fontId="8"/>
  </si>
  <si>
    <t>理学療法士</t>
    <rPh sb="0" eb="2">
      <t>リガク</t>
    </rPh>
    <rPh sb="2" eb="5">
      <t>リョウホウシ</t>
    </rPh>
    <phoneticPr fontId="8"/>
  </si>
  <si>
    <t>社会福祉主事任用資格</t>
    <phoneticPr fontId="8"/>
  </si>
  <si>
    <t>准看護師</t>
    <rPh sb="0" eb="4">
      <t>ジュンカンゴシ</t>
    </rPh>
    <phoneticPr fontId="8"/>
  </si>
  <si>
    <t>作業療法士</t>
    <rPh sb="0" eb="2">
      <t>サギョウ</t>
    </rPh>
    <rPh sb="2" eb="5">
      <t>リョウホウシ</t>
    </rPh>
    <phoneticPr fontId="8"/>
  </si>
  <si>
    <t>ー</t>
    <phoneticPr fontId="8"/>
  </si>
  <si>
    <t>精神保健福祉士</t>
    <rPh sb="0" eb="2">
      <t>セイシン</t>
    </rPh>
    <rPh sb="2" eb="4">
      <t>ホケン</t>
    </rPh>
    <rPh sb="4" eb="7">
      <t>フクシシ</t>
    </rPh>
    <phoneticPr fontId="8"/>
  </si>
  <si>
    <t>言語聴覚士</t>
    <rPh sb="0" eb="2">
      <t>ゲンゴ</t>
    </rPh>
    <rPh sb="2" eb="5">
      <t>チョウカクシ</t>
    </rPh>
    <phoneticPr fontId="8"/>
  </si>
  <si>
    <t>ー</t>
    <phoneticPr fontId="8"/>
  </si>
  <si>
    <t>ー</t>
    <phoneticPr fontId="8"/>
  </si>
  <si>
    <t>柔道整復師</t>
    <rPh sb="0" eb="2">
      <t>ジュウドウ</t>
    </rPh>
    <rPh sb="2" eb="5">
      <t>セイフクシ</t>
    </rPh>
    <phoneticPr fontId="8"/>
  </si>
  <si>
    <t>あん摩マッサージ指圧師</t>
    <rPh sb="2" eb="3">
      <t>マ</t>
    </rPh>
    <rPh sb="8" eb="11">
      <t>シアツシ</t>
    </rPh>
    <phoneticPr fontId="8"/>
  </si>
  <si>
    <t>はり師</t>
    <rPh sb="2" eb="3">
      <t>シ</t>
    </rPh>
    <phoneticPr fontId="8"/>
  </si>
  <si>
    <t>きゅう師</t>
    <rPh sb="3" eb="4">
      <t>シ</t>
    </rPh>
    <phoneticPr fontId="8"/>
  </si>
  <si>
    <t>　C12～L12・・・「職種」</t>
    <rPh sb="12" eb="14">
      <t>ショクシュ</t>
    </rPh>
    <phoneticPr fontId="8"/>
  </si>
  <si>
    <t>　D列・・・「生活相談員」</t>
    <rPh sb="2" eb="3">
      <t>レツ</t>
    </rPh>
    <rPh sb="7" eb="9">
      <t>セイカツ</t>
    </rPh>
    <rPh sb="9" eb="12">
      <t>ソウダンイン</t>
    </rPh>
    <phoneticPr fontId="8"/>
  </si>
  <si>
    <t>　E列・・・「看護職員」</t>
    <rPh sb="2" eb="3">
      <t>レツ</t>
    </rPh>
    <rPh sb="7" eb="9">
      <t>カンゴ</t>
    </rPh>
    <rPh sb="9" eb="11">
      <t>ショクイン</t>
    </rPh>
    <phoneticPr fontId="8"/>
  </si>
  <si>
    <t>　F列・・・「介護職員」</t>
    <rPh sb="2" eb="3">
      <t>レツ</t>
    </rPh>
    <rPh sb="7" eb="9">
      <t>カイゴ</t>
    </rPh>
    <rPh sb="9" eb="11">
      <t>ショクイン</t>
    </rPh>
    <phoneticPr fontId="8"/>
  </si>
  <si>
    <t>　G列・・・「機能訓練指導員」</t>
    <rPh sb="2" eb="3">
      <t>レツ</t>
    </rPh>
    <rPh sb="7" eb="9">
      <t>キノウ</t>
    </rPh>
    <rPh sb="9" eb="11">
      <t>クンレン</t>
    </rPh>
    <rPh sb="11" eb="14">
      <t>シドウイン</t>
    </rPh>
    <phoneticPr fontId="8"/>
  </si>
  <si>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8"/>
  </si>
  <si>
    <t>氏 名</t>
    <rPh sb="0" eb="1">
      <t>シ</t>
    </rPh>
    <rPh sb="2" eb="3">
      <t>メイ</t>
    </rPh>
    <phoneticPr fontId="5"/>
  </si>
  <si>
    <t>利用者の社会的孤立感の解消及び心身の機能の維持並びに利用者の家族の身体的及び精神的負担の軽減を図るために、利用者が可能な限り居宅において、その有する能力に応じ自立した日常生活を営むことができるよう生活機能の維持又は向上を目指し、必要な日常生活上の世話、機能訓練を行うものであるか。</t>
    <phoneticPr fontId="2"/>
  </si>
  <si>
    <t>居宅介護支援事業者又はその従業者に対し、利用者に特定の事業者によるサービスを利用させることの対償として、金品その他の財産上の利益を供与していないか。</t>
    <phoneticPr fontId="2"/>
  </si>
  <si>
    <t>介護保険サービス事業者等状況調査資料</t>
    <phoneticPr fontId="2"/>
  </si>
  <si>
    <t>【地域密着型通所介護】</t>
    <rPh sb="1" eb="3">
      <t>チイキ</t>
    </rPh>
    <rPh sb="3" eb="6">
      <t>ミッチャクガタ</t>
    </rPh>
    <rPh sb="6" eb="8">
      <t>ツウショ</t>
    </rPh>
    <rPh sb="8" eb="10">
      <t>カイゴ</t>
    </rPh>
    <phoneticPr fontId="2"/>
  </si>
  <si>
    <t>感染症又は災害の発生を理由とする利用者数の減少が一定以上生じている場合の対応</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タイオウ</t>
    </rPh>
    <phoneticPr fontId="2"/>
  </si>
  <si>
    <t>（その他）</t>
    <rPh sb="3" eb="4">
      <t>タ</t>
    </rPh>
    <phoneticPr fontId="2"/>
  </si>
  <si>
    <t>はい</t>
    <phoneticPr fontId="2"/>
  </si>
  <si>
    <t>(人員に関する基準)</t>
    <rPh sb="1" eb="3">
      <t>ジンイン</t>
    </rPh>
    <rPh sb="4" eb="5">
      <t>カン</t>
    </rPh>
    <rPh sb="7" eb="9">
      <t>キジュン</t>
    </rPh>
    <phoneticPr fontId="2"/>
  </si>
  <si>
    <t>(設備に関する基準)</t>
    <rPh sb="1" eb="3">
      <t>セツビ</t>
    </rPh>
    <rPh sb="4" eb="5">
      <t>カン</t>
    </rPh>
    <rPh sb="7" eb="9">
      <t>キジュン</t>
    </rPh>
    <phoneticPr fontId="2"/>
  </si>
  <si>
    <t>(運営に関する基準)</t>
    <rPh sb="1" eb="3">
      <t>ウンエイ</t>
    </rPh>
    <rPh sb="4" eb="5">
      <t>カン</t>
    </rPh>
    <rPh sb="7" eb="9">
      <t>キジュン</t>
    </rPh>
    <phoneticPr fontId="2"/>
  </si>
  <si>
    <t>(基本方針)</t>
    <rPh sb="1" eb="3">
      <t>キホン</t>
    </rPh>
    <rPh sb="3" eb="5">
      <t>ホウシン</t>
    </rPh>
    <phoneticPr fontId="2"/>
  </si>
  <si>
    <t>はい</t>
    <phoneticPr fontId="2"/>
  </si>
  <si>
    <t>相談室は、遮へい物の設置等により相談の内容が漏えいしないよう配慮されているか。</t>
    <phoneticPr fontId="2"/>
  </si>
  <si>
    <t>提供した具体的なサービスの内容等を記録するとともに、利用者からの申し出があった場合には、文書の交付その他適切な方法により、その情報を利用者に対して提供しているか。</t>
    <phoneticPr fontId="2"/>
  </si>
  <si>
    <t>利用者負担として、地域密着型介護サービス費用基準額の1割、2割又は3割の支払を受けているか。</t>
    <phoneticPr fontId="2"/>
  </si>
  <si>
    <t>(3)に係るサービス提供に当たっては、あらかじめ利用者又はその家族に対し、サービスの内容及び費用について説明を行い、利用者の同意を得ているか。</t>
    <phoneticPr fontId="2"/>
  </si>
  <si>
    <t>(解釈通知)
職場におけるハラスメントの内容及び職場におけるハラスメントを行ってはならない旨の方針を明確化し、従業員に周知・啓発しているか。</t>
    <rPh sb="1" eb="3">
      <t>カイシャク</t>
    </rPh>
    <rPh sb="3" eb="5">
      <t>ツウチ</t>
    </rPh>
    <rPh sb="7" eb="9">
      <t>ショクバ</t>
    </rPh>
    <rPh sb="20" eb="22">
      <t>ナイヨウ</t>
    </rPh>
    <rPh sb="22" eb="23">
      <t>オヨ</t>
    </rPh>
    <rPh sb="24" eb="26">
      <t>ショクバ</t>
    </rPh>
    <rPh sb="37" eb="38">
      <t>オコナ</t>
    </rPh>
    <rPh sb="45" eb="46">
      <t>ムネ</t>
    </rPh>
    <rPh sb="47" eb="49">
      <t>ホウシン</t>
    </rPh>
    <rPh sb="50" eb="53">
      <t>メイカクカ</t>
    </rPh>
    <rPh sb="55" eb="58">
      <t>ジュウギョウイン</t>
    </rPh>
    <rPh sb="59" eb="61">
      <t>シュウチ</t>
    </rPh>
    <rPh sb="62" eb="64">
      <t>ケイハツ</t>
    </rPh>
    <phoneticPr fontId="2"/>
  </si>
  <si>
    <t>(解釈通知)
相談に対応する職員をあらかじめ定めること等により、相談への対応の窓口をあらかじめ定め、労働者に周知を行っているか。</t>
    <phoneticPr fontId="2"/>
  </si>
  <si>
    <t>国民健康保険団体連合会からの求めがあった場合には、(6)の改善の内容を国民健康保険団体連合会に報告しているか。</t>
    <phoneticPr fontId="2"/>
  </si>
  <si>
    <t>サービスの提供の開始に際し、利用申込者が要介護認定の申請を行っているか確認しているか。</t>
    <rPh sb="26" eb="28">
      <t>シンセイ</t>
    </rPh>
    <rPh sb="29" eb="30">
      <t>オコナ</t>
    </rPh>
    <phoneticPr fontId="2"/>
  </si>
  <si>
    <t>利用申込者が要介護認定の申請を行っていない場合に、必要な援助を行っているか。</t>
    <rPh sb="12" eb="14">
      <t>シンセイ</t>
    </rPh>
    <rPh sb="15" eb="16">
      <t>オコナ</t>
    </rPh>
    <phoneticPr fontId="2"/>
  </si>
  <si>
    <t>遅くとも有効期間が終了する30日前には要介護認定の更新申請が行われるように必要な援助を行っているか。</t>
    <phoneticPr fontId="2"/>
  </si>
  <si>
    <t>利用者の要介護状態の軽減又は悪化の防止に資するよう、その目標を設定し、計画的に行っているか。</t>
    <phoneticPr fontId="2"/>
  </si>
  <si>
    <t>自らその提供するサービスの質の評価を行い、常にその改善を図っているか。</t>
    <phoneticPr fontId="2"/>
  </si>
  <si>
    <t>利用者が住み慣れた地域での生活を継続することができるよう、地域住民との交流や地域活動への参加を図りつつ、利用者の心身の状況を踏まえ、妥当適切に行っているか。</t>
    <phoneticPr fontId="2"/>
  </si>
  <si>
    <t>利用者一人一人の人格を尊重し、利用者がそれぞれの役割を持って日常生活を送ることができるよう配慮して行っているか。</t>
    <phoneticPr fontId="2"/>
  </si>
  <si>
    <t>サービスの提供に当たっては、地域密着型通所介護計画に基づき、漫然かつ画一的にならないように、利用者の機能訓練及び日常生活を営むことができるよう必要な援助を行っているか。</t>
    <phoneticPr fontId="2"/>
  </si>
  <si>
    <t>サービスの提供に当たっては、懇切丁寧に行うことを旨とし、利用者又はその家族に対し、サービスの提供方法等について、理解しやすいように説明を行っているか。</t>
    <phoneticPr fontId="2"/>
  </si>
  <si>
    <t>サービスの提供に当たっては、介護技術の進歩に対応し、適切な介護技術をもってサービスの提供を行っているか。</t>
    <phoneticPr fontId="2"/>
  </si>
  <si>
    <t>(解釈通知)
事業所内でサービスを提供することが原則であるが、事業所の屋外でサービスを提供する場合、次に掲げる条件を満たしているか。
　イ　あらかじめ地域密着型通所介護計画に位置付けている
　ロ　効果的な機能訓練等のサービスが提供できる</t>
    <rPh sb="1" eb="3">
      <t>カイシャク</t>
    </rPh>
    <rPh sb="3" eb="5">
      <t>ツウチ</t>
    </rPh>
    <phoneticPr fontId="2"/>
  </si>
  <si>
    <t>従業者の管理及びサービスの利用の申込みに係る調整、業務の実施状況の把握その他の管理を一元的に行っているか。</t>
    <phoneticPr fontId="2"/>
  </si>
  <si>
    <t>(解釈通知) 
空調設備等により施設内の適温の確保に努めているか。</t>
    <phoneticPr fontId="2"/>
  </si>
  <si>
    <t>(1)の報告、評価、要望、助言等についての記録を作成するとともに、公表しているか。</t>
    <phoneticPr fontId="2"/>
  </si>
  <si>
    <t>事業の運営に当たっては、地域住民又はその自発的な活動等との連携及び協力を行う等の地域との交流を図っているか。</t>
    <phoneticPr fontId="2"/>
  </si>
  <si>
    <t>同一の建物に居住する利用者に対してサービスを提供する場合には、当該建物に居住する利用者以外の者に対してもサービスの提供を行うよう努めているか。</t>
    <phoneticPr fontId="2"/>
  </si>
  <si>
    <t>(解釈通知)
研修の実施内容について記録しているか。</t>
    <phoneticPr fontId="2"/>
  </si>
  <si>
    <t>事業所ごとに経理を区分するとともに、地域密着型通所介護の事業の会計とその他の事業の会計を区分しているか。</t>
    <phoneticPr fontId="2"/>
  </si>
  <si>
    <t>(解釈通知)
食中毒及び感染症の発生を防止するための措置等について、必要に応じて保健所の助言、指導を求めるとともに、密接な連携を保っているか。</t>
    <rPh sb="1" eb="3">
      <t>カイシャク</t>
    </rPh>
    <rPh sb="3" eb="5">
      <t>ツウチ</t>
    </rPh>
    <rPh sb="7" eb="10">
      <t>ショクチュウドク</t>
    </rPh>
    <rPh sb="10" eb="11">
      <t>オヨ</t>
    </rPh>
    <rPh sb="12" eb="15">
      <t>カンセンショウ</t>
    </rPh>
    <rPh sb="16" eb="18">
      <t>ハッセイ</t>
    </rPh>
    <rPh sb="19" eb="21">
      <t>ボウシ</t>
    </rPh>
    <rPh sb="26" eb="28">
      <t>ソチ</t>
    </rPh>
    <rPh sb="28" eb="29">
      <t>トウ</t>
    </rPh>
    <phoneticPr fontId="2"/>
  </si>
  <si>
    <t>短時間利用者の報酬</t>
    <rPh sb="0" eb="3">
      <t>タンジカン</t>
    </rPh>
    <rPh sb="3" eb="6">
      <t>リヨウシャ</t>
    </rPh>
    <rPh sb="7" eb="9">
      <t>ホウシュウ</t>
    </rPh>
    <phoneticPr fontId="2"/>
  </si>
  <si>
    <t>減少月の利用者数の実績が、当該月の前年度における月平均の利用者数から５％以上減少している</t>
    <rPh sb="0" eb="2">
      <t>ゲンショウ</t>
    </rPh>
    <rPh sb="2" eb="3">
      <t>ツキ</t>
    </rPh>
    <rPh sb="4" eb="6">
      <t>リヨウ</t>
    </rPh>
    <rPh sb="6" eb="7">
      <t>シャ</t>
    </rPh>
    <rPh sb="7" eb="8">
      <t>スウ</t>
    </rPh>
    <rPh sb="9" eb="11">
      <t>ジッセキ</t>
    </rPh>
    <rPh sb="13" eb="15">
      <t>トウガイ</t>
    </rPh>
    <rPh sb="15" eb="16">
      <t>ツキ</t>
    </rPh>
    <rPh sb="17" eb="20">
      <t>ゼンネンド</t>
    </rPh>
    <rPh sb="24" eb="25">
      <t>ツキ</t>
    </rPh>
    <rPh sb="25" eb="27">
      <t>ヘイキン</t>
    </rPh>
    <rPh sb="28" eb="30">
      <t>リヨウ</t>
    </rPh>
    <rPh sb="30" eb="31">
      <t>シャ</t>
    </rPh>
    <rPh sb="31" eb="32">
      <t>スウ</t>
    </rPh>
    <rPh sb="36" eb="38">
      <t>イジョウ</t>
    </rPh>
    <rPh sb="38" eb="40">
      <t>ゲンショウ</t>
    </rPh>
    <phoneticPr fontId="2"/>
  </si>
  <si>
    <t>算定している３月及び延長している３月の間引き続き(1)の要件を満たしている</t>
    <rPh sb="0" eb="2">
      <t>サンテイ</t>
    </rPh>
    <rPh sb="7" eb="8">
      <t>ツキ</t>
    </rPh>
    <rPh sb="8" eb="9">
      <t>オヨ</t>
    </rPh>
    <rPh sb="10" eb="12">
      <t>エンチョウ</t>
    </rPh>
    <rPh sb="17" eb="18">
      <t>ツキ</t>
    </rPh>
    <rPh sb="19" eb="20">
      <t>アイダ</t>
    </rPh>
    <rPh sb="20" eb="21">
      <t>ヒ</t>
    </rPh>
    <rPh sb="22" eb="23">
      <t>ツヅ</t>
    </rPh>
    <rPh sb="28" eb="30">
      <t>ヨウケン</t>
    </rPh>
    <rPh sb="31" eb="32">
      <t>ミ</t>
    </rPh>
    <phoneticPr fontId="2"/>
  </si>
  <si>
    <t>１０時間以上１１時間未満</t>
    <phoneticPr fontId="2"/>
  </si>
  <si>
    <t>サービス提供時間帯を通じて、専従する看護職員を１名以上配置</t>
    <phoneticPr fontId="2"/>
  </si>
  <si>
    <t>ケアを計画的に実施するプログラムの作成</t>
    <phoneticPr fontId="2"/>
  </si>
  <si>
    <t>中重度者ケア体制加算</t>
    <phoneticPr fontId="2"/>
  </si>
  <si>
    <t>生活機能向上連携加算(Ⅰ)</t>
    <phoneticPr fontId="2"/>
  </si>
  <si>
    <t>生活機能向上連携加算(Ⅱ)</t>
    <phoneticPr fontId="2"/>
  </si>
  <si>
    <t>個別機能訓練加算を算定していない</t>
    <rPh sb="0" eb="2">
      <t>コベツ</t>
    </rPh>
    <rPh sb="2" eb="4">
      <t>キノウ</t>
    </rPh>
    <rPh sb="4" eb="6">
      <t>クンレン</t>
    </rPh>
    <rPh sb="6" eb="8">
      <t>カサン</t>
    </rPh>
    <rPh sb="9" eb="11">
      <t>サンテイ</t>
    </rPh>
    <phoneticPr fontId="2"/>
  </si>
  <si>
    <t>個別機能訓練加算(Ⅱ)</t>
    <rPh sb="0" eb="2">
      <t>コベツ</t>
    </rPh>
    <rPh sb="2" eb="4">
      <t>キノウ</t>
    </rPh>
    <rPh sb="4" eb="6">
      <t>クンレン</t>
    </rPh>
    <rPh sb="6" eb="8">
      <t>カサン</t>
    </rPh>
    <phoneticPr fontId="2"/>
  </si>
  <si>
    <t>専ら機能訓練指導員の職務に従事する理学療法士等を１名以上配置</t>
    <phoneticPr fontId="2"/>
  </si>
  <si>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2"/>
  </si>
  <si>
    <t>個別機能訓練加算(Ⅰ)イ又は個別機能訓練加算(Ⅰ)ロを算定</t>
    <rPh sb="0" eb="6">
      <t>コベツキノウクンレン</t>
    </rPh>
    <rPh sb="6" eb="8">
      <t>カサン</t>
    </rPh>
    <rPh sb="12" eb="13">
      <t>マタ</t>
    </rPh>
    <rPh sb="14" eb="22">
      <t>コベツキノウクンレンカサン</t>
    </rPh>
    <rPh sb="27" eb="29">
      <t>サンテイ</t>
    </rPh>
    <phoneticPr fontId="2"/>
  </si>
  <si>
    <t>LIFEを用いて利用者ごとの個別機能訓練計画書の内容等の情報を提出し、機能訓練の実施に当たって、当該情報その他機能訓練の適切かつ有効な実施のために必要な情報を活用している</t>
    <rPh sb="5" eb="6">
      <t>モチ</t>
    </rPh>
    <rPh sb="8" eb="11">
      <t>リヨウシャ</t>
    </rPh>
    <rPh sb="14" eb="22">
      <t>コベツキノウクンレンケイカク</t>
    </rPh>
    <rPh sb="22" eb="23">
      <t>ショ</t>
    </rPh>
    <rPh sb="24" eb="26">
      <t>ナイヨウ</t>
    </rPh>
    <rPh sb="26" eb="27">
      <t>トウ</t>
    </rPh>
    <rPh sb="28" eb="30">
      <t>ジョウホウ</t>
    </rPh>
    <rPh sb="31" eb="33">
      <t>テイシュツ</t>
    </rPh>
    <rPh sb="35" eb="37">
      <t>キノウ</t>
    </rPh>
    <rPh sb="37" eb="39">
      <t>クンレン</t>
    </rPh>
    <rPh sb="40" eb="42">
      <t>ジッシ</t>
    </rPh>
    <rPh sb="43" eb="44">
      <t>ア</t>
    </rPh>
    <rPh sb="48" eb="50">
      <t>トウガイ</t>
    </rPh>
    <rPh sb="50" eb="52">
      <t>ジョウホウ</t>
    </rPh>
    <rPh sb="54" eb="55">
      <t>タ</t>
    </rPh>
    <rPh sb="55" eb="57">
      <t>キノウ</t>
    </rPh>
    <rPh sb="57" eb="59">
      <t>クンレン</t>
    </rPh>
    <rPh sb="60" eb="62">
      <t>テキセツ</t>
    </rPh>
    <rPh sb="64" eb="66">
      <t>ユウコウ</t>
    </rPh>
    <rPh sb="67" eb="69">
      <t>ジッシ</t>
    </rPh>
    <rPh sb="73" eb="75">
      <t>ヒツヨウ</t>
    </rPh>
    <rPh sb="76" eb="78">
      <t>ジョウホウ</t>
    </rPh>
    <rPh sb="79" eb="81">
      <t>カツヨウ</t>
    </rPh>
    <phoneticPr fontId="2"/>
  </si>
  <si>
    <t>評価対象者（利用期間が６月を超える利用者）の総数が１０人以上である</t>
    <rPh sb="0" eb="2">
      <t>ヒョウカ</t>
    </rPh>
    <rPh sb="2" eb="4">
      <t>タイショウ</t>
    </rPh>
    <rPh sb="4" eb="5">
      <t>シャ</t>
    </rPh>
    <rPh sb="6" eb="8">
      <t>リヨウ</t>
    </rPh>
    <rPh sb="8" eb="10">
      <t>キカン</t>
    </rPh>
    <rPh sb="14" eb="15">
      <t>コ</t>
    </rPh>
    <rPh sb="17" eb="20">
      <t>リヨウシャ</t>
    </rPh>
    <rPh sb="22" eb="24">
      <t>ソウスウ</t>
    </rPh>
    <rPh sb="27" eb="30">
      <t>ニンイジョウ</t>
    </rPh>
    <phoneticPr fontId="2"/>
  </si>
  <si>
    <t>評価対象者全員について、評価対象利用期間の初月と、当該月の翌月から起算して６月目においてADLを評価し、ADL値を測定し、測定した日が属する月ごとにLIFEを用いて提出している</t>
    <rPh sb="0" eb="2">
      <t>ヒョウカ</t>
    </rPh>
    <rPh sb="2" eb="4">
      <t>タイショウ</t>
    </rPh>
    <rPh sb="4" eb="5">
      <t>シャ</t>
    </rPh>
    <rPh sb="5" eb="7">
      <t>ゼンイン</t>
    </rPh>
    <rPh sb="12" eb="14">
      <t>ヒョウカ</t>
    </rPh>
    <rPh sb="14" eb="16">
      <t>タイショウ</t>
    </rPh>
    <rPh sb="16" eb="18">
      <t>リヨウ</t>
    </rPh>
    <rPh sb="18" eb="20">
      <t>キカン</t>
    </rPh>
    <rPh sb="21" eb="23">
      <t>ショゲツ</t>
    </rPh>
    <rPh sb="25" eb="27">
      <t>トウガイ</t>
    </rPh>
    <rPh sb="27" eb="28">
      <t>ツキ</t>
    </rPh>
    <rPh sb="29" eb="31">
      <t>ヨクゲツ</t>
    </rPh>
    <rPh sb="33" eb="35">
      <t>キサン</t>
    </rPh>
    <rPh sb="38" eb="39">
      <t>ゲツ</t>
    </rPh>
    <rPh sb="39" eb="40">
      <t>メ</t>
    </rPh>
    <rPh sb="48" eb="50">
      <t>ヒョウカ</t>
    </rPh>
    <rPh sb="55" eb="56">
      <t>チ</t>
    </rPh>
    <rPh sb="57" eb="59">
      <t>ソクテイ</t>
    </rPh>
    <rPh sb="61" eb="63">
      <t>ソクテイ</t>
    </rPh>
    <rPh sb="65" eb="66">
      <t>ヒ</t>
    </rPh>
    <rPh sb="67" eb="68">
      <t>ゾク</t>
    </rPh>
    <rPh sb="70" eb="71">
      <t>ツキ</t>
    </rPh>
    <rPh sb="79" eb="80">
      <t>モチ</t>
    </rPh>
    <rPh sb="82" eb="84">
      <t>テイシュツ</t>
    </rPh>
    <phoneticPr fontId="2"/>
  </si>
  <si>
    <t>評価対象利用開始月の翌月から６月目の月に測定したADL値から評価対象利用開始月に測定したADL値を控除して得た値を用いて一定の基準に基づき算出した値（ADL利得）の平均値が１以上である</t>
    <rPh sb="10" eb="12">
      <t>ヨクゲツ</t>
    </rPh>
    <rPh sb="57" eb="58">
      <t>モチ</t>
    </rPh>
    <rPh sb="60" eb="62">
      <t>イッテイ</t>
    </rPh>
    <rPh sb="63" eb="65">
      <t>キジュン</t>
    </rPh>
    <rPh sb="66" eb="67">
      <t>モト</t>
    </rPh>
    <rPh sb="69" eb="71">
      <t>サンシュツ</t>
    </rPh>
    <rPh sb="73" eb="74">
      <t>アタイ</t>
    </rPh>
    <rPh sb="82" eb="85">
      <t>ヘイキンチ</t>
    </rPh>
    <rPh sb="87" eb="89">
      <t>イジョウ</t>
    </rPh>
    <phoneticPr fontId="2"/>
  </si>
  <si>
    <t>該当</t>
    <rPh sb="0" eb="2">
      <t>ガイトウ</t>
    </rPh>
    <phoneticPr fontId="2"/>
  </si>
  <si>
    <t>８時間以上９時間未満のサービス提供を超えて延長サービスを行った場合、下記の区分に沿って所定単位数を加算しているか</t>
    <rPh sb="18" eb="19">
      <t>コ</t>
    </rPh>
    <rPh sb="21" eb="23">
      <t>エンチョウ</t>
    </rPh>
    <rPh sb="28" eb="29">
      <t>オコナ</t>
    </rPh>
    <rPh sb="31" eb="33">
      <t>バアイ</t>
    </rPh>
    <rPh sb="34" eb="36">
      <t>カキ</t>
    </rPh>
    <rPh sb="37" eb="39">
      <t>クブン</t>
    </rPh>
    <rPh sb="40" eb="41">
      <t>ソ</t>
    </rPh>
    <rPh sb="43" eb="45">
      <t>ショテイ</t>
    </rPh>
    <rPh sb="45" eb="48">
      <t>タンイスウ</t>
    </rPh>
    <rPh sb="49" eb="51">
      <t>カサン</t>
    </rPh>
    <phoneticPr fontId="2"/>
  </si>
  <si>
    <t>認知症加算を算定していない</t>
    <phoneticPr fontId="2"/>
  </si>
  <si>
    <t>認知症加算</t>
    <phoneticPr fontId="2"/>
  </si>
  <si>
    <t>若年性認知症利用者受入加算</t>
    <phoneticPr fontId="2"/>
  </si>
  <si>
    <t>看護職員又は介護職員を基準の員数に加え、常勤換算方法で２以上確保</t>
    <phoneticPr fontId="2"/>
  </si>
  <si>
    <t>看護職員又は介護職員を基準の員数に加え、常勤換算方法で２以上確保</t>
    <phoneticPr fontId="2"/>
  </si>
  <si>
    <t>認知症の症状の進行の緩和に資するケアを計画的に実施するプログラムの作成</t>
    <rPh sb="0" eb="3">
      <t>ニンチショウ</t>
    </rPh>
    <rPh sb="4" eb="6">
      <t>ショウジョウ</t>
    </rPh>
    <rPh sb="7" eb="9">
      <t>シンコウ</t>
    </rPh>
    <rPh sb="10" eb="12">
      <t>カンワ</t>
    </rPh>
    <rPh sb="13" eb="14">
      <t>シ</t>
    </rPh>
    <phoneticPr fontId="2"/>
  </si>
  <si>
    <t>若年性認知症利用者ごとに個別に担当者を定めている</t>
    <rPh sb="19" eb="20">
      <t>サダ</t>
    </rPh>
    <phoneticPr fontId="2"/>
  </si>
  <si>
    <t>担当者を中心に利用者の特性やニーズに応じた適切なサービス提供を行う</t>
    <rPh sb="31" eb="32">
      <t>オコナ</t>
    </rPh>
    <phoneticPr fontId="2"/>
  </si>
  <si>
    <t>１月毎に利用者の体重を測定している</t>
    <rPh sb="1" eb="2">
      <t>ツキ</t>
    </rPh>
    <rPh sb="2" eb="3">
      <t>ゴト</t>
    </rPh>
    <rPh sb="4" eb="7">
      <t>リヨウシャ</t>
    </rPh>
    <rPh sb="8" eb="10">
      <t>タイジュウ</t>
    </rPh>
    <rPh sb="11" eb="13">
      <t>ソクテイ</t>
    </rPh>
    <phoneticPr fontId="2"/>
  </si>
  <si>
    <t>当該事務所の従業員として又は外部との連携により管理栄養士を1名以上配置</t>
    <rPh sb="0" eb="2">
      <t>トウガイ</t>
    </rPh>
    <rPh sb="2" eb="4">
      <t>ジム</t>
    </rPh>
    <rPh sb="4" eb="5">
      <t>ショ</t>
    </rPh>
    <rPh sb="6" eb="9">
      <t>ジュウギョウイン</t>
    </rPh>
    <rPh sb="12" eb="13">
      <t>マタ</t>
    </rPh>
    <rPh sb="14" eb="16">
      <t>ガイブ</t>
    </rPh>
    <rPh sb="18" eb="20">
      <t>レンケイ</t>
    </rPh>
    <rPh sb="23" eb="25">
      <t>カンリ</t>
    </rPh>
    <rPh sb="25" eb="28">
      <t>エイヨウシ</t>
    </rPh>
    <rPh sb="30" eb="33">
      <t>メイイジョウ</t>
    </rPh>
    <rPh sb="33" eb="35">
      <t>ハイチ</t>
    </rPh>
    <phoneticPr fontId="2"/>
  </si>
  <si>
    <t>LIFEを用いて利用者ごとの栄養状態等の情報を提出し、栄養管理の実施に当たって、当該情報その他栄養管理の適切かつ有効な実施のために必要な情報を活用</t>
    <rPh sb="5" eb="6">
      <t>モチ</t>
    </rPh>
    <rPh sb="8" eb="11">
      <t>リヨウシャ</t>
    </rPh>
    <rPh sb="14" eb="16">
      <t>エイヨウ</t>
    </rPh>
    <rPh sb="16" eb="18">
      <t>ジョウタイ</t>
    </rPh>
    <rPh sb="18" eb="19">
      <t>トウ</t>
    </rPh>
    <rPh sb="20" eb="22">
      <t>ジョウホウ</t>
    </rPh>
    <rPh sb="23" eb="25">
      <t>テイシュツ</t>
    </rPh>
    <rPh sb="27" eb="29">
      <t>エイヨウ</t>
    </rPh>
    <rPh sb="29" eb="31">
      <t>カンリ</t>
    </rPh>
    <rPh sb="32" eb="34">
      <t>ジッシ</t>
    </rPh>
    <rPh sb="35" eb="36">
      <t>ア</t>
    </rPh>
    <rPh sb="40" eb="42">
      <t>トウガイ</t>
    </rPh>
    <rPh sb="42" eb="44">
      <t>ジョウホウ</t>
    </rPh>
    <rPh sb="46" eb="47">
      <t>タ</t>
    </rPh>
    <rPh sb="47" eb="49">
      <t>エイヨウ</t>
    </rPh>
    <rPh sb="49" eb="51">
      <t>カンリ</t>
    </rPh>
    <rPh sb="52" eb="54">
      <t>テキセツ</t>
    </rPh>
    <rPh sb="56" eb="58">
      <t>ユウコウ</t>
    </rPh>
    <rPh sb="59" eb="61">
      <t>ジッシ</t>
    </rPh>
    <rPh sb="65" eb="67">
      <t>ヒツヨウ</t>
    </rPh>
    <rPh sb="68" eb="70">
      <t>ジョウホウ</t>
    </rPh>
    <rPh sb="71" eb="73">
      <t>カツヨウ</t>
    </rPh>
    <phoneticPr fontId="2"/>
  </si>
  <si>
    <t>利用者ごとの栄養ケア計画に従い、必要に応じて利用者の居宅を訪問し、管理栄養士等が栄養改善サービスを提供し、利用者の栄養状態を記録している</t>
    <rPh sb="0" eb="3">
      <t>リヨウシャ</t>
    </rPh>
    <rPh sb="6" eb="8">
      <t>エイヨウ</t>
    </rPh>
    <rPh sb="10" eb="12">
      <t>ケイカク</t>
    </rPh>
    <rPh sb="13" eb="14">
      <t>シタガ</t>
    </rPh>
    <rPh sb="16" eb="18">
      <t>ヒツヨウ</t>
    </rPh>
    <rPh sb="19" eb="20">
      <t>オウ</t>
    </rPh>
    <rPh sb="22" eb="25">
      <t>リヨウシャ</t>
    </rPh>
    <rPh sb="26" eb="28">
      <t>キョタク</t>
    </rPh>
    <rPh sb="29" eb="31">
      <t>ホウモン</t>
    </rPh>
    <rPh sb="33" eb="35">
      <t>カンリ</t>
    </rPh>
    <rPh sb="35" eb="38">
      <t>エイヨウシ</t>
    </rPh>
    <rPh sb="38" eb="39">
      <t>トウ</t>
    </rPh>
    <rPh sb="40" eb="42">
      <t>エイヨウ</t>
    </rPh>
    <rPh sb="42" eb="44">
      <t>カイゼン</t>
    </rPh>
    <rPh sb="49" eb="51">
      <t>テイキョウ</t>
    </rPh>
    <rPh sb="53" eb="56">
      <t>リヨウシャ</t>
    </rPh>
    <rPh sb="57" eb="59">
      <t>エイヨウ</t>
    </rPh>
    <rPh sb="59" eb="61">
      <t>ジョウタイ</t>
    </rPh>
    <rPh sb="62" eb="64">
      <t>キロク</t>
    </rPh>
    <phoneticPr fontId="2"/>
  </si>
  <si>
    <t>個別機能訓練計画に、利用者ごとにその目標、実施時間、実施方法等の内容を記載している</t>
    <phoneticPr fontId="2"/>
  </si>
  <si>
    <t>目標は、利用者・家族の意向及び介護支援専門員の意見も踏まえ策定し、利用者の意欲の向上につながるよう段階的な目標を設定するなど可能な限り具体的かつ分かりやすく設定している</t>
    <phoneticPr fontId="2"/>
  </si>
  <si>
    <t>算定できる利用者に該当していて、月の算定回数が正しい</t>
    <rPh sb="0" eb="2">
      <t>サンテイ</t>
    </rPh>
    <rPh sb="5" eb="8">
      <t>リヨウシャ</t>
    </rPh>
    <rPh sb="9" eb="11">
      <t>ガイトウ</t>
    </rPh>
    <rPh sb="23" eb="24">
      <t>タダ</t>
    </rPh>
    <phoneticPr fontId="2"/>
  </si>
  <si>
    <t>算定日が属する月が次のいずれにも該当していない
１　栄養アセスメント加算を算定している
２　栄養改善加算の算定に係る栄養改善サービスを受けている間である
３　当該栄養改善サービスが終了した日の属する月である
４　口腔機能向上加算の算定に係る口腔機能向上サービスを受けている間である
５　当該口腔機能向上サービスが終了した日の属する月である</t>
    <rPh sb="0" eb="2">
      <t>サンテイ</t>
    </rPh>
    <rPh sb="2" eb="3">
      <t>ビ</t>
    </rPh>
    <rPh sb="4" eb="5">
      <t>ゾク</t>
    </rPh>
    <rPh sb="7" eb="8">
      <t>ツキ</t>
    </rPh>
    <rPh sb="9" eb="10">
      <t>ツギ</t>
    </rPh>
    <rPh sb="16" eb="18">
      <t>ガイトウ</t>
    </rPh>
    <rPh sb="26" eb="28">
      <t>エイヨウ</t>
    </rPh>
    <rPh sb="34" eb="36">
      <t>カサン</t>
    </rPh>
    <rPh sb="37" eb="39">
      <t>サンテイ</t>
    </rPh>
    <rPh sb="46" eb="48">
      <t>エイヨウ</t>
    </rPh>
    <rPh sb="48" eb="50">
      <t>カイゼン</t>
    </rPh>
    <rPh sb="50" eb="52">
      <t>カサン</t>
    </rPh>
    <rPh sb="53" eb="55">
      <t>サンテイ</t>
    </rPh>
    <rPh sb="56" eb="57">
      <t>カカ</t>
    </rPh>
    <rPh sb="58" eb="60">
      <t>エイヨウ</t>
    </rPh>
    <rPh sb="60" eb="62">
      <t>カイゼン</t>
    </rPh>
    <rPh sb="67" eb="68">
      <t>ウ</t>
    </rPh>
    <rPh sb="72" eb="73">
      <t>アイダ</t>
    </rPh>
    <rPh sb="79" eb="81">
      <t>トウガイ</t>
    </rPh>
    <rPh sb="81" eb="83">
      <t>エイヨウ</t>
    </rPh>
    <rPh sb="83" eb="85">
      <t>カイゼン</t>
    </rPh>
    <rPh sb="90" eb="92">
      <t>シュウリョウ</t>
    </rPh>
    <rPh sb="94" eb="95">
      <t>ヒ</t>
    </rPh>
    <rPh sb="96" eb="97">
      <t>ゾク</t>
    </rPh>
    <rPh sb="99" eb="100">
      <t>ツキ</t>
    </rPh>
    <phoneticPr fontId="2"/>
  </si>
  <si>
    <t>LIFEを用いて利用者ごとの口腔機能改善管理指導計画等の情報を提出し、口腔機能向上サービスの実施に当たって、当該情報その他口腔衛生の管理の適切かつ有効な実施のために必要な情報を活用</t>
    <rPh sb="14" eb="16">
      <t>コウクウ</t>
    </rPh>
    <rPh sb="16" eb="18">
      <t>キノウ</t>
    </rPh>
    <rPh sb="18" eb="20">
      <t>カイゼン</t>
    </rPh>
    <rPh sb="20" eb="22">
      <t>カンリ</t>
    </rPh>
    <rPh sb="22" eb="24">
      <t>シドウ</t>
    </rPh>
    <rPh sb="24" eb="26">
      <t>ケイカク</t>
    </rPh>
    <rPh sb="26" eb="27">
      <t>トウ</t>
    </rPh>
    <rPh sb="35" eb="37">
      <t>コウクウ</t>
    </rPh>
    <rPh sb="37" eb="39">
      <t>キノウ</t>
    </rPh>
    <rPh sb="39" eb="41">
      <t>コウジョウ</t>
    </rPh>
    <rPh sb="61" eb="63">
      <t>コウクウ</t>
    </rPh>
    <rPh sb="63" eb="65">
      <t>エイセイ</t>
    </rPh>
    <rPh sb="66" eb="68">
      <t>カンリ</t>
    </rPh>
    <rPh sb="69" eb="71">
      <t>テキセツ</t>
    </rPh>
    <phoneticPr fontId="2"/>
  </si>
  <si>
    <t>利用者の心身の状況等に係る基本的な情報に基づき、サービス計画を作成（Plan)</t>
    <phoneticPr fontId="2"/>
  </si>
  <si>
    <t>サービス計画に基づいて、利用者の自立支援や重度化防止に資する介護を実施（Do)</t>
    <phoneticPr fontId="2"/>
  </si>
  <si>
    <t>LIFEを用いて利用者ごとのADL値、栄養状態、口腔機能、認知症の状況その他の利用者の心身の状況等に係る基本的な情報を提出している</t>
    <rPh sb="5" eb="6">
      <t>モチ</t>
    </rPh>
    <rPh sb="8" eb="11">
      <t>リヨウシャ</t>
    </rPh>
    <rPh sb="17" eb="18">
      <t>チ</t>
    </rPh>
    <rPh sb="19" eb="21">
      <t>エイヨウ</t>
    </rPh>
    <rPh sb="21" eb="23">
      <t>ジョウタイ</t>
    </rPh>
    <rPh sb="24" eb="26">
      <t>コウクウ</t>
    </rPh>
    <rPh sb="26" eb="28">
      <t>キノウ</t>
    </rPh>
    <rPh sb="29" eb="32">
      <t>ニンチショウ</t>
    </rPh>
    <rPh sb="33" eb="35">
      <t>ジョウキョウ</t>
    </rPh>
    <rPh sb="37" eb="38">
      <t>ホカ</t>
    </rPh>
    <rPh sb="39" eb="42">
      <t>リヨウシャ</t>
    </rPh>
    <rPh sb="43" eb="45">
      <t>シンシン</t>
    </rPh>
    <rPh sb="46" eb="48">
      <t>ジョウキョウ</t>
    </rPh>
    <rPh sb="48" eb="49">
      <t>トウ</t>
    </rPh>
    <rPh sb="50" eb="51">
      <t>カカ</t>
    </rPh>
    <rPh sb="52" eb="55">
      <t>キホンテキ</t>
    </rPh>
    <rPh sb="56" eb="58">
      <t>ジョウホウ</t>
    </rPh>
    <rPh sb="59" eb="61">
      <t>テイシュツ</t>
    </rPh>
    <phoneticPr fontId="2"/>
  </si>
  <si>
    <t>栄養アセスメント加算</t>
    <rPh sb="0" eb="2">
      <t>エイヨウ</t>
    </rPh>
    <rPh sb="8" eb="10">
      <t>カサン</t>
    </rPh>
    <phoneticPr fontId="2"/>
  </si>
  <si>
    <t>栄養改善加算</t>
    <phoneticPr fontId="2"/>
  </si>
  <si>
    <t>口腔・栄養スクリーニング加算（Ⅰ）</t>
    <rPh sb="0" eb="2">
      <t>コウクウ</t>
    </rPh>
    <rPh sb="3" eb="5">
      <t>エイヨウ</t>
    </rPh>
    <rPh sb="12" eb="14">
      <t>カサン</t>
    </rPh>
    <phoneticPr fontId="2"/>
  </si>
  <si>
    <t>口腔・栄養スクリーニング加算（Ⅱ）</t>
    <rPh sb="0" eb="2">
      <t>コウクウ</t>
    </rPh>
    <rPh sb="3" eb="5">
      <t>エイヨウ</t>
    </rPh>
    <rPh sb="12" eb="14">
      <t>カサン</t>
    </rPh>
    <phoneticPr fontId="2"/>
  </si>
  <si>
    <t>口腔機能向上加算（Ⅰ）</t>
    <phoneticPr fontId="2"/>
  </si>
  <si>
    <t>口腔機能向上加算（Ⅱ）</t>
    <phoneticPr fontId="2"/>
  </si>
  <si>
    <t>科学的介護推進体制加算</t>
    <rPh sb="0" eb="3">
      <t>カガクテキ</t>
    </rPh>
    <rPh sb="3" eb="5">
      <t>カイゴ</t>
    </rPh>
    <rPh sb="5" eb="7">
      <t>スイシン</t>
    </rPh>
    <rPh sb="7" eb="9">
      <t>タイセイ</t>
    </rPh>
    <rPh sb="9" eb="11">
      <t>カサン</t>
    </rPh>
    <phoneticPr fontId="2"/>
  </si>
  <si>
    <t>事業所と同一建物に居住する利用者又は同一建物から通う利用者に地域密着型通所介護を行う場合</t>
    <phoneticPr fontId="2"/>
  </si>
  <si>
    <t>以下のいずれかの場合、１日に９４単位減算しており、区分支給限度基準額の算定の際は、減算前の所定単位数を算定している</t>
    <rPh sb="0" eb="2">
      <t>イカ</t>
    </rPh>
    <rPh sb="8" eb="10">
      <t>バアイ</t>
    </rPh>
    <rPh sb="12" eb="13">
      <t>ニチ</t>
    </rPh>
    <rPh sb="16" eb="18">
      <t>タンイ</t>
    </rPh>
    <rPh sb="18" eb="20">
      <t>ゲンサン</t>
    </rPh>
    <rPh sb="25" eb="27">
      <t>クブン</t>
    </rPh>
    <rPh sb="27" eb="29">
      <t>シキュウ</t>
    </rPh>
    <rPh sb="29" eb="31">
      <t>ゲンド</t>
    </rPh>
    <rPh sb="31" eb="33">
      <t>キジュン</t>
    </rPh>
    <rPh sb="33" eb="34">
      <t>ガク</t>
    </rPh>
    <rPh sb="35" eb="37">
      <t>サンテイ</t>
    </rPh>
    <rPh sb="38" eb="39">
      <t>サイ</t>
    </rPh>
    <rPh sb="41" eb="43">
      <t>ゲンサン</t>
    </rPh>
    <rPh sb="43" eb="44">
      <t>マエ</t>
    </rPh>
    <rPh sb="45" eb="47">
      <t>ショテイ</t>
    </rPh>
    <rPh sb="47" eb="50">
      <t>タンイスウ</t>
    </rPh>
    <rPh sb="51" eb="53">
      <t>サンテイ</t>
    </rPh>
    <phoneticPr fontId="2"/>
  </si>
  <si>
    <t>送迎を行わない場合</t>
    <phoneticPr fontId="2"/>
  </si>
  <si>
    <t>サービス提供体制強化加算Ⅰ</t>
    <phoneticPr fontId="2"/>
  </si>
  <si>
    <t>前年度又は算定日が属する月の前３月間の利用者の総数のうち、要介護３、４又は５である者の占める割合が30/100以上</t>
    <phoneticPr fontId="2"/>
  </si>
  <si>
    <t>サービス提供体制強化加算Ⅱ</t>
    <phoneticPr fontId="2"/>
  </si>
  <si>
    <t>サービス提供体制強化加算Ⅲ</t>
    <phoneticPr fontId="2"/>
  </si>
  <si>
    <t>1-1</t>
    <phoneticPr fontId="2"/>
  </si>
  <si>
    <t>1-1</t>
    <phoneticPr fontId="2"/>
  </si>
  <si>
    <t>1-2</t>
    <phoneticPr fontId="2"/>
  </si>
  <si>
    <t>2</t>
    <phoneticPr fontId="2"/>
  </si>
  <si>
    <t>介護職員の総数のうち介護福祉士の割合が50/100以上</t>
    <rPh sb="16" eb="18">
      <t>ワリアイ</t>
    </rPh>
    <phoneticPr fontId="2"/>
  </si>
  <si>
    <t>介護職員の経験若しくは資格等に応じて昇給する仕組み又は一定の基準に基づき定期に昇給を判定する仕組みを設け、書面をもって作成し全ての介護職員に周知している</t>
    <phoneticPr fontId="2"/>
  </si>
  <si>
    <t>利用者が、当該事業所以外で口腔・栄養スクリーニング加算を算定していない</t>
    <rPh sb="13" eb="15">
      <t>コウクウ</t>
    </rPh>
    <rPh sb="16" eb="18">
      <t>エイヨウ</t>
    </rPh>
    <rPh sb="25" eb="27">
      <t>カサン</t>
    </rPh>
    <phoneticPr fontId="2"/>
  </si>
  <si>
    <t>言語聴覚士、歯科衛生士又は看護職員を１名以上配置</t>
    <rPh sb="11" eb="12">
      <t>マタ</t>
    </rPh>
    <phoneticPr fontId="2"/>
  </si>
  <si>
    <t>従業者が、利用開始時及び利用中６月ごとに利用者の口腔の健康状態及び栄養状態について確認している</t>
    <rPh sb="24" eb="26">
      <t>コウクウ</t>
    </rPh>
    <rPh sb="27" eb="29">
      <t>ケンコウ</t>
    </rPh>
    <rPh sb="29" eb="31">
      <t>ジョウタイ</t>
    </rPh>
    <rPh sb="31" eb="32">
      <t>オヨ</t>
    </rPh>
    <rPh sb="33" eb="35">
      <t>エイヨウ</t>
    </rPh>
    <phoneticPr fontId="2"/>
  </si>
  <si>
    <t>利用者の口腔の健康状態及び栄養状態に関する情報を当該利用者を担当する介護支援専門員に提供している</t>
    <rPh sb="4" eb="6">
      <t>コウクウ</t>
    </rPh>
    <rPh sb="7" eb="9">
      <t>ケンコウ</t>
    </rPh>
    <rPh sb="9" eb="11">
      <t>ジョウタイ</t>
    </rPh>
    <rPh sb="11" eb="12">
      <t>オヨ</t>
    </rPh>
    <phoneticPr fontId="2"/>
  </si>
  <si>
    <t>入浴介助加算
(Ⅱ）</t>
    <rPh sb="0" eb="2">
      <t>ニュウヨク</t>
    </rPh>
    <rPh sb="2" eb="4">
      <t>カイジョ</t>
    </rPh>
    <rPh sb="4" eb="6">
      <t>カサン</t>
    </rPh>
    <phoneticPr fontId="2"/>
  </si>
  <si>
    <t>個別機能訓練加算(Ⅰ)イ</t>
    <phoneticPr fontId="2"/>
  </si>
  <si>
    <t>個別機能訓練加算(Ⅰ)ロ</t>
    <phoneticPr fontId="2"/>
  </si>
  <si>
    <t xml:space="preserve">
ADL維持等加算
（Ⅱ）</t>
    <phoneticPr fontId="2"/>
  </si>
  <si>
    <t>令和</t>
    <rPh sb="0" eb="2">
      <t>レイワ</t>
    </rPh>
    <phoneticPr fontId="5"/>
  </si>
  <si>
    <t>年</t>
    <phoneticPr fontId="2"/>
  </si>
  <si>
    <t>月</t>
    <phoneticPr fontId="2"/>
  </si>
  <si>
    <t>日</t>
    <rPh sb="0" eb="1">
      <t>ニチ</t>
    </rPh>
    <phoneticPr fontId="2"/>
  </si>
  <si>
    <t>作 成 者 ------------</t>
    <rPh sb="0" eb="1">
      <t>サク</t>
    </rPh>
    <rPh sb="2" eb="3">
      <t>シゲル</t>
    </rPh>
    <rPh sb="4" eb="5">
      <t>モノ</t>
    </rPh>
    <phoneticPr fontId="5"/>
  </si>
  <si>
    <t>(解釈通知)
具体的な会計処理の方法については、「介護保険・高齢者保健福祉事業に係る社会福祉法人会計基準の取り扱いについて」「介護保険の給付対象事業における会計の区分について」「指定介護老人福祉施設等に係る会計処理等の取扱いについて」を参考として適切に行っているか。</t>
    <phoneticPr fontId="2"/>
  </si>
  <si>
    <t>(解釈通知)
事業所ごとに、原則として月ごとの勤務表を作成し、従業者の日々の勤務時間、常勤･非常勤の別、専従の生活相談員、看護職員、介護職員及び機能訓練指導員の配置、管理者との兼務関係を明確にしているか。</t>
    <rPh sb="1" eb="5">
      <t>カイシャクツウチ</t>
    </rPh>
    <phoneticPr fontId="2"/>
  </si>
  <si>
    <t>条例</t>
    <rPh sb="0" eb="2">
      <t>ジョウレイ</t>
    </rPh>
    <phoneticPr fontId="2"/>
  </si>
  <si>
    <t xml:space="preserve">第59条の3
(従業者の
員数)
</t>
    <phoneticPr fontId="2"/>
  </si>
  <si>
    <t xml:space="preserve">第59条の4
(管理者)
</t>
    <phoneticPr fontId="2"/>
  </si>
  <si>
    <t xml:space="preserve">第59条の5
(設備及び備品等)
</t>
    <phoneticPr fontId="2"/>
  </si>
  <si>
    <t xml:space="preserve">第59条の6
(心身の状況等の把握)
</t>
    <phoneticPr fontId="2"/>
  </si>
  <si>
    <t xml:space="preserve">第59条の7
(利用料等の受領)
</t>
    <phoneticPr fontId="2"/>
  </si>
  <si>
    <t>介護給付費の算定</t>
    <rPh sb="6" eb="8">
      <t>サンテイ</t>
    </rPh>
    <phoneticPr fontId="2"/>
  </si>
  <si>
    <t xml:space="preserve">第59条の2
(基本方針)
</t>
    <phoneticPr fontId="2"/>
  </si>
  <si>
    <t xml:space="preserve">第59条の8
(指定地域密着型通所介護の基本取扱方針)
</t>
    <phoneticPr fontId="2"/>
  </si>
  <si>
    <t xml:space="preserve">第59条の9
(指定地域密着型通所介護の具体的取扱方針)
</t>
    <phoneticPr fontId="2"/>
  </si>
  <si>
    <t xml:space="preserve">第59条の11
(管理者の責務)
</t>
    <phoneticPr fontId="2"/>
  </si>
  <si>
    <t>チェック項目</t>
    <rPh sb="4" eb="6">
      <t>コウモク</t>
    </rPh>
    <phoneticPr fontId="2"/>
  </si>
  <si>
    <t>報酬基準</t>
    <rPh sb="0" eb="2">
      <t>ホウシュウ</t>
    </rPh>
    <rPh sb="2" eb="4">
      <t>キジュン</t>
    </rPh>
    <phoneticPr fontId="2"/>
  </si>
  <si>
    <t>チェック項目</t>
    <phoneticPr fontId="2"/>
  </si>
  <si>
    <t>法令</t>
    <rPh sb="0" eb="2">
      <t>ホウレイ</t>
    </rPh>
    <phoneticPr fontId="2"/>
  </si>
  <si>
    <t xml:space="preserve">チェック項目について「はい」の場合１を記入、「いいえ」の場合は空欄のままにしてください。
</t>
    <phoneticPr fontId="2"/>
  </si>
  <si>
    <t>根拠となる法令等について</t>
    <rPh sb="0" eb="2">
      <t>コンキョ</t>
    </rPh>
    <rPh sb="5" eb="7">
      <t>ホウレイ</t>
    </rPh>
    <rPh sb="7" eb="8">
      <t>トウ</t>
    </rPh>
    <phoneticPr fontId="2"/>
  </si>
  <si>
    <t>報酬基準…「指定地域密着型サービスに要する費用の額の算定に関する基準（平18.3.14厚生労働省告示第126号）」</t>
    <rPh sb="0" eb="2">
      <t>ホウシュウ</t>
    </rPh>
    <rPh sb="2" eb="4">
      <t>キジュン</t>
    </rPh>
    <rPh sb="8" eb="10">
      <t>チイキ</t>
    </rPh>
    <rPh sb="10" eb="12">
      <t>ミッチャク</t>
    </rPh>
    <rPh sb="12" eb="13">
      <t>ガタ</t>
    </rPh>
    <phoneticPr fontId="2"/>
  </si>
  <si>
    <t>市記入欄</t>
    <rPh sb="0" eb="1">
      <t>シ</t>
    </rPh>
    <rPh sb="1" eb="3">
      <t>キニュウ</t>
    </rPh>
    <rPh sb="3" eb="4">
      <t>ラン</t>
    </rPh>
    <phoneticPr fontId="2"/>
  </si>
  <si>
    <t xml:space="preserve">項目別チェック </t>
    <rPh sb="0" eb="2">
      <t>コウモク</t>
    </rPh>
    <rPh sb="2" eb="3">
      <t>ベツ</t>
    </rPh>
    <phoneticPr fontId="2"/>
  </si>
  <si>
    <t xml:space="preserve">市チェック数 </t>
    <rPh sb="0" eb="1">
      <t>シ</t>
    </rPh>
    <phoneticPr fontId="2"/>
  </si>
  <si>
    <t>/</t>
    <phoneticPr fontId="2"/>
  </si>
  <si>
    <t>/</t>
    <phoneticPr fontId="2"/>
  </si>
  <si>
    <t>チェック項目</t>
    <phoneticPr fontId="2"/>
  </si>
  <si>
    <t>条例</t>
    <rPh sb="0" eb="2">
      <t>ジョウレイ</t>
    </rPh>
    <phoneticPr fontId="2"/>
  </si>
  <si>
    <t>確認文書</t>
    <rPh sb="0" eb="2">
      <t>カクニン</t>
    </rPh>
    <rPh sb="2" eb="4">
      <t>ブンショ</t>
    </rPh>
    <phoneticPr fontId="2"/>
  </si>
  <si>
    <t>計</t>
    <rPh sb="0" eb="1">
      <t>ケイ</t>
    </rPh>
    <phoneticPr fontId="2"/>
  </si>
  <si>
    <t>市チェック数</t>
    <rPh sb="0" eb="1">
      <t>シ</t>
    </rPh>
    <phoneticPr fontId="2"/>
  </si>
  <si>
    <t>/</t>
    <phoneticPr fontId="2"/>
  </si>
  <si>
    <t>1-1</t>
    <phoneticPr fontId="2"/>
  </si>
  <si>
    <t>1-2</t>
    <phoneticPr fontId="2"/>
  </si>
  <si>
    <t>1-3</t>
    <phoneticPr fontId="2"/>
  </si>
  <si>
    <t>1-4</t>
    <phoneticPr fontId="2"/>
  </si>
  <si>
    <t>1-5</t>
    <phoneticPr fontId="2"/>
  </si>
  <si>
    <t>1-6</t>
    <phoneticPr fontId="2"/>
  </si>
  <si>
    <t>1-7</t>
    <phoneticPr fontId="2"/>
  </si>
  <si>
    <t>3-1</t>
    <phoneticPr fontId="2"/>
  </si>
  <si>
    <t>3-2</t>
    <phoneticPr fontId="2"/>
  </si>
  <si>
    <t>3-3</t>
    <phoneticPr fontId="2"/>
  </si>
  <si>
    <t>4-1</t>
    <phoneticPr fontId="2"/>
  </si>
  <si>
    <t>4-2</t>
    <phoneticPr fontId="2"/>
  </si>
  <si>
    <t>4-3</t>
    <phoneticPr fontId="2"/>
  </si>
  <si>
    <t>5-1</t>
    <phoneticPr fontId="2"/>
  </si>
  <si>
    <t>5-2</t>
    <phoneticPr fontId="2"/>
  </si>
  <si>
    <t>7-1</t>
    <phoneticPr fontId="2"/>
  </si>
  <si>
    <t>7-2</t>
    <phoneticPr fontId="2"/>
  </si>
  <si>
    <t>9-1</t>
    <phoneticPr fontId="2"/>
  </si>
  <si>
    <t>9-2</t>
    <phoneticPr fontId="2"/>
  </si>
  <si>
    <t>10-1</t>
    <phoneticPr fontId="2"/>
  </si>
  <si>
    <t>10-2</t>
    <phoneticPr fontId="2"/>
  </si>
  <si>
    <t>10-3</t>
    <phoneticPr fontId="2"/>
  </si>
  <si>
    <t>10-4</t>
    <phoneticPr fontId="2"/>
  </si>
  <si>
    <t>10-5</t>
    <phoneticPr fontId="2"/>
  </si>
  <si>
    <t>10-6</t>
    <phoneticPr fontId="2"/>
  </si>
  <si>
    <t>10-7</t>
    <phoneticPr fontId="2"/>
  </si>
  <si>
    <t>10-8</t>
    <phoneticPr fontId="2"/>
  </si>
  <si>
    <t>11-3</t>
    <phoneticPr fontId="2"/>
  </si>
  <si>
    <t>11-4</t>
    <phoneticPr fontId="2"/>
  </si>
  <si>
    <t>22-2</t>
    <phoneticPr fontId="2"/>
  </si>
  <si>
    <t>40-1</t>
    <phoneticPr fontId="2"/>
  </si>
  <si>
    <t>40-2</t>
    <phoneticPr fontId="2"/>
  </si>
  <si>
    <t>41-1</t>
    <phoneticPr fontId="2"/>
  </si>
  <si>
    <t>41-2</t>
    <phoneticPr fontId="2"/>
  </si>
  <si>
    <t>〇指定地域密着型サービスに要する費用の額の算定に関する基準及び指定地域密着型介護予防サービスに要する費用の額の算定に関する基準の制定に伴う実施上の留意事項について(平18.3.31老計発第0331005号・
老振発第0331005号・老老発第0331018号)</t>
    <rPh sb="29" eb="30">
      <t>オヨ</t>
    </rPh>
    <rPh sb="31" eb="35">
      <t>シテイチイキ</t>
    </rPh>
    <rPh sb="35" eb="38">
      <t>ミッチャクガタ</t>
    </rPh>
    <rPh sb="38" eb="40">
      <t>カイゴ</t>
    </rPh>
    <rPh sb="40" eb="42">
      <t>ヨボウ</t>
    </rPh>
    <rPh sb="47" eb="48">
      <t>ヨウ</t>
    </rPh>
    <rPh sb="50" eb="51">
      <t>ヒ</t>
    </rPh>
    <rPh sb="51" eb="52">
      <t>ヨウ</t>
    </rPh>
    <rPh sb="53" eb="54">
      <t>ガク</t>
    </rPh>
    <rPh sb="55" eb="57">
      <t>サンテイ</t>
    </rPh>
    <rPh sb="58" eb="59">
      <t>カン</t>
    </rPh>
    <rPh sb="61" eb="63">
      <t>キジュン</t>
    </rPh>
    <rPh sb="64" eb="66">
      <t>セイテイ</t>
    </rPh>
    <rPh sb="67" eb="68">
      <t>トモナ</t>
    </rPh>
    <rPh sb="69" eb="71">
      <t>ジッシ</t>
    </rPh>
    <rPh sb="71" eb="72">
      <t>ジョウ</t>
    </rPh>
    <rPh sb="73" eb="75">
      <t>リュウイ</t>
    </rPh>
    <rPh sb="75" eb="77">
      <t>ジコウ</t>
    </rPh>
    <phoneticPr fontId="2"/>
  </si>
  <si>
    <t>〇指定地域密着型サービスに要する費用の額の算定に関する基準(平18.3.14厚生労働省告示第126号</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30" eb="31">
      <t>ヘイ</t>
    </rPh>
    <rPh sb="38" eb="43">
      <t>コウセイロウドウショウ</t>
    </rPh>
    <rPh sb="43" eb="45">
      <t>コクジ</t>
    </rPh>
    <rPh sb="45" eb="46">
      <t>ダイ</t>
    </rPh>
    <rPh sb="49" eb="50">
      <t>ゴウ</t>
    </rPh>
    <phoneticPr fontId="2"/>
  </si>
  <si>
    <t>根拠となる法令等について</t>
    <phoneticPr fontId="2"/>
  </si>
  <si>
    <t>介護支援専門員</t>
    <rPh sb="0" eb="7">
      <t>カイゴシエンセンモンイン</t>
    </rPh>
    <phoneticPr fontId="8"/>
  </si>
  <si>
    <t>実務経験</t>
    <rPh sb="0" eb="2">
      <t>ジツム</t>
    </rPh>
    <rPh sb="2" eb="4">
      <t>ケイケン</t>
    </rPh>
    <phoneticPr fontId="8"/>
  </si>
  <si>
    <t xml:space="preserve">令和　年　月　日作成  </t>
    <rPh sb="0" eb="2">
      <t>レイワ</t>
    </rPh>
    <rPh sb="3" eb="4">
      <t>ネン</t>
    </rPh>
    <rPh sb="5" eb="6">
      <t>ガツ</t>
    </rPh>
    <rPh sb="7" eb="8">
      <t>ニチ</t>
    </rPh>
    <rPh sb="8" eb="10">
      <t>サクセイ</t>
    </rPh>
    <phoneticPr fontId="5"/>
  </si>
  <si>
    <t>指定作成時点</t>
    <rPh sb="0" eb="2">
      <t>シテイ</t>
    </rPh>
    <phoneticPr fontId="2"/>
  </si>
  <si>
    <t>・重要事項説明書</t>
    <rPh sb="1" eb="8">
      <t>ジュウヨウジコウセツメイショ</t>
    </rPh>
    <phoneticPr fontId="2"/>
  </si>
  <si>
    <t>・地域密着型通所介護計画</t>
    <phoneticPr fontId="2"/>
  </si>
  <si>
    <t>・個人情報の使用同意書</t>
    <phoneticPr fontId="2"/>
  </si>
  <si>
    <t>・地域密着型通所介護の提供にあたって説明すべき事項</t>
    <rPh sb="18" eb="20">
      <t>セツメイ</t>
    </rPh>
    <rPh sb="23" eb="25">
      <t>ジコウ</t>
    </rPh>
    <phoneticPr fontId="2"/>
  </si>
  <si>
    <t>３　下記の書類について、電磁的方法による取り扱いを行っているものがあれば〇を付けてください。</t>
    <rPh sb="2" eb="4">
      <t>カキ</t>
    </rPh>
    <rPh sb="5" eb="7">
      <t>ショルイ</t>
    </rPh>
    <rPh sb="12" eb="15">
      <t>デンジテキ</t>
    </rPh>
    <rPh sb="15" eb="17">
      <t>ホウホウ</t>
    </rPh>
    <rPh sb="20" eb="21">
      <t>ト</t>
    </rPh>
    <rPh sb="22" eb="23">
      <t>アツカ</t>
    </rPh>
    <rPh sb="25" eb="26">
      <t>オコナ</t>
    </rPh>
    <rPh sb="38" eb="39">
      <t>ツ</t>
    </rPh>
    <phoneticPr fontId="2"/>
  </si>
  <si>
    <t>４　非常災害対策【松阪市重点項目】</t>
    <rPh sb="2" eb="4">
      <t>ヒジョウ</t>
    </rPh>
    <rPh sb="4" eb="6">
      <t>サイガイ</t>
    </rPh>
    <rPh sb="6" eb="8">
      <t>タイサク</t>
    </rPh>
    <rPh sb="9" eb="16">
      <t>マツサカシジュウテンコウモク</t>
    </rPh>
    <phoneticPr fontId="2"/>
  </si>
  <si>
    <t>有</t>
    <rPh sb="0" eb="1">
      <t>アリ</t>
    </rPh>
    <phoneticPr fontId="2"/>
  </si>
  <si>
    <t>無</t>
    <rPh sb="0" eb="1">
      <t>ナ</t>
    </rPh>
    <phoneticPr fontId="2"/>
  </si>
  <si>
    <t>防火管理の責任者</t>
    <rPh sb="0" eb="2">
      <t>ボウカ</t>
    </rPh>
    <rPh sb="2" eb="4">
      <t>カンリ</t>
    </rPh>
    <rPh sb="5" eb="8">
      <t>セキニンシャ</t>
    </rPh>
    <phoneticPr fontId="2"/>
  </si>
  <si>
    <t>R</t>
    <phoneticPr fontId="2"/>
  </si>
  <si>
    <t>役職名</t>
    <rPh sb="0" eb="2">
      <t>ヤクショク</t>
    </rPh>
    <rPh sb="2" eb="3">
      <t>メイ</t>
    </rPh>
    <phoneticPr fontId="2"/>
  </si>
  <si>
    <t>氏名</t>
    <rPh sb="0" eb="2">
      <t>シメイ</t>
    </rPh>
    <phoneticPr fontId="2"/>
  </si>
  <si>
    <t>計画・記録の有無</t>
    <rPh sb="0" eb="2">
      <t>ケイカク</t>
    </rPh>
    <rPh sb="3" eb="5">
      <t>キロク</t>
    </rPh>
    <rPh sb="6" eb="8">
      <t>ウム</t>
    </rPh>
    <phoneticPr fontId="2"/>
  </si>
  <si>
    <t>計画</t>
    <rPh sb="0" eb="2">
      <t>ケイカク</t>
    </rPh>
    <phoneticPr fontId="2"/>
  </si>
  <si>
    <t>記録</t>
    <rPh sb="0" eb="2">
      <t>キロク</t>
    </rPh>
    <phoneticPr fontId="2"/>
  </si>
  <si>
    <t>地域住民への周知方法</t>
    <rPh sb="0" eb="2">
      <t>チイキ</t>
    </rPh>
    <rPh sb="2" eb="4">
      <t>ジュウミン</t>
    </rPh>
    <rPh sb="6" eb="8">
      <t>シュウチ</t>
    </rPh>
    <rPh sb="8" eb="10">
      <t>ホウホウ</t>
    </rPh>
    <phoneticPr fontId="2"/>
  </si>
  <si>
    <t>R</t>
    <phoneticPr fontId="2"/>
  </si>
  <si>
    <t>解釈通知…「指定地域密着型サービス及び指定地域密着型介護予防サービスに関する基準について（平成18年3月31日老計発第0331004号・老振発第0331004号・老老発第0331017号）」</t>
    <rPh sb="0" eb="2">
      <t>カイシャク</t>
    </rPh>
    <rPh sb="2" eb="4">
      <t>ツウチ</t>
    </rPh>
    <rPh sb="8" eb="10">
      <t>チイキ</t>
    </rPh>
    <rPh sb="10" eb="13">
      <t>ミッチャクガタ</t>
    </rPh>
    <rPh sb="19" eb="26">
      <t>シテイチイキミッチャクガタ</t>
    </rPh>
    <rPh sb="26" eb="28">
      <t>カイゴ</t>
    </rPh>
    <rPh sb="28" eb="30">
      <t>ヨボウ</t>
    </rPh>
    <rPh sb="56" eb="57">
      <t>ケイ</t>
    </rPh>
    <rPh sb="57" eb="58">
      <t>ハツ</t>
    </rPh>
    <rPh sb="58" eb="59">
      <t>ダイ</t>
    </rPh>
    <rPh sb="66" eb="67">
      <t>ゴウ</t>
    </rPh>
    <rPh sb="68" eb="69">
      <t>ロウ</t>
    </rPh>
    <rPh sb="69" eb="70">
      <t>シン</t>
    </rPh>
    <rPh sb="70" eb="71">
      <t>ハツ</t>
    </rPh>
    <rPh sb="71" eb="72">
      <t>ダイ</t>
    </rPh>
    <rPh sb="79" eb="80">
      <t>ゴウ</t>
    </rPh>
    <rPh sb="81" eb="82">
      <t>ロウ</t>
    </rPh>
    <rPh sb="82" eb="83">
      <t>ロウ</t>
    </rPh>
    <rPh sb="83" eb="84">
      <t>ハツ</t>
    </rPh>
    <rPh sb="84" eb="85">
      <t>ダイ</t>
    </rPh>
    <rPh sb="92" eb="93">
      <t>ゴウ</t>
    </rPh>
    <phoneticPr fontId="2"/>
  </si>
  <si>
    <t>※指定作成時点の月について記載してください</t>
    <rPh sb="1" eb="7">
      <t>シテイサクセイジテン</t>
    </rPh>
    <rPh sb="8" eb="9">
      <t>ツキ</t>
    </rPh>
    <rPh sb="13" eb="15">
      <t>キサイ</t>
    </rPh>
    <phoneticPr fontId="2"/>
  </si>
  <si>
    <t>市からの求めがあった場合には、(4)の改善の内容を市に報告しているか。</t>
    <phoneticPr fontId="2"/>
  </si>
  <si>
    <t>避難訓練の実施状況(年度毎)</t>
    <rPh sb="0" eb="2">
      <t>ヒナン</t>
    </rPh>
    <rPh sb="2" eb="4">
      <t>クンレン</t>
    </rPh>
    <rPh sb="5" eb="7">
      <t>ジッシ</t>
    </rPh>
    <rPh sb="7" eb="9">
      <t>ジョウキョウ</t>
    </rPh>
    <rPh sb="10" eb="12">
      <t>ネンド</t>
    </rPh>
    <rPh sb="12" eb="13">
      <t>ゴト</t>
    </rPh>
    <phoneticPr fontId="2"/>
  </si>
  <si>
    <t>月</t>
    <rPh sb="0" eb="1">
      <t>ガツ</t>
    </rPh>
    <phoneticPr fontId="2"/>
  </si>
  <si>
    <t xml:space="preserve">条例…「松阪市指定地域密着型サービスの事業の人員、設備及び運営に関する基準条例」
</t>
    <rPh sb="0" eb="2">
      <t>ジョウレイ</t>
    </rPh>
    <rPh sb="4" eb="7">
      <t>マツサカシ</t>
    </rPh>
    <rPh sb="7" eb="9">
      <t>シテイ</t>
    </rPh>
    <rPh sb="9" eb="11">
      <t>チイキ</t>
    </rPh>
    <rPh sb="11" eb="14">
      <t>ミッチャクガタ</t>
    </rPh>
    <rPh sb="19" eb="21">
      <t>ジギョウ</t>
    </rPh>
    <rPh sb="22" eb="24">
      <t>ジンイン</t>
    </rPh>
    <rPh sb="25" eb="27">
      <t>セツビ</t>
    </rPh>
    <rPh sb="27" eb="28">
      <t>オヨ</t>
    </rPh>
    <rPh sb="29" eb="31">
      <t>ウンエイ</t>
    </rPh>
    <rPh sb="32" eb="33">
      <t>カン</t>
    </rPh>
    <rPh sb="35" eb="37">
      <t>キジュン</t>
    </rPh>
    <rPh sb="37" eb="39">
      <t>ジョウレイ</t>
    </rPh>
    <phoneticPr fontId="2"/>
  </si>
  <si>
    <t>法令…「介護保険法」　施行規則…「介護保険法施行規則」</t>
    <rPh sb="0" eb="2">
      <t>ホウレイ</t>
    </rPh>
    <rPh sb="17" eb="22">
      <t>カイゴホケンホウ</t>
    </rPh>
    <rPh sb="22" eb="26">
      <t>セコウキソク</t>
    </rPh>
    <phoneticPr fontId="2"/>
  </si>
  <si>
    <t xml:space="preserve">第9条※
(内容及び手続の説明及び同意)
</t>
    <phoneticPr fontId="2"/>
  </si>
  <si>
    <t xml:space="preserve">第12条※
(受給資格等の確認)
</t>
    <phoneticPr fontId="2"/>
  </si>
  <si>
    <t xml:space="preserve">第15条※
(居宅介護支援事業者等との連携)
</t>
    <phoneticPr fontId="2"/>
  </si>
  <si>
    <t>第17条※
(居宅サービス計画に沿ったサービスの提供)</t>
    <phoneticPr fontId="2"/>
  </si>
  <si>
    <t xml:space="preserve">第20条※
(サービスの提供の記録)
</t>
    <phoneticPr fontId="2"/>
  </si>
  <si>
    <t xml:space="preserve">第53条※
(緊急時等の対応)
</t>
    <phoneticPr fontId="2"/>
  </si>
  <si>
    <t xml:space="preserve">第35条※
(秘密保持等)
</t>
    <phoneticPr fontId="2"/>
  </si>
  <si>
    <t xml:space="preserve">第36条※
(広告)
</t>
    <phoneticPr fontId="2"/>
  </si>
  <si>
    <t xml:space="preserve">第38条※
(苦情処理)
</t>
    <phoneticPr fontId="2"/>
  </si>
  <si>
    <t xml:space="preserve">第10条※
(提供拒否の禁止)
</t>
    <phoneticPr fontId="2"/>
  </si>
  <si>
    <t xml:space="preserve">第11条※
(サービス提供困難時の対応)
</t>
    <phoneticPr fontId="2"/>
  </si>
  <si>
    <t xml:space="preserve">第13条※
(要介護認定の申請に係る援助)
</t>
    <phoneticPr fontId="2"/>
  </si>
  <si>
    <t xml:space="preserve">第16条※
(法定代理受領サービスの提供を受けるための援助)
</t>
    <phoneticPr fontId="2"/>
  </si>
  <si>
    <t>(解釈通知)
(3)の費用は「居住、滞在及び宿泊並びに食事の提供に係る利用料等に関する指針」によるものであるか。</t>
    <phoneticPr fontId="2"/>
  </si>
  <si>
    <t>(解釈通知)
(3)の費用は、「通所介護等における日常生活に要する費用の取扱いについて」によるものであるか。</t>
    <phoneticPr fontId="2"/>
  </si>
  <si>
    <t>準用(第59条の20)…準用については※を記載</t>
    <rPh sb="0" eb="2">
      <t>ジュンヨウ</t>
    </rPh>
    <rPh sb="3" eb="4">
      <t>ダイ</t>
    </rPh>
    <rPh sb="6" eb="7">
      <t>ジョウ</t>
    </rPh>
    <rPh sb="12" eb="14">
      <t>ジュンヨウ</t>
    </rPh>
    <rPh sb="21" eb="23">
      <t>キサイ</t>
    </rPh>
    <phoneticPr fontId="2"/>
  </si>
  <si>
    <t xml:space="preserve">第18条※
(居宅サービス計画等の変更の援助)
</t>
    <phoneticPr fontId="2"/>
  </si>
  <si>
    <t xml:space="preserve">第22条※
(保険給付の請求のための証明書の交付)
</t>
    <phoneticPr fontId="2"/>
  </si>
  <si>
    <t xml:space="preserve">第28条※
(利用者に関する市への通知)
</t>
    <phoneticPr fontId="2"/>
  </si>
  <si>
    <t xml:space="preserve">第34条※
(掲示)
</t>
    <phoneticPr fontId="2"/>
  </si>
  <si>
    <t>第37条※
(居宅介護支援事業者に対する利益供与の禁止)</t>
    <phoneticPr fontId="2"/>
  </si>
  <si>
    <t xml:space="preserve">第41条※
(会計の区分)
</t>
    <phoneticPr fontId="2"/>
  </si>
  <si>
    <t xml:space="preserve">第40条の2※
(虐待の防止)
</t>
    <rPh sb="9" eb="11">
      <t>ギャクタイ</t>
    </rPh>
    <rPh sb="12" eb="14">
      <t>ボウシ</t>
    </rPh>
    <phoneticPr fontId="2"/>
  </si>
  <si>
    <t>サービス提供体制強化加算にかかる職員の割合の算出について</t>
    <rPh sb="4" eb="12">
      <t>テイキョウタイセイキョウカカサン</t>
    </rPh>
    <rPh sb="16" eb="18">
      <t>ショクイン</t>
    </rPh>
    <rPh sb="19" eb="21">
      <t>ワリアイ</t>
    </rPh>
    <rPh sb="22" eb="24">
      <t>サンシュツ</t>
    </rPh>
    <phoneticPr fontId="2"/>
  </si>
  <si>
    <t>賃金改善に要する見込み額が、特定処遇改善加算算定見込み額を上回る計画を策定し実施している</t>
    <phoneticPr fontId="2"/>
  </si>
  <si>
    <t>介護職員等特定処遇改善加算の算定額に相当する賃金改善を実施している</t>
    <phoneticPr fontId="2"/>
  </si>
  <si>
    <t>事業年度ごとに介護職員の処遇改善に関する実績を市長に報告する</t>
    <phoneticPr fontId="2"/>
  </si>
  <si>
    <t>介護職員処遇改善加算ⅠからⅢまでのいずれかの算定</t>
    <phoneticPr fontId="2"/>
  </si>
  <si>
    <t>確認項目</t>
    <rPh sb="0" eb="2">
      <t>カクニン</t>
    </rPh>
    <rPh sb="2" eb="4">
      <t>コウモク</t>
    </rPh>
    <phoneticPr fontId="2"/>
  </si>
  <si>
    <t>・サービス担当者会議の記録</t>
    <phoneticPr fontId="2"/>
  </si>
  <si>
    <t>・サービス担当者会議の記録</t>
    <phoneticPr fontId="2"/>
  </si>
  <si>
    <t xml:space="preserve">・運営規程
</t>
    <rPh sb="1" eb="3">
      <t>ウンエイ</t>
    </rPh>
    <rPh sb="3" eb="5">
      <t>キテイ</t>
    </rPh>
    <phoneticPr fontId="2"/>
  </si>
  <si>
    <t>利用料等の支払を受ける際、領収書を交付しているか。
(介護保険法第41条第8項)</t>
    <phoneticPr fontId="2"/>
  </si>
  <si>
    <t>(7)の領収書は、保険給付の対象額とその他の費用の額を区分して記載し、その他の費用の額についてはそれぞれ個別の費用ごとに区分して記載しているか。
(介護保険法施行規則第65条)</t>
    <phoneticPr fontId="2"/>
  </si>
  <si>
    <t>15-1</t>
    <phoneticPr fontId="2"/>
  </si>
  <si>
    <t>確認項目</t>
    <rPh sb="0" eb="2">
      <t>カクニン</t>
    </rPh>
    <phoneticPr fontId="2"/>
  </si>
  <si>
    <t>18-1</t>
    <phoneticPr fontId="2"/>
  </si>
  <si>
    <t>18-2</t>
    <phoneticPr fontId="2"/>
  </si>
  <si>
    <t>19-2</t>
    <phoneticPr fontId="2"/>
  </si>
  <si>
    <t>確認項目</t>
    <phoneticPr fontId="2"/>
  </si>
  <si>
    <t>確認項目</t>
    <phoneticPr fontId="2"/>
  </si>
  <si>
    <t>24-2</t>
    <phoneticPr fontId="2"/>
  </si>
  <si>
    <t>松阪市確認文書</t>
    <rPh sb="0" eb="3">
      <t>マツサカシ</t>
    </rPh>
    <rPh sb="3" eb="5">
      <t>カクニン</t>
    </rPh>
    <rPh sb="5" eb="7">
      <t>ブンショ</t>
    </rPh>
    <phoneticPr fontId="2"/>
  </si>
  <si>
    <t>松阪市確認文書</t>
    <rPh sb="0" eb="2">
      <t>マツサカ</t>
    </rPh>
    <rPh sb="2" eb="3">
      <t>シ</t>
    </rPh>
    <rPh sb="3" eb="5">
      <t>カクニン</t>
    </rPh>
    <rPh sb="5" eb="7">
      <t>ブンショ</t>
    </rPh>
    <phoneticPr fontId="2"/>
  </si>
  <si>
    <t>35-1</t>
    <phoneticPr fontId="2"/>
  </si>
  <si>
    <t>35-2</t>
    <phoneticPr fontId="2"/>
  </si>
  <si>
    <t>36-1</t>
    <phoneticPr fontId="2"/>
  </si>
  <si>
    <t>37-1</t>
    <phoneticPr fontId="2"/>
  </si>
  <si>
    <t>37-2</t>
    <phoneticPr fontId="2"/>
  </si>
  <si>
    <t>看護職員及び介護職員の配置数が、下記の数字を用いて算定した結果、人員基準上満たすべき員数が確保されている
看護職員：１月間の職員の数の平均　介護職員：勤務延時間数</t>
    <rPh sb="0" eb="2">
      <t>カンゴ</t>
    </rPh>
    <rPh sb="2" eb="4">
      <t>ショクイン</t>
    </rPh>
    <rPh sb="4" eb="5">
      <t>オヨ</t>
    </rPh>
    <rPh sb="6" eb="8">
      <t>カイゴ</t>
    </rPh>
    <rPh sb="8" eb="10">
      <t>ショクイン</t>
    </rPh>
    <rPh sb="11" eb="13">
      <t>ハイチ</t>
    </rPh>
    <rPh sb="13" eb="14">
      <t>スウ</t>
    </rPh>
    <rPh sb="16" eb="18">
      <t>カキ</t>
    </rPh>
    <rPh sb="19" eb="21">
      <t>スウジ</t>
    </rPh>
    <rPh sb="22" eb="23">
      <t>モチ</t>
    </rPh>
    <rPh sb="25" eb="27">
      <t>サンテイ</t>
    </rPh>
    <rPh sb="29" eb="31">
      <t>ケッカ</t>
    </rPh>
    <rPh sb="32" eb="34">
      <t>ジンイン</t>
    </rPh>
    <rPh sb="34" eb="36">
      <t>キジュン</t>
    </rPh>
    <rPh sb="36" eb="37">
      <t>ジョウ</t>
    </rPh>
    <rPh sb="37" eb="38">
      <t>ミ</t>
    </rPh>
    <rPh sb="42" eb="44">
      <t>インスウ</t>
    </rPh>
    <rPh sb="45" eb="47">
      <t>カクホ</t>
    </rPh>
    <rPh sb="53" eb="57">
      <t>カンゴショクイン</t>
    </rPh>
    <rPh sb="59" eb="61">
      <t>ツキカン</t>
    </rPh>
    <rPh sb="62" eb="64">
      <t>ショクイン</t>
    </rPh>
    <rPh sb="65" eb="66">
      <t>カズ</t>
    </rPh>
    <rPh sb="67" eb="69">
      <t>ヘイキン</t>
    </rPh>
    <rPh sb="70" eb="72">
      <t>カイゴ</t>
    </rPh>
    <rPh sb="72" eb="74">
      <t>ショクイン</t>
    </rPh>
    <rPh sb="75" eb="77">
      <t>キンム</t>
    </rPh>
    <rPh sb="77" eb="78">
      <t>ノ</t>
    </rPh>
    <rPh sb="78" eb="80">
      <t>ジカン</t>
    </rPh>
    <rPh sb="80" eb="81">
      <t>スウ</t>
    </rPh>
    <phoneticPr fontId="2"/>
  </si>
  <si>
    <t>機能訓練に関する記録(実施時間、訓練内容、担当者等)は、利用者ごとに保管され、常に当該事業所の機能訓練指導員等により閲覧が可能である。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55">
      <t>キノウクンレンシドウイントウ</t>
    </rPh>
    <rPh sb="58" eb="60">
      <t>エツラン</t>
    </rPh>
    <rPh sb="61" eb="63">
      <t>カノウ</t>
    </rPh>
    <phoneticPr fontId="2"/>
  </si>
  <si>
    <t>(2)において、理学療法士等が、機能訓練指導員等に対し、日常生活上の留意点、介護の工夫等に対する助言を行っている</t>
    <rPh sb="8" eb="10">
      <t>リガク</t>
    </rPh>
    <rPh sb="10" eb="13">
      <t>リョウホウシ</t>
    </rPh>
    <rPh sb="13" eb="14">
      <t>トウ</t>
    </rPh>
    <rPh sb="16" eb="18">
      <t>キノウ</t>
    </rPh>
    <rPh sb="18" eb="20">
      <t>クンレン</t>
    </rPh>
    <rPh sb="20" eb="23">
      <t>シドウイン</t>
    </rPh>
    <rPh sb="23" eb="24">
      <t>トウ</t>
    </rPh>
    <rPh sb="25" eb="26">
      <t>タイ</t>
    </rPh>
    <rPh sb="28" eb="30">
      <t>ニチジョウ</t>
    </rPh>
    <rPh sb="30" eb="32">
      <t>セイカツ</t>
    </rPh>
    <rPh sb="32" eb="33">
      <t>ジョウ</t>
    </rPh>
    <rPh sb="34" eb="37">
      <t>リュウイテン</t>
    </rPh>
    <rPh sb="38" eb="40">
      <t>カイゴ</t>
    </rPh>
    <rPh sb="41" eb="43">
      <t>クフウ</t>
    </rPh>
    <rPh sb="43" eb="44">
      <t>トウ</t>
    </rPh>
    <rPh sb="45" eb="46">
      <t>タイ</t>
    </rPh>
    <rPh sb="48" eb="50">
      <t>ジョゲン</t>
    </rPh>
    <rPh sb="51" eb="52">
      <t>オコナ</t>
    </rPh>
    <phoneticPr fontId="2"/>
  </si>
  <si>
    <t>(3）において、当該利用者の意欲の向上につながるよう長期目標・短期目標のように段階的な目標にするなど可能な限り具体的かつ分かりやすい目標としている</t>
    <rPh sb="8" eb="10">
      <t>トウガイ</t>
    </rPh>
    <rPh sb="10" eb="13">
      <t>リヨウシャ</t>
    </rPh>
    <rPh sb="14" eb="16">
      <t>イヨク</t>
    </rPh>
    <rPh sb="17" eb="19">
      <t>コウジョウ</t>
    </rPh>
    <rPh sb="26" eb="28">
      <t>チョウキ</t>
    </rPh>
    <rPh sb="28" eb="30">
      <t>モクヒョウ</t>
    </rPh>
    <rPh sb="31" eb="33">
      <t>タンキ</t>
    </rPh>
    <rPh sb="33" eb="35">
      <t>モクヒョウ</t>
    </rPh>
    <rPh sb="39" eb="42">
      <t>ダンカイテキ</t>
    </rPh>
    <rPh sb="43" eb="45">
      <t>モクヒョウ</t>
    </rPh>
    <rPh sb="50" eb="52">
      <t>カノウ</t>
    </rPh>
    <rPh sb="53" eb="54">
      <t>カギ</t>
    </rPh>
    <rPh sb="55" eb="58">
      <t>グタイテキ</t>
    </rPh>
    <rPh sb="60" eb="61">
      <t>ワ</t>
    </rPh>
    <rPh sb="66" eb="68">
      <t>モクヒョウ</t>
    </rPh>
    <phoneticPr fontId="2"/>
  </si>
  <si>
    <t>(3)において、単に身体機能の向上を目指すことのみを目標とするのではなく、日常生活における生活機能の維持・向上を目指すことを含めた目標としている</t>
    <rPh sb="8" eb="9">
      <t>タン</t>
    </rPh>
    <rPh sb="10" eb="12">
      <t>シンタイ</t>
    </rPh>
    <rPh sb="12" eb="14">
      <t>キノウ</t>
    </rPh>
    <rPh sb="15" eb="17">
      <t>コウジョウ</t>
    </rPh>
    <rPh sb="18" eb="20">
      <t>メザ</t>
    </rPh>
    <rPh sb="26" eb="28">
      <t>モクヒョウ</t>
    </rPh>
    <rPh sb="37" eb="39">
      <t>ニチジョウ</t>
    </rPh>
    <rPh sb="39" eb="41">
      <t>セイカツ</t>
    </rPh>
    <rPh sb="45" eb="47">
      <t>セイカツ</t>
    </rPh>
    <rPh sb="47" eb="49">
      <t>キノウ</t>
    </rPh>
    <rPh sb="50" eb="52">
      <t>イジ</t>
    </rPh>
    <rPh sb="53" eb="55">
      <t>コウジョウ</t>
    </rPh>
    <rPh sb="56" eb="58">
      <t>メザ</t>
    </rPh>
    <rPh sb="62" eb="63">
      <t>フク</t>
    </rPh>
    <rPh sb="65" eb="67">
      <t>モクヒョウ</t>
    </rPh>
    <phoneticPr fontId="2"/>
  </si>
  <si>
    <t>類似の目標を持ち、同様の訓練項目を選択した5人程度以下の小集団(個別対応含む)に対して機能訓練指導員が直接行い、必要に応じて事業所内外の設備等を用いた実践的かつ反復的な訓練としている</t>
    <rPh sb="0" eb="2">
      <t>ルイジ</t>
    </rPh>
    <rPh sb="3" eb="5">
      <t>モクヒョウ</t>
    </rPh>
    <rPh sb="6" eb="7">
      <t>モ</t>
    </rPh>
    <rPh sb="9" eb="11">
      <t>ドウヨウ</t>
    </rPh>
    <rPh sb="12" eb="14">
      <t>クンレン</t>
    </rPh>
    <rPh sb="14" eb="16">
      <t>コウモク</t>
    </rPh>
    <rPh sb="17" eb="19">
      <t>センタク</t>
    </rPh>
    <rPh sb="22" eb="23">
      <t>ニン</t>
    </rPh>
    <rPh sb="23" eb="25">
      <t>テイド</t>
    </rPh>
    <rPh sb="25" eb="27">
      <t>イカ</t>
    </rPh>
    <rPh sb="28" eb="31">
      <t>ショウシュウダン</t>
    </rPh>
    <rPh sb="32" eb="34">
      <t>コベツ</t>
    </rPh>
    <rPh sb="34" eb="36">
      <t>タイオウ</t>
    </rPh>
    <rPh sb="36" eb="37">
      <t>フク</t>
    </rPh>
    <rPh sb="40" eb="41">
      <t>タイ</t>
    </rPh>
    <rPh sb="43" eb="50">
      <t>キノウクンレンシドウイン</t>
    </rPh>
    <rPh sb="51" eb="53">
      <t>チョクセツ</t>
    </rPh>
    <rPh sb="53" eb="54">
      <t>オコナ</t>
    </rPh>
    <rPh sb="56" eb="58">
      <t>ヒツヨウ</t>
    </rPh>
    <rPh sb="59" eb="60">
      <t>オウ</t>
    </rPh>
    <rPh sb="62" eb="65">
      <t>ジギョウショ</t>
    </rPh>
    <rPh sb="65" eb="66">
      <t>ナイ</t>
    </rPh>
    <rPh sb="66" eb="67">
      <t>ガイ</t>
    </rPh>
    <rPh sb="68" eb="70">
      <t>セツビ</t>
    </rPh>
    <rPh sb="70" eb="71">
      <t>トウ</t>
    </rPh>
    <rPh sb="72" eb="73">
      <t>モチ</t>
    </rPh>
    <rPh sb="75" eb="77">
      <t>ジッセン</t>
    </rPh>
    <rPh sb="77" eb="78">
      <t>テキ</t>
    </rPh>
    <rPh sb="80" eb="83">
      <t>ハンプクテキ</t>
    </rPh>
    <rPh sb="84" eb="86">
      <t>クンレン</t>
    </rPh>
    <phoneticPr fontId="2"/>
  </si>
  <si>
    <t>概ね週1回以上を目安に実施している</t>
    <rPh sb="0" eb="1">
      <t>オオム</t>
    </rPh>
    <rPh sb="2" eb="3">
      <t>シュウ</t>
    </rPh>
    <rPh sb="4" eb="5">
      <t>カイ</t>
    </rPh>
    <rPh sb="5" eb="7">
      <t>イジョウ</t>
    </rPh>
    <rPh sb="8" eb="10">
      <t>メヤス</t>
    </rPh>
    <rPh sb="11" eb="13">
      <t>ジッシ</t>
    </rPh>
    <phoneticPr fontId="2"/>
  </si>
  <si>
    <t>個別機能訓練時間を、個別機能訓練計画に定めた訓練項目の実施に必要な1回あたりの訓練時間を考慮し、適切に設定している</t>
    <rPh sb="0" eb="2">
      <t>コベツ</t>
    </rPh>
    <rPh sb="2" eb="4">
      <t>キノウ</t>
    </rPh>
    <rPh sb="4" eb="6">
      <t>クンレン</t>
    </rPh>
    <rPh sb="6" eb="8">
      <t>ジカン</t>
    </rPh>
    <rPh sb="10" eb="12">
      <t>コベツ</t>
    </rPh>
    <rPh sb="12" eb="14">
      <t>キノウ</t>
    </rPh>
    <rPh sb="14" eb="16">
      <t>クンレン</t>
    </rPh>
    <rPh sb="16" eb="18">
      <t>ケイカク</t>
    </rPh>
    <rPh sb="19" eb="20">
      <t>サダ</t>
    </rPh>
    <rPh sb="22" eb="24">
      <t>クンレン</t>
    </rPh>
    <rPh sb="24" eb="26">
      <t>コウモク</t>
    </rPh>
    <rPh sb="27" eb="29">
      <t>ジッシ</t>
    </rPh>
    <rPh sb="30" eb="32">
      <t>ヒツヨウ</t>
    </rPh>
    <rPh sb="34" eb="35">
      <t>カイ</t>
    </rPh>
    <rPh sb="39" eb="41">
      <t>クンレン</t>
    </rPh>
    <rPh sb="41" eb="43">
      <t>ジカン</t>
    </rPh>
    <rPh sb="44" eb="46">
      <t>コウリョ</t>
    </rPh>
    <rPh sb="48" eb="50">
      <t>テキセツ</t>
    </rPh>
    <rPh sb="51" eb="53">
      <t>セッテイ</t>
    </rPh>
    <phoneticPr fontId="2"/>
  </si>
  <si>
    <t>個別機能に関する記録(個別機能訓練の目標、目標をふまえた訓練項目、訓練実施時間、個別機能訓練実施者等)は利用者ごとに保管され、常に当該事業所の個別機能訓練従事者により閲覧が可能であるようにしている</t>
    <rPh sb="0" eb="2">
      <t>コベツ</t>
    </rPh>
    <rPh sb="2" eb="4">
      <t>キノウ</t>
    </rPh>
    <rPh sb="5" eb="6">
      <t>カン</t>
    </rPh>
    <rPh sb="8" eb="10">
      <t>キロク</t>
    </rPh>
    <rPh sb="11" eb="13">
      <t>コベツ</t>
    </rPh>
    <rPh sb="13" eb="15">
      <t>キノウ</t>
    </rPh>
    <rPh sb="15" eb="17">
      <t>クンレン</t>
    </rPh>
    <rPh sb="18" eb="20">
      <t>モクヒョウ</t>
    </rPh>
    <rPh sb="21" eb="23">
      <t>モクヒョウ</t>
    </rPh>
    <rPh sb="28" eb="30">
      <t>クンレン</t>
    </rPh>
    <rPh sb="30" eb="32">
      <t>コウモク</t>
    </rPh>
    <rPh sb="33" eb="35">
      <t>クンレン</t>
    </rPh>
    <rPh sb="35" eb="37">
      <t>ジッシ</t>
    </rPh>
    <rPh sb="37" eb="39">
      <t>ジカン</t>
    </rPh>
    <rPh sb="40" eb="42">
      <t>コベツ</t>
    </rPh>
    <rPh sb="42" eb="44">
      <t>キノウ</t>
    </rPh>
    <rPh sb="44" eb="46">
      <t>クンレン</t>
    </rPh>
    <rPh sb="46" eb="48">
      <t>ジッシ</t>
    </rPh>
    <rPh sb="48" eb="50">
      <t>シャナド</t>
    </rPh>
    <rPh sb="52" eb="55">
      <t>リヨウシャ</t>
    </rPh>
    <rPh sb="58" eb="60">
      <t>ホカン</t>
    </rPh>
    <rPh sb="63" eb="64">
      <t>ツネ</t>
    </rPh>
    <rPh sb="65" eb="67">
      <t>トウガイ</t>
    </rPh>
    <rPh sb="67" eb="70">
      <t>ジギョウショ</t>
    </rPh>
    <rPh sb="71" eb="73">
      <t>コベツ</t>
    </rPh>
    <rPh sb="73" eb="75">
      <t>キノウ</t>
    </rPh>
    <rPh sb="75" eb="77">
      <t>クンレン</t>
    </rPh>
    <rPh sb="77" eb="80">
      <t>ジュウジシャ</t>
    </rPh>
    <rPh sb="83" eb="85">
      <t>エツラン</t>
    </rPh>
    <rPh sb="86" eb="88">
      <t>カノウ</t>
    </rPh>
    <phoneticPr fontId="2"/>
  </si>
  <si>
    <t>(2)の結果を利用者又はその家族に説明し、必要に応じて相談等に対応</t>
    <rPh sb="4" eb="6">
      <t>ケッカ</t>
    </rPh>
    <rPh sb="7" eb="10">
      <t>リヨウシャ</t>
    </rPh>
    <rPh sb="10" eb="11">
      <t>マタ</t>
    </rPh>
    <rPh sb="14" eb="16">
      <t>カゾク</t>
    </rPh>
    <rPh sb="17" eb="19">
      <t>セツメイ</t>
    </rPh>
    <rPh sb="21" eb="23">
      <t>ヒツヨウ</t>
    </rPh>
    <rPh sb="24" eb="25">
      <t>オウ</t>
    </rPh>
    <rPh sb="31" eb="33">
      <t>タイオウ</t>
    </rPh>
    <phoneticPr fontId="2"/>
  </si>
  <si>
    <t>介護職員の総数のうち勤続10年以上の介護福祉士の割合が25/100以上</t>
    <rPh sb="0" eb="2">
      <t>カイゴ</t>
    </rPh>
    <rPh sb="2" eb="4">
      <t>ショクイン</t>
    </rPh>
    <rPh sb="5" eb="7">
      <t>ソウスウ</t>
    </rPh>
    <rPh sb="10" eb="12">
      <t>キンゾク</t>
    </rPh>
    <rPh sb="14" eb="17">
      <t>ネンイジョウ</t>
    </rPh>
    <rPh sb="18" eb="20">
      <t>カイゴ</t>
    </rPh>
    <rPh sb="20" eb="23">
      <t>フクシシ</t>
    </rPh>
    <rPh sb="24" eb="26">
      <t>ワリアイ</t>
    </rPh>
    <rPh sb="33" eb="35">
      <t>イジョウ</t>
    </rPh>
    <phoneticPr fontId="2"/>
  </si>
  <si>
    <t>生活相談員、看護職員、介護職員、機能訓練指導員の総数のうち勤続7年以上の者の割合が30/100以上</t>
    <rPh sb="0" eb="5">
      <t>セイカツソウダンイン</t>
    </rPh>
    <rPh sb="6" eb="8">
      <t>カンゴ</t>
    </rPh>
    <rPh sb="8" eb="10">
      <t>ショクイン</t>
    </rPh>
    <rPh sb="11" eb="13">
      <t>カイゴ</t>
    </rPh>
    <rPh sb="13" eb="15">
      <t>ショクイン</t>
    </rPh>
    <rPh sb="16" eb="23">
      <t>キノウクンレンシドウイン</t>
    </rPh>
    <rPh sb="24" eb="26">
      <t>ソウスウ</t>
    </rPh>
    <rPh sb="36" eb="37">
      <t>モノ</t>
    </rPh>
    <rPh sb="38" eb="40">
      <t>ワリアイ</t>
    </rPh>
    <phoneticPr fontId="2"/>
  </si>
  <si>
    <t>経験・技能のある介護職員のうち一人以上は、賃金改善に要する費用の見込み額が月額8万円以上又は年額440万円以上</t>
    <rPh sb="0" eb="2">
      <t>ケイケン</t>
    </rPh>
    <rPh sb="3" eb="5">
      <t>ギノウ</t>
    </rPh>
    <rPh sb="8" eb="10">
      <t>カイゴ</t>
    </rPh>
    <rPh sb="10" eb="12">
      <t>ショクイン</t>
    </rPh>
    <rPh sb="15" eb="17">
      <t>ヒトリ</t>
    </rPh>
    <rPh sb="17" eb="19">
      <t>イジョウ</t>
    </rPh>
    <rPh sb="21" eb="23">
      <t>チンギン</t>
    </rPh>
    <rPh sb="23" eb="25">
      <t>カイゼン</t>
    </rPh>
    <rPh sb="26" eb="27">
      <t>ヨウ</t>
    </rPh>
    <rPh sb="29" eb="31">
      <t>ヒヨウ</t>
    </rPh>
    <rPh sb="32" eb="34">
      <t>ミコ</t>
    </rPh>
    <rPh sb="35" eb="36">
      <t>ガク</t>
    </rPh>
    <rPh sb="37" eb="39">
      <t>ゲツガク</t>
    </rPh>
    <rPh sb="40" eb="42">
      <t>マンエン</t>
    </rPh>
    <rPh sb="42" eb="44">
      <t>イジョウ</t>
    </rPh>
    <rPh sb="44" eb="45">
      <t>マタ</t>
    </rPh>
    <rPh sb="46" eb="48">
      <t>ネンガク</t>
    </rPh>
    <rPh sb="51" eb="53">
      <t>マンエン</t>
    </rPh>
    <rPh sb="53" eb="55">
      <t>イジョウ</t>
    </rPh>
    <phoneticPr fontId="2"/>
  </si>
  <si>
    <t>経験・技能のある介護職員の賃金改善に要する費用の見込額の平均が介護職員(経験・技能のある介護職員を除く)の賃金改善に要する費用の見込額の平均を上回っている</t>
    <rPh sb="0" eb="2">
      <t>ケイケン</t>
    </rPh>
    <rPh sb="3" eb="5">
      <t>ギノウ</t>
    </rPh>
    <rPh sb="8" eb="10">
      <t>カイゴ</t>
    </rPh>
    <rPh sb="10" eb="12">
      <t>ショクイン</t>
    </rPh>
    <rPh sb="13" eb="15">
      <t>チンギン</t>
    </rPh>
    <rPh sb="15" eb="17">
      <t>カイゼン</t>
    </rPh>
    <rPh sb="18" eb="19">
      <t>ヨウ</t>
    </rPh>
    <rPh sb="21" eb="23">
      <t>ヒヨウ</t>
    </rPh>
    <rPh sb="24" eb="26">
      <t>ミコ</t>
    </rPh>
    <rPh sb="26" eb="27">
      <t>ガク</t>
    </rPh>
    <rPh sb="28" eb="30">
      <t>ヘイキン</t>
    </rPh>
    <rPh sb="31" eb="33">
      <t>カイゴ</t>
    </rPh>
    <rPh sb="33" eb="35">
      <t>ショクイン</t>
    </rPh>
    <rPh sb="36" eb="38">
      <t>ケイケン</t>
    </rPh>
    <rPh sb="39" eb="41">
      <t>ギノウ</t>
    </rPh>
    <rPh sb="44" eb="48">
      <t>カイゴショクイン</t>
    </rPh>
    <rPh sb="49" eb="50">
      <t>ノゾ</t>
    </rPh>
    <rPh sb="53" eb="55">
      <t>チンギン</t>
    </rPh>
    <rPh sb="55" eb="57">
      <t>カイゼン</t>
    </rPh>
    <rPh sb="58" eb="59">
      <t>ヨウ</t>
    </rPh>
    <rPh sb="61" eb="63">
      <t>ヒヨウ</t>
    </rPh>
    <rPh sb="64" eb="66">
      <t>ミコ</t>
    </rPh>
    <rPh sb="66" eb="67">
      <t>ガク</t>
    </rPh>
    <rPh sb="68" eb="70">
      <t>ヘイキン</t>
    </rPh>
    <rPh sb="71" eb="73">
      <t>ウワマワ</t>
    </rPh>
    <phoneticPr fontId="2"/>
  </si>
  <si>
    <t>介護職員(経験・技能のある職員を除く)の賃金改善に要する費用の見込額の平均が介護職員以外の職員の賃金改善に要する費用の見込額の平均の2倍以上</t>
    <rPh sb="0" eb="4">
      <t>カイゴショクイン</t>
    </rPh>
    <rPh sb="5" eb="7">
      <t>ケイケン</t>
    </rPh>
    <rPh sb="8" eb="10">
      <t>ギノウ</t>
    </rPh>
    <rPh sb="13" eb="15">
      <t>ショクイン</t>
    </rPh>
    <rPh sb="16" eb="17">
      <t>ノゾ</t>
    </rPh>
    <rPh sb="20" eb="22">
      <t>チンギン</t>
    </rPh>
    <rPh sb="22" eb="24">
      <t>カイゼン</t>
    </rPh>
    <rPh sb="25" eb="26">
      <t>ヨウ</t>
    </rPh>
    <rPh sb="28" eb="30">
      <t>ヒヨウ</t>
    </rPh>
    <rPh sb="31" eb="34">
      <t>ミコミガク</t>
    </rPh>
    <rPh sb="35" eb="37">
      <t>ヘイキン</t>
    </rPh>
    <rPh sb="38" eb="40">
      <t>カイゴ</t>
    </rPh>
    <rPh sb="40" eb="42">
      <t>ショクイン</t>
    </rPh>
    <rPh sb="42" eb="44">
      <t>イガイ</t>
    </rPh>
    <rPh sb="45" eb="47">
      <t>ショクイン</t>
    </rPh>
    <rPh sb="48" eb="52">
      <t>チンギンカイゼン</t>
    </rPh>
    <rPh sb="53" eb="54">
      <t>ヨウ</t>
    </rPh>
    <rPh sb="56" eb="58">
      <t>ヒヨウ</t>
    </rPh>
    <rPh sb="59" eb="61">
      <t>ミコ</t>
    </rPh>
    <rPh sb="61" eb="62">
      <t>ガク</t>
    </rPh>
    <rPh sb="63" eb="65">
      <t>ヘイキン</t>
    </rPh>
    <rPh sb="67" eb="68">
      <t>バイ</t>
    </rPh>
    <rPh sb="68" eb="70">
      <t>イジョウ</t>
    </rPh>
    <phoneticPr fontId="2"/>
  </si>
  <si>
    <t>介護職員以外の職員の賃金改善後の賃金の見込額が年額440万円を上回らない</t>
    <rPh sb="0" eb="2">
      <t>カイゴ</t>
    </rPh>
    <rPh sb="2" eb="4">
      <t>ショクイン</t>
    </rPh>
    <rPh sb="4" eb="6">
      <t>イガイ</t>
    </rPh>
    <rPh sb="7" eb="9">
      <t>ショクイン</t>
    </rPh>
    <rPh sb="10" eb="12">
      <t>チンギン</t>
    </rPh>
    <rPh sb="12" eb="14">
      <t>カイゼン</t>
    </rPh>
    <rPh sb="14" eb="15">
      <t>ゴ</t>
    </rPh>
    <rPh sb="16" eb="18">
      <t>チンギン</t>
    </rPh>
    <rPh sb="19" eb="22">
      <t>ミコミガク</t>
    </rPh>
    <rPh sb="23" eb="25">
      <t>ネンガク</t>
    </rPh>
    <rPh sb="28" eb="30">
      <t>マンエン</t>
    </rPh>
    <rPh sb="31" eb="33">
      <t>ウワマワ</t>
    </rPh>
    <phoneticPr fontId="2"/>
  </si>
  <si>
    <t>計画及び、計画に係る実施期間・方法他を記載した介護職員等特定処遇改善計画書を作成し、全職員に周知し、市長に届け出ている</t>
    <phoneticPr fontId="2"/>
  </si>
  <si>
    <t>賃金改善に要する見込み額が、ベースアップ等支援加算算定見込み額を上回る計画を策定し実施している</t>
    <rPh sb="20" eb="21">
      <t>トウ</t>
    </rPh>
    <rPh sb="21" eb="23">
      <t>シエン</t>
    </rPh>
    <rPh sb="23" eb="25">
      <t>カサン</t>
    </rPh>
    <phoneticPr fontId="2"/>
  </si>
  <si>
    <t>上記計画及び、計画に係る実施期間・方法他を記載したベースアップ等支援計画書を作成し、全職員に周知し、市長に届け出ている</t>
    <rPh sb="31" eb="32">
      <t>トウ</t>
    </rPh>
    <rPh sb="32" eb="34">
      <t>シエン</t>
    </rPh>
    <phoneticPr fontId="2"/>
  </si>
  <si>
    <t>事業年度ごとにベースアップ等支援加算に関する実績を市長に報告する</t>
    <rPh sb="13" eb="18">
      <t>トウシエンカサン</t>
    </rPh>
    <phoneticPr fontId="2"/>
  </si>
  <si>
    <t>1</t>
    <phoneticPr fontId="2"/>
  </si>
  <si>
    <t>2</t>
    <phoneticPr fontId="2"/>
  </si>
  <si>
    <t>3</t>
    <phoneticPr fontId="2"/>
  </si>
  <si>
    <t>4</t>
    <phoneticPr fontId="2"/>
  </si>
  <si>
    <t>5</t>
    <phoneticPr fontId="2"/>
  </si>
  <si>
    <t>賃金改善の合計額の3分の2以上は、基本給又は決まって毎月支払われる手当の引上げに充てている</t>
    <rPh sb="0" eb="2">
      <t>チンギン</t>
    </rPh>
    <rPh sb="2" eb="4">
      <t>カイゼン</t>
    </rPh>
    <rPh sb="5" eb="7">
      <t>ゴウケイ</t>
    </rPh>
    <rPh sb="7" eb="8">
      <t>ガク</t>
    </rPh>
    <rPh sb="10" eb="11">
      <t>ブン</t>
    </rPh>
    <rPh sb="13" eb="15">
      <t>イジョウ</t>
    </rPh>
    <rPh sb="17" eb="20">
      <t>キホンキュウ</t>
    </rPh>
    <rPh sb="20" eb="21">
      <t>マタ</t>
    </rPh>
    <rPh sb="22" eb="23">
      <t>キ</t>
    </rPh>
    <rPh sb="26" eb="28">
      <t>マイツキ</t>
    </rPh>
    <rPh sb="28" eb="30">
      <t>シハラ</t>
    </rPh>
    <rPh sb="33" eb="35">
      <t>テアテ</t>
    </rPh>
    <rPh sb="36" eb="38">
      <t>ヒキア</t>
    </rPh>
    <rPh sb="40" eb="41">
      <t>ア</t>
    </rPh>
    <phoneticPr fontId="2"/>
  </si>
  <si>
    <t>介護職員処遇改善加算ⅠからⅢまでのいずれかの算定</t>
    <phoneticPr fontId="2"/>
  </si>
  <si>
    <t>地域密着型通所介護の本来の目的に照らし、単に入浴サービスのみといった利用ではなく、利用者の日常生活動作能力などの向上のため、日常生活を通じた機能訓練等を実施している</t>
    <rPh sb="0" eb="2">
      <t>チイキ</t>
    </rPh>
    <rPh sb="2" eb="5">
      <t>ミッチャクガタ</t>
    </rPh>
    <rPh sb="5" eb="7">
      <t>ツウショ</t>
    </rPh>
    <rPh sb="7" eb="9">
      <t>カイゴ</t>
    </rPh>
    <rPh sb="10" eb="12">
      <t>ホンライ</t>
    </rPh>
    <rPh sb="13" eb="15">
      <t>モクテキ</t>
    </rPh>
    <rPh sb="16" eb="17">
      <t>テ</t>
    </rPh>
    <rPh sb="20" eb="21">
      <t>タン</t>
    </rPh>
    <rPh sb="22" eb="24">
      <t>ニュウヨク</t>
    </rPh>
    <rPh sb="34" eb="36">
      <t>リヨウ</t>
    </rPh>
    <rPh sb="41" eb="44">
      <t>リヨウシャ</t>
    </rPh>
    <rPh sb="45" eb="47">
      <t>ニチジョウ</t>
    </rPh>
    <rPh sb="47" eb="49">
      <t>セイカツ</t>
    </rPh>
    <rPh sb="49" eb="51">
      <t>ドウサ</t>
    </rPh>
    <rPh sb="51" eb="53">
      <t>ノウリョク</t>
    </rPh>
    <rPh sb="56" eb="58">
      <t>コウジョウ</t>
    </rPh>
    <rPh sb="62" eb="64">
      <t>ニチジョウ</t>
    </rPh>
    <rPh sb="64" eb="66">
      <t>セイカツ</t>
    </rPh>
    <rPh sb="67" eb="68">
      <t>ツウ</t>
    </rPh>
    <rPh sb="70" eb="72">
      <t>キノウ</t>
    </rPh>
    <rPh sb="72" eb="74">
      <t>クンレン</t>
    </rPh>
    <rPh sb="74" eb="75">
      <t>トウ</t>
    </rPh>
    <rPh sb="76" eb="78">
      <t>ジッシ</t>
    </rPh>
    <phoneticPr fontId="2"/>
  </si>
  <si>
    <t>訓練の実施に当たって、地域住民の参加が得られるよう連携に努めているか。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2"/>
  </si>
  <si>
    <t>従業者に「運営に関する基準」の規定を遵守させるため必要な指揮命令を行っているか。</t>
    <phoneticPr fontId="2"/>
  </si>
  <si>
    <t>１月間の利用者の数の平均について、運営規程に定められている利用定員を上回って利用させていない</t>
    <rPh sb="1" eb="3">
      <t>ツキカン</t>
    </rPh>
    <rPh sb="4" eb="7">
      <t>リヨウシャ</t>
    </rPh>
    <rPh sb="8" eb="9">
      <t>カズ</t>
    </rPh>
    <rPh sb="10" eb="12">
      <t>ヘイキン</t>
    </rPh>
    <rPh sb="17" eb="19">
      <t>ウンエイ</t>
    </rPh>
    <rPh sb="19" eb="21">
      <t>キテイ</t>
    </rPh>
    <rPh sb="22" eb="23">
      <t>サダ</t>
    </rPh>
    <rPh sb="29" eb="31">
      <t>リヨウ</t>
    </rPh>
    <rPh sb="31" eb="33">
      <t>テイイン</t>
    </rPh>
    <rPh sb="34" eb="36">
      <t>ウワマワ</t>
    </rPh>
    <rPh sb="38" eb="40">
      <t>リヨウ</t>
    </rPh>
    <phoneticPr fontId="2"/>
  </si>
  <si>
    <t>利用者の心身の状況等利用者側のやむを得ない事情により長時間のサービス利用が困難な者に対して、２時間以上３時間未満の地域密着型通所介護を行う場合に、所定単位数の70/100に相当する単位数を算定している</t>
    <rPh sb="0" eb="3">
      <t>リヨウシャ</t>
    </rPh>
    <rPh sb="4" eb="6">
      <t>シンシン</t>
    </rPh>
    <rPh sb="7" eb="9">
      <t>ジョウキョウ</t>
    </rPh>
    <rPh sb="9" eb="10">
      <t>トウ</t>
    </rPh>
    <rPh sb="10" eb="13">
      <t>リヨウシャ</t>
    </rPh>
    <rPh sb="13" eb="14">
      <t>ガワ</t>
    </rPh>
    <rPh sb="18" eb="19">
      <t>エ</t>
    </rPh>
    <rPh sb="21" eb="23">
      <t>ジジョウ</t>
    </rPh>
    <rPh sb="26" eb="29">
      <t>チョウジカン</t>
    </rPh>
    <rPh sb="34" eb="36">
      <t>リヨウ</t>
    </rPh>
    <rPh sb="37" eb="39">
      <t>コンナン</t>
    </rPh>
    <rPh sb="40" eb="41">
      <t>モノ</t>
    </rPh>
    <rPh sb="42" eb="43">
      <t>タイ</t>
    </rPh>
    <rPh sb="57" eb="66">
      <t>チイキミッチャクガタツウショカイゴ</t>
    </rPh>
    <rPh sb="67" eb="68">
      <t>オコナ</t>
    </rPh>
    <rPh sb="69" eb="71">
      <t>バアイ</t>
    </rPh>
    <rPh sb="73" eb="75">
      <t>ショテイ</t>
    </rPh>
    <rPh sb="75" eb="78">
      <t>タンイスウ</t>
    </rPh>
    <rPh sb="86" eb="88">
      <t>ソウトウ</t>
    </rPh>
    <rPh sb="90" eb="93">
      <t>タンイスウ</t>
    </rPh>
    <rPh sb="94" eb="96">
      <t>サンテイ</t>
    </rPh>
    <phoneticPr fontId="2"/>
  </si>
  <si>
    <t>当該事業所の機能訓練指導員、看護職員、介護職員、生活相談員その他の職種の者が共同して、利用者の居宅を訪問し評価した者との連携の下で、利用者の身体の状況、訪問により把握した居宅の浴室の環境等を踏まえて個別の入浴計画を作成している</t>
    <rPh sb="0" eb="2">
      <t>トウガイ</t>
    </rPh>
    <rPh sb="2" eb="5">
      <t>ジギョウショ</t>
    </rPh>
    <rPh sb="6" eb="13">
      <t>キノウクンレンシドウイン</t>
    </rPh>
    <rPh sb="14" eb="16">
      <t>カンゴ</t>
    </rPh>
    <rPh sb="16" eb="18">
      <t>ショクイン</t>
    </rPh>
    <rPh sb="19" eb="21">
      <t>カイゴ</t>
    </rPh>
    <rPh sb="21" eb="23">
      <t>ショクイン</t>
    </rPh>
    <rPh sb="24" eb="29">
      <t>セイカツソウダンイン</t>
    </rPh>
    <rPh sb="31" eb="32">
      <t>ホカ</t>
    </rPh>
    <rPh sb="33" eb="35">
      <t>ショクシュ</t>
    </rPh>
    <rPh sb="36" eb="37">
      <t>モノ</t>
    </rPh>
    <rPh sb="38" eb="40">
      <t>キョウドウ</t>
    </rPh>
    <rPh sb="43" eb="46">
      <t>リヨウシャ</t>
    </rPh>
    <rPh sb="47" eb="49">
      <t>キョタク</t>
    </rPh>
    <rPh sb="50" eb="52">
      <t>ホウモン</t>
    </rPh>
    <rPh sb="60" eb="62">
      <t>レンケイ</t>
    </rPh>
    <rPh sb="63" eb="64">
      <t>モト</t>
    </rPh>
    <rPh sb="66" eb="69">
      <t>リヨウシャ</t>
    </rPh>
    <rPh sb="73" eb="75">
      <t>ジョウキョウ</t>
    </rPh>
    <rPh sb="76" eb="78">
      <t>ホウモン</t>
    </rPh>
    <rPh sb="81" eb="83">
      <t>ハアク</t>
    </rPh>
    <rPh sb="85" eb="87">
      <t>キョタク</t>
    </rPh>
    <rPh sb="88" eb="90">
      <t>ヨクシツ</t>
    </rPh>
    <rPh sb="91" eb="93">
      <t>カンキョウ</t>
    </rPh>
    <rPh sb="93" eb="94">
      <t>トウ</t>
    </rPh>
    <rPh sb="95" eb="96">
      <t>フ</t>
    </rPh>
    <rPh sb="99" eb="101">
      <t>コベツ</t>
    </rPh>
    <rPh sb="102" eb="104">
      <t>ニュウヨク</t>
    </rPh>
    <rPh sb="104" eb="106">
      <t>ケイカク</t>
    </rPh>
    <rPh sb="107" eb="109">
      <t>サクセイ</t>
    </rPh>
    <phoneticPr fontId="2"/>
  </si>
  <si>
    <t>訪問リハビリテーション事業所、通所リハビリテーション事業所又はリハビリテーションを実施している医療提供施設の理学療法士等の助言に基づき、当該事業所の機能訓練指導員等が共同してアセスメント、利用者の身体状況等の評価及び個別機能訓練計画の作成を行っている</t>
    <rPh sb="11" eb="14">
      <t>ジギョウショ</t>
    </rPh>
    <rPh sb="26" eb="29">
      <t>ジギョウショ</t>
    </rPh>
    <rPh sb="29" eb="30">
      <t>マタ</t>
    </rPh>
    <rPh sb="59" eb="60">
      <t>トウ</t>
    </rPh>
    <rPh sb="61" eb="63">
      <t>ジョゲン</t>
    </rPh>
    <rPh sb="64" eb="65">
      <t>モト</t>
    </rPh>
    <rPh sb="81" eb="82">
      <t>トウ</t>
    </rPh>
    <rPh sb="83" eb="85">
      <t>キョウドウ</t>
    </rPh>
    <phoneticPr fontId="2"/>
  </si>
  <si>
    <t>機能訓練指導員等が利用者又はその家族に対して、その評価を含む個別機能訓練計画の内容や進捗状況等を説明し記録し、必要に応じて訓練内容の見直し等を行っている</t>
    <rPh sb="55" eb="57">
      <t>ヒツヨウ</t>
    </rPh>
    <rPh sb="58" eb="59">
      <t>オウ</t>
    </rPh>
    <rPh sb="69" eb="70">
      <t>トウ</t>
    </rPh>
    <rPh sb="71" eb="72">
      <t>オコナ</t>
    </rPh>
    <phoneticPr fontId="2"/>
  </si>
  <si>
    <t>訪問リハビリテーション事業所等の理学療法士等が当該事業所を訪問している</t>
    <rPh sb="14" eb="15">
      <t>トウ</t>
    </rPh>
    <phoneticPr fontId="2"/>
  </si>
  <si>
    <t>個別機能訓練を開始した後に、個別機能訓練項目や訓練実施時間、個別機能の効果等についての評価を行っている</t>
    <rPh sb="0" eb="2">
      <t>コベツ</t>
    </rPh>
    <rPh sb="2" eb="4">
      <t>キノウ</t>
    </rPh>
    <rPh sb="4" eb="6">
      <t>クンレン</t>
    </rPh>
    <rPh sb="7" eb="9">
      <t>カイシ</t>
    </rPh>
    <rPh sb="11" eb="12">
      <t>アト</t>
    </rPh>
    <rPh sb="14" eb="16">
      <t>コベツ</t>
    </rPh>
    <rPh sb="16" eb="18">
      <t>キノウ</t>
    </rPh>
    <rPh sb="18" eb="20">
      <t>クンレン</t>
    </rPh>
    <rPh sb="20" eb="22">
      <t>コウモク</t>
    </rPh>
    <rPh sb="23" eb="25">
      <t>クンレン</t>
    </rPh>
    <rPh sb="25" eb="27">
      <t>ジッシ</t>
    </rPh>
    <rPh sb="27" eb="29">
      <t>ジカン</t>
    </rPh>
    <rPh sb="30" eb="32">
      <t>コベツ</t>
    </rPh>
    <rPh sb="32" eb="34">
      <t>キノウ</t>
    </rPh>
    <rPh sb="35" eb="37">
      <t>コウカ</t>
    </rPh>
    <rPh sb="37" eb="38">
      <t>トウ</t>
    </rPh>
    <rPh sb="43" eb="45">
      <t>ヒョウカ</t>
    </rPh>
    <rPh sb="46" eb="47">
      <t>オコナ</t>
    </rPh>
    <phoneticPr fontId="2"/>
  </si>
  <si>
    <t>機能訓練指導員等が共同して、利用者ごとに目標、目標を踏まえた訓練項目、訓練実施時間、訓練実施回数等を内容とする個別機能訓練計画を作成し、計画に基づいて理学療法士等が計画的に機能訓練を行っている</t>
    <rPh sb="0" eb="7">
      <t>キノウクンレンシドウイン</t>
    </rPh>
    <rPh sb="7" eb="8">
      <t>トウ</t>
    </rPh>
    <rPh sb="9" eb="11">
      <t>キョウドウ</t>
    </rPh>
    <rPh sb="14" eb="17">
      <t>リヨウシャ</t>
    </rPh>
    <rPh sb="20" eb="22">
      <t>モクヒョウ</t>
    </rPh>
    <rPh sb="23" eb="25">
      <t>モクヒョウ</t>
    </rPh>
    <rPh sb="26" eb="27">
      <t>フ</t>
    </rPh>
    <rPh sb="30" eb="32">
      <t>クンレン</t>
    </rPh>
    <rPh sb="32" eb="34">
      <t>コウモク</t>
    </rPh>
    <rPh sb="35" eb="37">
      <t>クンレン</t>
    </rPh>
    <rPh sb="37" eb="39">
      <t>ジッシ</t>
    </rPh>
    <rPh sb="39" eb="41">
      <t>ジカン</t>
    </rPh>
    <rPh sb="42" eb="44">
      <t>クンレン</t>
    </rPh>
    <rPh sb="44" eb="46">
      <t>ジッシ</t>
    </rPh>
    <rPh sb="46" eb="48">
      <t>カイスウ</t>
    </rPh>
    <rPh sb="48" eb="49">
      <t>トウ</t>
    </rPh>
    <rPh sb="50" eb="52">
      <t>ナイヨウ</t>
    </rPh>
    <rPh sb="55" eb="57">
      <t>コベツ</t>
    </rPh>
    <rPh sb="57" eb="59">
      <t>キノウ</t>
    </rPh>
    <rPh sb="59" eb="61">
      <t>クンレン</t>
    </rPh>
    <rPh sb="61" eb="63">
      <t>ケイカク</t>
    </rPh>
    <rPh sb="64" eb="66">
      <t>サクセイ</t>
    </rPh>
    <rPh sb="68" eb="70">
      <t>ケイカク</t>
    </rPh>
    <rPh sb="71" eb="72">
      <t>モト</t>
    </rPh>
    <rPh sb="75" eb="80">
      <t>リガクリョウホウシ</t>
    </rPh>
    <rPh sb="80" eb="81">
      <t>トウ</t>
    </rPh>
    <rPh sb="82" eb="85">
      <t>ケイカクテキ</t>
    </rPh>
    <rPh sb="86" eb="88">
      <t>キノウ</t>
    </rPh>
    <rPh sb="88" eb="90">
      <t>クンレン</t>
    </rPh>
    <rPh sb="91" eb="92">
      <t>オコナ</t>
    </rPh>
    <phoneticPr fontId="2"/>
  </si>
  <si>
    <t>個別機能訓練計画目標の設定に当たっては、機能訓練指導員等が利用者の居宅を訪問した上で居宅での生活状況（起居動作、ＡＤＬ、ＩＡＤＬ等の状況）を確認し、その結果や利用者又は家族の意向及び介護支援専門員の意見も踏まえつつ行っている</t>
    <rPh sb="0" eb="2">
      <t>コベツ</t>
    </rPh>
    <rPh sb="2" eb="4">
      <t>キノウ</t>
    </rPh>
    <rPh sb="4" eb="6">
      <t>クンレン</t>
    </rPh>
    <rPh sb="6" eb="8">
      <t>ケイカク</t>
    </rPh>
    <rPh sb="8" eb="10">
      <t>モクヒョウ</t>
    </rPh>
    <rPh sb="11" eb="13">
      <t>セッテイ</t>
    </rPh>
    <rPh sb="14" eb="15">
      <t>ア</t>
    </rPh>
    <rPh sb="29" eb="32">
      <t>リヨウシャ</t>
    </rPh>
    <rPh sb="76" eb="78">
      <t>ケッカ</t>
    </rPh>
    <rPh sb="107" eb="108">
      <t>オコナ</t>
    </rPh>
    <phoneticPr fontId="2"/>
  </si>
  <si>
    <t>機能訓練指導員等が３月ごとに１回以上、居宅を訪問し、居宅での生活状況をその都度確認した上で、利用者又はその家族に対して訓練計画の進捗状況等を説明し、必要に応じて計画の見直し等を行っている</t>
    <rPh sb="10" eb="11">
      <t>ツキ</t>
    </rPh>
    <rPh sb="15" eb="16">
      <t>カイ</t>
    </rPh>
    <rPh sb="16" eb="18">
      <t>イジョウ</t>
    </rPh>
    <rPh sb="37" eb="39">
      <t>ツド</t>
    </rPh>
    <rPh sb="74" eb="76">
      <t>ヒツヨウ</t>
    </rPh>
    <rPh sb="77" eb="78">
      <t>オウ</t>
    </rPh>
    <rPh sb="80" eb="82">
      <t>ケイカク</t>
    </rPh>
    <rPh sb="88" eb="89">
      <t>オコナ</t>
    </rPh>
    <phoneticPr fontId="2"/>
  </si>
  <si>
    <t>「認知症介護指導者養成研修」「認知症介護実践リーダー研修」「認知症介護実践者研修」「認知症看護に係る適切な研修」の修了者を１名以上、サービス提供時間帯を通じて専従で配置</t>
    <rPh sb="9" eb="11">
      <t>ヨウセイ</t>
    </rPh>
    <rPh sb="11" eb="13">
      <t>ケンシュウ</t>
    </rPh>
    <rPh sb="42" eb="45">
      <t>ニンチショウ</t>
    </rPh>
    <rPh sb="45" eb="47">
      <t>カンゴ</t>
    </rPh>
    <rPh sb="48" eb="49">
      <t>カカ</t>
    </rPh>
    <rPh sb="50" eb="52">
      <t>テキセツ</t>
    </rPh>
    <rPh sb="53" eb="55">
      <t>ケンシュウ</t>
    </rPh>
    <rPh sb="82" eb="84">
      <t>ハイチ</t>
    </rPh>
    <phoneticPr fontId="2"/>
  </si>
  <si>
    <t>利用者ごとに3月に1回以上、管理栄養士、看護職員、介護職員、生活相談員その他の職種の者が共同して栄養アセスメントを実施</t>
    <rPh sb="0" eb="3">
      <t>リヨウシャ</t>
    </rPh>
    <rPh sb="14" eb="16">
      <t>カンリ</t>
    </rPh>
    <rPh sb="16" eb="19">
      <t>エイヨウシ</t>
    </rPh>
    <rPh sb="20" eb="22">
      <t>カンゴ</t>
    </rPh>
    <rPh sb="22" eb="24">
      <t>ショクイン</t>
    </rPh>
    <rPh sb="25" eb="27">
      <t>カイゴ</t>
    </rPh>
    <rPh sb="27" eb="29">
      <t>ショクイン</t>
    </rPh>
    <rPh sb="30" eb="32">
      <t>セイカツ</t>
    </rPh>
    <rPh sb="32" eb="35">
      <t>ソウダンイン</t>
    </rPh>
    <rPh sb="37" eb="38">
      <t>ホカ</t>
    </rPh>
    <rPh sb="39" eb="41">
      <t>ショクシュ</t>
    </rPh>
    <rPh sb="42" eb="43">
      <t>モノ</t>
    </rPh>
    <rPh sb="44" eb="46">
      <t>キョウドウ</t>
    </rPh>
    <rPh sb="48" eb="50">
      <t>エイヨウ</t>
    </rPh>
    <rPh sb="57" eb="59">
      <t>ジッシ</t>
    </rPh>
    <phoneticPr fontId="2"/>
  </si>
  <si>
    <t>利用者ごとの計画の進捗状況を3月ごとに評価し、介護支援専門員等へ情報提供している</t>
    <rPh sb="9" eb="11">
      <t>シンチョク</t>
    </rPh>
    <rPh sb="11" eb="13">
      <t>ジョウキョウ</t>
    </rPh>
    <rPh sb="15" eb="16">
      <t>ツキ</t>
    </rPh>
    <rPh sb="23" eb="30">
      <t>カイゴシエンセンモンイン</t>
    </rPh>
    <phoneticPr fontId="2"/>
  </si>
  <si>
    <t>利用者ごとの計画の進捗状況を3月ごとに評価し、介護支援専門員等へ情報提供している</t>
    <rPh sb="23" eb="30">
      <t>カイゴシエンセンモンイン</t>
    </rPh>
    <phoneticPr fontId="2"/>
  </si>
  <si>
    <t>LIFEへの提供情報及びフィードバック情報等を活用し、多職種が共同して、事業所の特性やサービス提供の在り方について検証（Check)</t>
    <phoneticPr fontId="2"/>
  </si>
  <si>
    <t>検証結果に基づき、利用者のサービス計画を適切に見直し、事業所全体として、サービスの質の更なる向上に努める（Action）</t>
    <rPh sb="41" eb="42">
      <t>シツ</t>
    </rPh>
    <rPh sb="43" eb="44">
      <t>サラ</t>
    </rPh>
    <phoneticPr fontId="2"/>
  </si>
  <si>
    <t>・常勤換算方法により算出した前年度4月から2月の平均
・開始・再開した事業所は届出日の属する月の前3月の平均
・介護福祉士は各月の前月末日時点での資格取得者を数える
・勤続年数は各月の前月末日時点での勤続年数を数えるが、同じ就業規則等を採用する同一法人等の勤務年数も含められる</t>
    <rPh sb="1" eb="3">
      <t>ジョウキン</t>
    </rPh>
    <rPh sb="3" eb="5">
      <t>カンサン</t>
    </rPh>
    <rPh sb="5" eb="7">
      <t>ホウホウ</t>
    </rPh>
    <rPh sb="10" eb="12">
      <t>サンシュツ</t>
    </rPh>
    <rPh sb="14" eb="17">
      <t>ゼンネンド</t>
    </rPh>
    <rPh sb="18" eb="19">
      <t>ガツ</t>
    </rPh>
    <rPh sb="22" eb="23">
      <t>ガツ</t>
    </rPh>
    <rPh sb="24" eb="26">
      <t>ヘイキン</t>
    </rPh>
    <rPh sb="28" eb="30">
      <t>カイシ</t>
    </rPh>
    <rPh sb="31" eb="33">
      <t>サイカイ</t>
    </rPh>
    <rPh sb="35" eb="38">
      <t>ジギョウショ</t>
    </rPh>
    <rPh sb="39" eb="41">
      <t>トドケデ</t>
    </rPh>
    <rPh sb="41" eb="42">
      <t>ビ</t>
    </rPh>
    <rPh sb="43" eb="44">
      <t>ゾク</t>
    </rPh>
    <rPh sb="46" eb="47">
      <t>ツキ</t>
    </rPh>
    <rPh sb="48" eb="49">
      <t>マエ</t>
    </rPh>
    <rPh sb="50" eb="51">
      <t>ゲツ</t>
    </rPh>
    <rPh sb="52" eb="54">
      <t>ヘイキン</t>
    </rPh>
    <rPh sb="56" eb="58">
      <t>カイゴ</t>
    </rPh>
    <rPh sb="58" eb="61">
      <t>フクシシ</t>
    </rPh>
    <rPh sb="62" eb="64">
      <t>カクツキ</t>
    </rPh>
    <rPh sb="65" eb="67">
      <t>ゼンゲツ</t>
    </rPh>
    <rPh sb="67" eb="69">
      <t>マツジツ</t>
    </rPh>
    <rPh sb="69" eb="71">
      <t>ジテン</t>
    </rPh>
    <rPh sb="73" eb="75">
      <t>シカク</t>
    </rPh>
    <rPh sb="75" eb="77">
      <t>シュトク</t>
    </rPh>
    <rPh sb="77" eb="78">
      <t>シャ</t>
    </rPh>
    <rPh sb="79" eb="80">
      <t>カゾ</t>
    </rPh>
    <rPh sb="84" eb="86">
      <t>キンゾク</t>
    </rPh>
    <rPh sb="86" eb="88">
      <t>ネンスウ</t>
    </rPh>
    <rPh sb="89" eb="91">
      <t>カクツキ</t>
    </rPh>
    <rPh sb="92" eb="94">
      <t>ゼンゲツ</t>
    </rPh>
    <rPh sb="94" eb="96">
      <t>マツジツ</t>
    </rPh>
    <rPh sb="96" eb="98">
      <t>ジテン</t>
    </rPh>
    <rPh sb="100" eb="104">
      <t>キンゾクネンスウ</t>
    </rPh>
    <rPh sb="105" eb="106">
      <t>カゾ</t>
    </rPh>
    <rPh sb="110" eb="111">
      <t>オナ</t>
    </rPh>
    <rPh sb="112" eb="114">
      <t>シュウギョウ</t>
    </rPh>
    <rPh sb="114" eb="116">
      <t>キソク</t>
    </rPh>
    <rPh sb="116" eb="117">
      <t>トウ</t>
    </rPh>
    <rPh sb="118" eb="120">
      <t>サイヨウ</t>
    </rPh>
    <rPh sb="122" eb="124">
      <t>ドウイツ</t>
    </rPh>
    <rPh sb="124" eb="126">
      <t>ホウジン</t>
    </rPh>
    <rPh sb="126" eb="127">
      <t>トウ</t>
    </rPh>
    <rPh sb="128" eb="130">
      <t>キンム</t>
    </rPh>
    <rPh sb="130" eb="132">
      <t>ネンスウ</t>
    </rPh>
    <rPh sb="133" eb="134">
      <t>フク</t>
    </rPh>
    <phoneticPr fontId="2"/>
  </si>
  <si>
    <t>法　人　名</t>
    <rPh sb="0" eb="1">
      <t>ホウ</t>
    </rPh>
    <rPh sb="2" eb="3">
      <t>ニン</t>
    </rPh>
    <rPh sb="4" eb="5">
      <t>メイ</t>
    </rPh>
    <phoneticPr fontId="5"/>
  </si>
  <si>
    <t>以下の(1)又は(2)いずれかに該当すること</t>
    <phoneticPr fontId="2"/>
  </si>
  <si>
    <t xml:space="preserve">従業者が、利用開始時及び利用中6月ごとに利用者の口腔の健康状態について確認している  </t>
    <phoneticPr fontId="2"/>
  </si>
  <si>
    <t>利用者の口腔の健康状態に関する情報を当該利用者を担当する介護支援専門員に提供している</t>
    <phoneticPr fontId="2"/>
  </si>
  <si>
    <t>算定日が属する月が次のいずれかに該当している
１　栄養アセスメント加算を算定している
２　栄養改善加算の算定に係る栄養改善サービスを受けている間である
３　当該栄養改善サービスが終了した日の属する月である
また、次のいずれにも該当していない
４　口腔機能向上加算の算定に係る口腔機能向上サービスを受けている間である
５　当該口腔機能向上サービスが終了した日の属する月である</t>
    <phoneticPr fontId="2"/>
  </si>
  <si>
    <t>従業者が、利用開始時及び利用中6月ごとに利用者の栄養状態について確認している</t>
    <phoneticPr fontId="2"/>
  </si>
  <si>
    <t>利用者の栄養状態に関する情報を当該利用者を担当する介護支援専門員に提供している</t>
    <phoneticPr fontId="2"/>
  </si>
  <si>
    <t>算定日が属する月が次のいずれにも該当していない
１　栄養アセスメント加算を算定している
２　栄養改善加算の算定に係る栄養改善サービスを受けている間である
３　当該栄養改善サービスが終了した日の属する月である　
また、次のいずれかに該当している
４　口腔機能向上加算の算定に係る口腔機能向上サービスを受けている間である
５　当該口腔機能向上サービスが終了した日の属する月である</t>
    <phoneticPr fontId="2"/>
  </si>
  <si>
    <t>当該事業所の従業者として又は外部との連携により、管理栄養士を１名以上配置</t>
    <phoneticPr fontId="2"/>
  </si>
  <si>
    <t xml:space="preserve">
ADL維持等加算
（Ⅰ）</t>
    <phoneticPr fontId="2"/>
  </si>
  <si>
    <t>目標は、利用者・家族の意向及び介護支援専門員の意見も踏まえ策定し、利用者の意欲の向上につながるよう段階的な目標を設定するなど可能な限り具体的かつ分かりやすく設定している</t>
    <phoneticPr fontId="2"/>
  </si>
  <si>
    <t>個別機能訓練計画に基づき、利用者の身体機能又は生活機能向上を目的とする機能訓練の項目を準備し、機能訓練指導員等が、利用者の心身の状況に応じて計画的な機能訓練を適切に提供している</t>
    <phoneticPr fontId="2"/>
  </si>
  <si>
    <t>(1)の理学療法士等が、当該事業所の機能訓練指導員等と共同して、利用者の身体の状況等の評価及び個別機能訓練計画の作成を行っている</t>
    <phoneticPr fontId="2"/>
  </si>
  <si>
    <t>個別機能訓練計画に基づき、利用者の身体機能又は生活機能向上を目的とする機能訓練の項目を準備し、機能訓練指導員等が、利用者の心身の状況に応じて計画的に機能訓練を適切に提供している</t>
    <phoneticPr fontId="2"/>
  </si>
  <si>
    <t>入浴介助加算
(Ⅰ）</t>
    <phoneticPr fontId="2"/>
  </si>
  <si>
    <t>入浴介助の実施</t>
    <phoneticPr fontId="2"/>
  </si>
  <si>
    <t>入浴介助を適切に行うことのできる人員及び設備</t>
    <phoneticPr fontId="2"/>
  </si>
  <si>
    <t>中山間地域等に居住する者へのサービス提供加算</t>
    <phoneticPr fontId="2"/>
  </si>
  <si>
    <t>８～９時間の前後に行う日常生活上の世話</t>
    <phoneticPr fontId="2"/>
  </si>
  <si>
    <t>９時間以上１０時間未満</t>
    <phoneticPr fontId="2"/>
  </si>
  <si>
    <t>１１時間以上１２時間未満</t>
    <phoneticPr fontId="2"/>
  </si>
  <si>
    <t>１２時間以上１３時間未満</t>
    <phoneticPr fontId="2"/>
  </si>
  <si>
    <t>１３時間以上１４時間未満</t>
    <phoneticPr fontId="2"/>
  </si>
  <si>
    <t>運営指導実施日</t>
    <rPh sb="0" eb="2">
      <t>ウンエイ</t>
    </rPh>
    <rPh sb="2" eb="4">
      <t>シドウ</t>
    </rPh>
    <rPh sb="4" eb="7">
      <t>ジッシビ</t>
    </rPh>
    <phoneticPr fontId="5"/>
  </si>
  <si>
    <r>
      <t>サービスの提供開始前に、利用申込者又はその家族に対し、重要事項を記載した文書(重要事項説明書)を交付して説明を行っているか。</t>
    </r>
    <r>
      <rPr>
        <b/>
        <sz val="10"/>
        <color theme="1"/>
        <rFont val="BIZ UDPゴシック"/>
        <family val="3"/>
        <charset val="128"/>
      </rPr>
      <t>【松阪市重点項目】</t>
    </r>
    <phoneticPr fontId="2"/>
  </si>
  <si>
    <r>
      <t>重要事項説明書について利用申込者に同意を得ているか。</t>
    </r>
    <r>
      <rPr>
        <b/>
        <sz val="10"/>
        <color theme="1"/>
        <rFont val="BIZ UDPゴシック"/>
        <family val="3"/>
        <charset val="128"/>
      </rPr>
      <t>【松阪市重点項目】</t>
    </r>
    <rPh sb="13" eb="15">
      <t>モウシコミ</t>
    </rPh>
    <phoneticPr fontId="2"/>
  </si>
  <si>
    <r>
      <t>サービス担当者会議等において、利用者の個人情報を用いる場合は利用者の同意を、利用者の家族の個人情報を用いる場合は当該家族の同意を、あらかじめ文書により得ているか。</t>
    </r>
    <r>
      <rPr>
        <b/>
        <sz val="10"/>
        <color theme="1"/>
        <rFont val="BIZ UDPゴシック"/>
        <family val="3"/>
        <charset val="128"/>
      </rPr>
      <t>【松阪市重点項目】</t>
    </r>
    <phoneticPr fontId="2"/>
  </si>
  <si>
    <r>
      <t xml:space="preserve">(1)の苦情を受けつけた場合、当該苦情の内容等を記録しているか。
</t>
    </r>
    <r>
      <rPr>
        <b/>
        <sz val="10"/>
        <color theme="1"/>
        <rFont val="BIZ UDPゴシック"/>
        <family val="3"/>
        <charset val="128"/>
      </rPr>
      <t>（苦情の記録件数　指定作成時点の年度における件数</t>
    </r>
    <r>
      <rPr>
        <b/>
        <u/>
        <sz val="10"/>
        <color theme="1"/>
        <rFont val="BIZ UDPゴシック"/>
        <family val="3"/>
        <charset val="128"/>
      </rPr>
      <t>　　件</t>
    </r>
    <r>
      <rPr>
        <b/>
        <sz val="10"/>
        <color theme="1"/>
        <rFont val="BIZ UDPゴシック"/>
        <family val="3"/>
        <charset val="128"/>
      </rPr>
      <t>）</t>
    </r>
    <rPh sb="34" eb="36">
      <t>クジョウ</t>
    </rPh>
    <rPh sb="37" eb="39">
      <t>キロク</t>
    </rPh>
    <rPh sb="39" eb="41">
      <t>ケンスウ</t>
    </rPh>
    <rPh sb="42" eb="44">
      <t>シテイ</t>
    </rPh>
    <rPh sb="44" eb="46">
      <t>サクセイ</t>
    </rPh>
    <rPh sb="46" eb="48">
      <t>ジテン</t>
    </rPh>
    <rPh sb="49" eb="51">
      <t>ネンド</t>
    </rPh>
    <rPh sb="55" eb="57">
      <t>ケンスウ</t>
    </rPh>
    <rPh sb="59" eb="60">
      <t>ケン</t>
    </rPh>
    <phoneticPr fontId="2"/>
  </si>
  <si>
    <t>該当がない場合は「－」を記入してください。</t>
    <phoneticPr fontId="2"/>
  </si>
  <si>
    <t>・従業者の勤務体制及び勤務実績がわかるもの(例：勤務体制一覧表、勤務実績表)
・従業者の勤怠状況がわかるもの(例：タイムカード、勤怠管理システム)
・資格要件に合致していることがわかるもの(例：資格証の写し)</t>
    <rPh sb="1" eb="4">
      <t>ジュウギョウシャ</t>
    </rPh>
    <rPh sb="5" eb="7">
      <t>キンム</t>
    </rPh>
    <rPh sb="7" eb="9">
      <t>タイセイ</t>
    </rPh>
    <rPh sb="9" eb="10">
      <t>オヨ</t>
    </rPh>
    <rPh sb="11" eb="15">
      <t>キンムジッセキ</t>
    </rPh>
    <rPh sb="22" eb="23">
      <t>レイ</t>
    </rPh>
    <rPh sb="24" eb="31">
      <t>キンムタイセイイチランヒョウ</t>
    </rPh>
    <rPh sb="32" eb="37">
      <t>キンムジッセキヒョウ</t>
    </rPh>
    <rPh sb="41" eb="44">
      <t>ジュウギョウシャ</t>
    </rPh>
    <rPh sb="45" eb="49">
      <t>キンタイジョウキョウ</t>
    </rPh>
    <rPh sb="56" eb="57">
      <t>レイ</t>
    </rPh>
    <rPh sb="65" eb="69">
      <t>キンタイカンリ</t>
    </rPh>
    <rPh sb="77" eb="79">
      <t>シカク</t>
    </rPh>
    <rPh sb="79" eb="81">
      <t>ヨウケン</t>
    </rPh>
    <rPh sb="82" eb="84">
      <t>ガッチ</t>
    </rPh>
    <rPh sb="97" eb="98">
      <t>レイ</t>
    </rPh>
    <rPh sb="99" eb="101">
      <t>シカク</t>
    </rPh>
    <rPh sb="101" eb="102">
      <t>ショウ</t>
    </rPh>
    <rPh sb="103" eb="104">
      <t>ウツ</t>
    </rPh>
    <phoneticPr fontId="2"/>
  </si>
  <si>
    <t>・管理者の雇用の形態がわかるもの
・管理者の勤務体制及び勤務実績がわかるもの(例：勤務体制一覧表、勤務実績表)
・管理者の勤怠状況がわかるもの(例：タイムカード、勤怠管理システム)</t>
    <rPh sb="1" eb="4">
      <t>カンリシャ</t>
    </rPh>
    <rPh sb="5" eb="7">
      <t>コヨウ</t>
    </rPh>
    <rPh sb="8" eb="10">
      <t>ケイタイ</t>
    </rPh>
    <rPh sb="19" eb="22">
      <t>カンリシャ</t>
    </rPh>
    <rPh sb="23" eb="28">
      <t>キンムタイセイオヨ</t>
    </rPh>
    <rPh sb="29" eb="33">
      <t>キンムジッセキ</t>
    </rPh>
    <rPh sb="40" eb="41">
      <t>レイ</t>
    </rPh>
    <rPh sb="42" eb="49">
      <t>キンムタイセイイチランヒョウ</t>
    </rPh>
    <rPh sb="50" eb="55">
      <t>キンムジッセキヒョウ</t>
    </rPh>
    <rPh sb="59" eb="62">
      <t>カンリシャ</t>
    </rPh>
    <rPh sb="63" eb="67">
      <t>キンタイジョウキョウ</t>
    </rPh>
    <rPh sb="74" eb="75">
      <t>レイ</t>
    </rPh>
    <rPh sb="83" eb="87">
      <t>キンタイカンリ</t>
    </rPh>
    <phoneticPr fontId="2"/>
  </si>
  <si>
    <t>・重要事項説明書(利用申込者の同意があったことがわかるもの)
・利用契約書</t>
    <rPh sb="1" eb="8">
      <t>ジュウヨウジコウセツメイショ</t>
    </rPh>
    <rPh sb="9" eb="11">
      <t>リヨウ</t>
    </rPh>
    <rPh sb="11" eb="13">
      <t>モウシコミ</t>
    </rPh>
    <rPh sb="13" eb="14">
      <t>シャ</t>
    </rPh>
    <rPh sb="15" eb="17">
      <t>ドウイ</t>
    </rPh>
    <rPh sb="33" eb="35">
      <t>リヨウ</t>
    </rPh>
    <rPh sb="35" eb="38">
      <t>ケイヤクショ</t>
    </rPh>
    <phoneticPr fontId="2"/>
  </si>
  <si>
    <t>・サービス提供記録
・送迎記録がわかるもの</t>
    <rPh sb="5" eb="7">
      <t>テイキョウ</t>
    </rPh>
    <rPh sb="7" eb="9">
      <t>キロク</t>
    </rPh>
    <rPh sb="12" eb="14">
      <t>ソウゲイ</t>
    </rPh>
    <rPh sb="14" eb="16">
      <t>キロク</t>
    </rPh>
    <phoneticPr fontId="2"/>
  </si>
  <si>
    <t>・請求書
・領収書</t>
    <rPh sb="1" eb="4">
      <t>セイキュウショ</t>
    </rPh>
    <rPh sb="7" eb="10">
      <t>リョウシュウショ</t>
    </rPh>
    <phoneticPr fontId="2"/>
  </si>
  <si>
    <t>・居宅サービス計画
・地域密着型通所介護計画(利用者の同意があったことがわかるもの)
・アセスメントの結果がわかるもの
・モニタリングの結果がわかるもの</t>
    <rPh sb="1" eb="3">
      <t>キョタク</t>
    </rPh>
    <rPh sb="7" eb="9">
      <t>ケイカク</t>
    </rPh>
    <rPh sb="12" eb="17">
      <t>チイキミッチャクガタ</t>
    </rPh>
    <rPh sb="17" eb="21">
      <t>ツウショカイゴ</t>
    </rPh>
    <rPh sb="21" eb="23">
      <t>ケイカク</t>
    </rPh>
    <rPh sb="24" eb="27">
      <t>リヨウシャ</t>
    </rPh>
    <rPh sb="28" eb="30">
      <t>ドウイ</t>
    </rPh>
    <rPh sb="53" eb="55">
      <t>ケッカ</t>
    </rPh>
    <rPh sb="71" eb="73">
      <t>ケッカ</t>
    </rPh>
    <phoneticPr fontId="2"/>
  </si>
  <si>
    <t>・運営規程
・サービス提供記録</t>
    <rPh sb="1" eb="5">
      <t>ウンエイキテイ</t>
    </rPh>
    <rPh sb="12" eb="14">
      <t>テイキョウ</t>
    </rPh>
    <rPh sb="14" eb="16">
      <t>キロク</t>
    </rPh>
    <phoneticPr fontId="2"/>
  </si>
  <si>
    <t>・従業者の勤務体制及び勤務実績がわかるもの(例：勤務体制一覧表、勤務実績表)
・雇用の形態(常勤・非常勤)がわかるもの
・研修の計画及び実績がわかるもの
・職場におけるハラスメントによる就業環境悪化防止のための方針</t>
    <rPh sb="1" eb="4">
      <t>ジュウギョウシャ</t>
    </rPh>
    <rPh sb="5" eb="7">
      <t>キンム</t>
    </rPh>
    <rPh sb="7" eb="9">
      <t>タイセイ</t>
    </rPh>
    <rPh sb="9" eb="10">
      <t>オヨ</t>
    </rPh>
    <rPh sb="11" eb="15">
      <t>キンムジッセキ</t>
    </rPh>
    <rPh sb="22" eb="23">
      <t>レイ</t>
    </rPh>
    <rPh sb="24" eb="31">
      <t>キンムタイセイイチランヒョウ</t>
    </rPh>
    <rPh sb="32" eb="37">
      <t>キンムジッセキヒョウ</t>
    </rPh>
    <rPh sb="41" eb="43">
      <t>コヨウ</t>
    </rPh>
    <rPh sb="44" eb="46">
      <t>ケイタイ</t>
    </rPh>
    <rPh sb="47" eb="49">
      <t>ジョウキン</t>
    </rPh>
    <rPh sb="50" eb="53">
      <t>ヒジョウキン</t>
    </rPh>
    <rPh sb="63" eb="65">
      <t>ケンシュウ</t>
    </rPh>
    <rPh sb="66" eb="69">
      <t>ケイカクオヨ</t>
    </rPh>
    <rPh sb="70" eb="72">
      <t>ジッセキ</t>
    </rPh>
    <rPh sb="81" eb="83">
      <t>ショクバ</t>
    </rPh>
    <rPh sb="96" eb="104">
      <t>シュウギョウカンキョウアッカボウシ</t>
    </rPh>
    <rPh sb="108" eb="110">
      <t>ホウシン</t>
    </rPh>
    <phoneticPr fontId="2"/>
  </si>
  <si>
    <r>
      <t>従業者に対し、業務継続計画について周知するとともに、必要な研修及び訓練を定期的（年1回以上）に実施しているか。</t>
    </r>
    <r>
      <rPr>
        <b/>
        <sz val="10"/>
        <rFont val="BIZ UDPゴシック"/>
        <family val="3"/>
        <charset val="128"/>
      </rPr>
      <t>【松阪市重点項目】</t>
    </r>
    <rPh sb="0" eb="3">
      <t>ジュウギョウシャ</t>
    </rPh>
    <phoneticPr fontId="2"/>
  </si>
  <si>
    <t>・業務継続計画
・研修の計画及び実績がわかるもの
・訓練の計画及び実績がわかるもの</t>
    <rPh sb="13" eb="15">
      <t>ケイカク</t>
    </rPh>
    <rPh sb="15" eb="16">
      <t>オヨ</t>
    </rPh>
    <rPh sb="17" eb="19">
      <t>ジッセキ</t>
    </rPh>
    <rPh sb="28" eb="30">
      <t>クンレン</t>
    </rPh>
    <rPh sb="31" eb="33">
      <t>ケイカク</t>
    </rPh>
    <rPh sb="33" eb="34">
      <t>オヨ</t>
    </rPh>
    <rPh sb="35" eb="37">
      <t>ジッセキ</t>
    </rPh>
    <phoneticPr fontId="2"/>
  </si>
  <si>
    <t>・国保連への請求書控え</t>
    <rPh sb="1" eb="4">
      <t>コクホレン</t>
    </rPh>
    <rPh sb="6" eb="9">
      <t>セイキュウショ</t>
    </rPh>
    <rPh sb="9" eb="10">
      <t>ヒカ</t>
    </rPh>
    <phoneticPr fontId="2"/>
  </si>
  <si>
    <t>・感染症の予防及びまん延防止のための対策を検討する委員会の開催状況・結果がわかるもの
・感染症の予防及びまん延の防止のための指針
・感染症の予防及びまん延ノ防止のための研修及び訓練の実施状況・結果がわかるもの</t>
    <rPh sb="1" eb="4">
      <t>カンセンショウ</t>
    </rPh>
    <rPh sb="5" eb="7">
      <t>ヨボウ</t>
    </rPh>
    <rPh sb="7" eb="8">
      <t>オヨ</t>
    </rPh>
    <rPh sb="11" eb="12">
      <t>エン</t>
    </rPh>
    <rPh sb="12" eb="14">
      <t>ボウシ</t>
    </rPh>
    <rPh sb="18" eb="20">
      <t>タイサク</t>
    </rPh>
    <rPh sb="21" eb="23">
      <t>ケントウ</t>
    </rPh>
    <rPh sb="25" eb="28">
      <t>イインカイ</t>
    </rPh>
    <rPh sb="29" eb="33">
      <t>カイサイジョウキョウ</t>
    </rPh>
    <rPh sb="34" eb="36">
      <t>ケッカ</t>
    </rPh>
    <rPh sb="45" eb="48">
      <t>カンセンショウ</t>
    </rPh>
    <rPh sb="49" eb="52">
      <t>ヨボウオヨ</t>
    </rPh>
    <rPh sb="55" eb="56">
      <t>エン</t>
    </rPh>
    <rPh sb="57" eb="59">
      <t>ボウシ</t>
    </rPh>
    <rPh sb="63" eb="65">
      <t>シシン</t>
    </rPh>
    <rPh sb="68" eb="71">
      <t>カンセンショウ</t>
    </rPh>
    <rPh sb="72" eb="75">
      <t>ヨボウオヨ</t>
    </rPh>
    <rPh sb="78" eb="79">
      <t>エン</t>
    </rPh>
    <rPh sb="80" eb="82">
      <t>ボウシ</t>
    </rPh>
    <rPh sb="86" eb="88">
      <t>ケンシュウ</t>
    </rPh>
    <rPh sb="88" eb="89">
      <t>オヨ</t>
    </rPh>
    <rPh sb="90" eb="92">
      <t>クンレン</t>
    </rPh>
    <rPh sb="93" eb="97">
      <t>ジッシジョウキョウ</t>
    </rPh>
    <rPh sb="98" eb="100">
      <t>ケッカ</t>
    </rPh>
    <phoneticPr fontId="2"/>
  </si>
  <si>
    <t>・個人情報の利用に関する同意書
・従業者の秘密保持誓約書</t>
    <rPh sb="1" eb="3">
      <t>コジン</t>
    </rPh>
    <rPh sb="3" eb="5">
      <t>ジョウホウ</t>
    </rPh>
    <rPh sb="6" eb="8">
      <t>リヨウ</t>
    </rPh>
    <rPh sb="9" eb="10">
      <t>カン</t>
    </rPh>
    <rPh sb="12" eb="15">
      <t>ドウイショ</t>
    </rPh>
    <rPh sb="18" eb="21">
      <t>ジュウギョウシャ</t>
    </rPh>
    <rPh sb="22" eb="29">
      <t>ヒミツホジセイヤクショ</t>
    </rPh>
    <phoneticPr fontId="2"/>
  </si>
  <si>
    <t xml:space="preserve">・苦情の受付簿
・苦情への対応記録
</t>
    <phoneticPr fontId="2"/>
  </si>
  <si>
    <t>・市町村、利用者家族、居宅介護支援事業者等への連絡状況がわかるもの
・事故に際して採った処置の記録
・損害賠償の実施状況がわかるもの</t>
    <rPh sb="1" eb="4">
      <t>シチョウソン</t>
    </rPh>
    <rPh sb="5" eb="8">
      <t>リヨウシャ</t>
    </rPh>
    <rPh sb="8" eb="10">
      <t>カゾク</t>
    </rPh>
    <rPh sb="11" eb="13">
      <t>キョタク</t>
    </rPh>
    <rPh sb="13" eb="15">
      <t>カイゴ</t>
    </rPh>
    <rPh sb="15" eb="17">
      <t>シエン</t>
    </rPh>
    <rPh sb="17" eb="20">
      <t>ジギョウシャ</t>
    </rPh>
    <rPh sb="20" eb="21">
      <t>トウ</t>
    </rPh>
    <rPh sb="23" eb="27">
      <t>レンラクジョウキョウ</t>
    </rPh>
    <rPh sb="36" eb="38">
      <t>ジコ</t>
    </rPh>
    <rPh sb="39" eb="40">
      <t>サイ</t>
    </rPh>
    <rPh sb="42" eb="43">
      <t>ト</t>
    </rPh>
    <rPh sb="45" eb="47">
      <t>ショチ</t>
    </rPh>
    <rPh sb="48" eb="50">
      <t>キロク</t>
    </rPh>
    <rPh sb="53" eb="57">
      <t>ソンガイバイショウ</t>
    </rPh>
    <rPh sb="58" eb="60">
      <t>ジッシ</t>
    </rPh>
    <rPh sb="60" eb="62">
      <t>ジョウキョウ</t>
    </rPh>
    <phoneticPr fontId="2"/>
  </si>
  <si>
    <t>・虐待の防止のための対策を検討する委員会の開催状況及び結果がわかるもの
・虐待の防止のための指針
・虐待の防止のための研修の計画及び実績がわかるもの
・担当者を置いていることがわかるもの</t>
    <rPh sb="1" eb="3">
      <t>ギャクタイ</t>
    </rPh>
    <rPh sb="4" eb="6">
      <t>ボウシ</t>
    </rPh>
    <rPh sb="10" eb="12">
      <t>タイサク</t>
    </rPh>
    <rPh sb="13" eb="15">
      <t>ケントウ</t>
    </rPh>
    <rPh sb="17" eb="20">
      <t>イインカイ</t>
    </rPh>
    <rPh sb="21" eb="23">
      <t>カイサイ</t>
    </rPh>
    <rPh sb="23" eb="25">
      <t>ジョウキョウ</t>
    </rPh>
    <rPh sb="25" eb="26">
      <t>オヨ</t>
    </rPh>
    <rPh sb="27" eb="29">
      <t>ケッカ</t>
    </rPh>
    <rPh sb="38" eb="40">
      <t>ギャクタイ</t>
    </rPh>
    <rPh sb="41" eb="43">
      <t>ボウシ</t>
    </rPh>
    <rPh sb="47" eb="49">
      <t>シシン</t>
    </rPh>
    <rPh sb="52" eb="54">
      <t>ギャクタイ</t>
    </rPh>
    <rPh sb="55" eb="57">
      <t>ボウシ</t>
    </rPh>
    <rPh sb="61" eb="63">
      <t>ケンシュウ</t>
    </rPh>
    <rPh sb="64" eb="66">
      <t>ケイカク</t>
    </rPh>
    <rPh sb="66" eb="67">
      <t>オヨ</t>
    </rPh>
    <rPh sb="68" eb="70">
      <t>ジッセキ</t>
    </rPh>
    <rPh sb="79" eb="82">
      <t>タントウシャ</t>
    </rPh>
    <rPh sb="83" eb="84">
      <t>オ</t>
    </rPh>
    <phoneticPr fontId="2"/>
  </si>
  <si>
    <t>単位ごとに、サービス提供時間帯に専らサービスの提供に当たる介護職員の勤務時間数が下記のとおり確保されているか。【松阪市重点項目】
(解釈通知)
利用者数15人まで
確保すべき勤務延時間数＝平均提供時間数
利用者数16人以上
確保すべき勤務延時間数＝((利用者数-15)÷5＋1)×平均提供時間数
平均提供時間数＝利用者ごとの提供時間数の合計÷利用者数</t>
    <rPh sb="14" eb="15">
      <t>タイ</t>
    </rPh>
    <rPh sb="38" eb="39">
      <t>スウ</t>
    </rPh>
    <rPh sb="40" eb="42">
      <t>カキ</t>
    </rPh>
    <rPh sb="46" eb="48">
      <t>カクホ</t>
    </rPh>
    <rPh sb="67" eb="69">
      <t>カイシャク</t>
    </rPh>
    <rPh sb="69" eb="71">
      <t>ツウチ</t>
    </rPh>
    <rPh sb="90" eb="91">
      <t>ノ</t>
    </rPh>
    <rPh sb="120" eb="121">
      <t>ノベ</t>
    </rPh>
    <phoneticPr fontId="2"/>
  </si>
  <si>
    <t>食堂及び機能訓練室は、それぞれ必要な広さを有するものとし、その合計した面積は、3平方メートルに利用定員を乗じて得た面積以上としているか。
(食事の提供の際にはその提供に支障がない広さを確保でき、かつ、機能訓練を行う際にはその実施に支障がない広さを確保できる場所にあっては、同一の場所で差し支えない。)</t>
    <phoneticPr fontId="2"/>
  </si>
  <si>
    <t>設備は、専ら地域密着型通所介護の事業の用に供するものか。
(利用者に対するサービスの提供に支障がない場合は、この限りではない。)</t>
    <phoneticPr fontId="2"/>
  </si>
  <si>
    <t>(解釈通知)
重要事項説明書には次の内容が記載されており、その内容はわかりやすいものとなっているか。
1.重要事項に関する規程の概要
2.地域密着型通所介護従業者の勤務体制
3.事故発生時の対応
4.苦情処理の体制
5.第三者評価の実施状況
6.その他の利用申込者のサービス選択に資すると認められる重要事項</t>
    <rPh sb="53" eb="55">
      <t>ジュウヨウ</t>
    </rPh>
    <rPh sb="55" eb="57">
      <t>ジコウ</t>
    </rPh>
    <rPh sb="58" eb="59">
      <t>カン</t>
    </rPh>
    <rPh sb="61" eb="63">
      <t>キテイ</t>
    </rPh>
    <rPh sb="110" eb="113">
      <t>ダイサンシャ</t>
    </rPh>
    <rPh sb="113" eb="115">
      <t>ヒョウカ</t>
    </rPh>
    <rPh sb="116" eb="118">
      <t>ジッシ</t>
    </rPh>
    <rPh sb="118" eb="120">
      <t>ジョウキョウ</t>
    </rPh>
    <phoneticPr fontId="2"/>
  </si>
  <si>
    <t>通常の事業の実施地域等を勘案し、利用申込者に対し自ら適切なサービスを提供することが困難であると認めた場合、居宅介護支援事業者への連絡、適当な他の地域密着型通所介護事業者等の紹介その他必要な措置を速やかに講じているか。</t>
    <rPh sb="47" eb="48">
      <t>ミト</t>
    </rPh>
    <phoneticPr fontId="2"/>
  </si>
  <si>
    <t>サービスの提供を求められた場合は、その者の提示する被保険者証によって、被保険者資格、要介護認定の有無及び要介護認定の有効期間を確かめているか。</t>
    <phoneticPr fontId="2"/>
  </si>
  <si>
    <t>被保険者証に認定審査会意見が記載されているときは、サービスの提供に際し､その意見に配慮しているか。</t>
    <rPh sb="30" eb="32">
      <t>テイキョウ</t>
    </rPh>
    <rPh sb="38" eb="40">
      <t>イケン</t>
    </rPh>
    <rPh sb="41" eb="43">
      <t>ハイリョ</t>
    </rPh>
    <phoneticPr fontId="2"/>
  </si>
  <si>
    <t>サービスの提供に当たっては、サービス担当者会議等を通じて、利用者の心身の状況、その置かれている環境、他の保健医療サービス又は福祉サービスの利用状況等の把握に努めているか。</t>
    <rPh sb="52" eb="54">
      <t>ホケン</t>
    </rPh>
    <phoneticPr fontId="2"/>
  </si>
  <si>
    <t>サービスの提供に当たっては、指定居宅介護支援事業者その他保健医療サービス又は福祉サービスを提供する者との密接な連携に努めているか。</t>
    <rPh sb="14" eb="25">
      <t>シテイキョタクカイゴシエンジギョウシャ</t>
    </rPh>
    <phoneticPr fontId="2"/>
  </si>
  <si>
    <t>サービスの提供の開始に際し、利用申込者が介護保険法施行規則第65条の4各号のいずれにも該当しないときは、利用申込者又はその家族に対し、居宅サービス計画の作成を居宅介護支援事業者に依頼する旨を市に届け出ること等により、サービスの提供を法定代理受領サービスとして受けることができる旨を説明すること、指定居宅介護支援事業者に関する情報を提供することその他の法定代理受領サービスを行うために必要な援助を行っているか。</t>
    <rPh sb="147" eb="149">
      <t>シテイ</t>
    </rPh>
    <phoneticPr fontId="2"/>
  </si>
  <si>
    <t>居宅サービス計画が作成されている場合は、当該計画に沿ったサービスを提供をしているか。</t>
    <rPh sb="33" eb="35">
      <t>テイキョウ</t>
    </rPh>
    <phoneticPr fontId="2"/>
  </si>
  <si>
    <t>サービスの提供日及び内容、保険給付の額その他必要な事項を利用者の居宅サービス計画を記載した書面又はサービス利用票等に記載しているか。</t>
    <rPh sb="41" eb="43">
      <t>キサイ</t>
    </rPh>
    <phoneticPr fontId="2"/>
  </si>
  <si>
    <t>利用者に法定代理受領サービスに該当するサービスを提供した場合とそれ以外の場合との間で不合理な差額を生じさせていないか。</t>
    <rPh sb="2" eb="3">
      <t>シャ</t>
    </rPh>
    <phoneticPr fontId="2"/>
  </si>
  <si>
    <t>利用料のほか、次の費用の額以外の支払いを受けていないか。
1　利用者の選定により通常の事業の実施地域以外の地域に居住する利用者に対して行う送迎に要する費用
2　通常要する時間を超える介護であって、利用者の選定に係るものの提供に伴い必要となる費用の範囲内において、通常の介護に係る地域密着型サービス費用基準額を超える費用
3　食事提供に要する費用
4　おむつ代
5　1～4のほか、サービスの提供において提供される便宜のうち、日常生活においても通常必要となるものに係る費用であって、利用者に負担させることが適当と認められる費用</t>
    <rPh sb="92" eb="94">
      <t>カイゴ</t>
    </rPh>
    <rPh sb="135" eb="137">
      <t>カイゴ</t>
    </rPh>
    <phoneticPr fontId="2"/>
  </si>
  <si>
    <t>常に利用者の心身状況を的確に把握しつつ、相談援助等の生活指導、機能訓練その他必要なサービスを利用者の希望に添って適切に提供しているか。
特に、認知症である要介護者に対しては、必要に応じ、その特性に対応したサービスの提供ができる体制を整えているか。</t>
    <phoneticPr fontId="2"/>
  </si>
  <si>
    <t>管理者は、利用者の心身の状況、希望及びその置かれている環境を踏まえて、サービスの提供に関わる従業者が共同で、機能訓練等の目標、当該目標を達成するための具体的なサービスの内容等を記載した地域密着型通所介護計画を作成しているか。</t>
    <rPh sb="40" eb="42">
      <t>テイキョウ</t>
    </rPh>
    <rPh sb="43" eb="44">
      <t>カカ</t>
    </rPh>
    <rPh sb="46" eb="48">
      <t>ジュウギョウ</t>
    </rPh>
    <rPh sb="50" eb="52">
      <t>キョウドウ</t>
    </rPh>
    <phoneticPr fontId="2"/>
  </si>
  <si>
    <t>地域密着型通所介護計画は、既に居宅サービス計画が作成されている場合は、居宅サービス計画の内容に沿って作成しているか。
また、地域密着型通所介護計画作成後に居宅サービス計画が作成された場合は、居宅サービス計画に沿ったものであるか確認し、必要に応じて変更しているか。</t>
    <phoneticPr fontId="2"/>
  </si>
  <si>
    <t>管理者は、地域密着型通所介護計画を作成した際には、利用者に交付しているか。</t>
    <phoneticPr fontId="2"/>
  </si>
  <si>
    <t>サービスの提供中に、利用者に病状の急変が生じた場合その他必要な場合は、速やかに主治医へ連絡を行う等の必要な措置を講じているか。</t>
    <phoneticPr fontId="2"/>
  </si>
  <si>
    <t>事業所ごとに、当該事業所の従業者によってサービスを提供しているか。</t>
    <rPh sb="7" eb="9">
      <t>トウガイ</t>
    </rPh>
    <phoneticPr fontId="2"/>
  </si>
  <si>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2"/>
  </si>
  <si>
    <r>
      <t>第</t>
    </r>
    <r>
      <rPr>
        <sz val="9"/>
        <rFont val="BIZ UDゴシック"/>
        <family val="3"/>
        <charset val="128"/>
      </rPr>
      <t>59</t>
    </r>
    <r>
      <rPr>
        <sz val="9"/>
        <rFont val="BIZ UDPゴシック"/>
        <family val="3"/>
        <charset val="128"/>
      </rPr>
      <t>条の</t>
    </r>
    <r>
      <rPr>
        <sz val="9"/>
        <rFont val="BIZ UDゴシック"/>
        <family val="3"/>
        <charset val="128"/>
      </rPr>
      <t>10</t>
    </r>
    <r>
      <rPr>
        <sz val="9"/>
        <rFont val="BIZ UDPゴシック"/>
        <family val="3"/>
        <charset val="128"/>
      </rPr>
      <t xml:space="preserve">
(地域密着型通所介護計画の作成)
</t>
    </r>
    <phoneticPr fontId="2"/>
  </si>
  <si>
    <r>
      <t>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12</t>
    </r>
    <r>
      <rPr>
        <sz val="9"/>
        <color theme="1"/>
        <rFont val="BIZ UDPゴシック"/>
        <family val="3"/>
        <charset val="128"/>
      </rPr>
      <t xml:space="preserve">
(運営規程)
</t>
    </r>
    <phoneticPr fontId="2"/>
  </si>
  <si>
    <r>
      <t>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13</t>
    </r>
    <r>
      <rPr>
        <sz val="9"/>
        <color theme="1"/>
        <rFont val="BIZ UDPゴシック"/>
        <family val="3"/>
        <charset val="128"/>
      </rPr>
      <t xml:space="preserve">
(勤務体制の確保等)
</t>
    </r>
    <phoneticPr fontId="2"/>
  </si>
  <si>
    <r>
      <t>第</t>
    </r>
    <r>
      <rPr>
        <sz val="10"/>
        <rFont val="BIZ UDゴシック"/>
        <family val="3"/>
        <charset val="128"/>
      </rPr>
      <t>32</t>
    </r>
    <r>
      <rPr>
        <sz val="10"/>
        <rFont val="BIZ UDPゴシック"/>
        <family val="3"/>
        <charset val="128"/>
      </rPr>
      <t>条の</t>
    </r>
    <r>
      <rPr>
        <sz val="10"/>
        <rFont val="BIZ UDゴシック"/>
        <family val="3"/>
        <charset val="128"/>
      </rPr>
      <t>2</t>
    </r>
    <r>
      <rPr>
        <sz val="10"/>
        <rFont val="BIZ UDPゴシック"/>
        <family val="3"/>
        <charset val="128"/>
      </rPr>
      <t xml:space="preserve">※
(業務継続計画の策定等)
</t>
    </r>
    <phoneticPr fontId="2"/>
  </si>
  <si>
    <r>
      <t>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14</t>
    </r>
    <r>
      <rPr>
        <sz val="9"/>
        <color theme="1"/>
        <rFont val="BIZ UDPゴシック"/>
        <family val="3"/>
        <charset val="128"/>
      </rPr>
      <t xml:space="preserve">
(定員の遵守)
</t>
    </r>
    <phoneticPr fontId="2"/>
  </si>
  <si>
    <t>利用定員を超えてサービスの提供を行っていないか。また、定員は18名以下であるか。</t>
    <rPh sb="27" eb="29">
      <t>テイイン</t>
    </rPh>
    <rPh sb="32" eb="33">
      <t>メイ</t>
    </rPh>
    <rPh sb="33" eb="35">
      <t>イカ</t>
    </rPh>
    <phoneticPr fontId="2"/>
  </si>
  <si>
    <r>
      <t>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15</t>
    </r>
    <r>
      <rPr>
        <sz val="9"/>
        <color theme="1"/>
        <rFont val="BIZ UDPゴシック"/>
        <family val="3"/>
        <charset val="128"/>
      </rPr>
      <t xml:space="preserve">
(非常災害対策)
</t>
    </r>
    <phoneticPr fontId="2"/>
  </si>
  <si>
    <r>
      <t>第</t>
    </r>
    <r>
      <rPr>
        <sz val="9"/>
        <rFont val="BIZ UDゴシック"/>
        <family val="3"/>
        <charset val="128"/>
      </rPr>
      <t>59</t>
    </r>
    <r>
      <rPr>
        <sz val="9"/>
        <rFont val="BIZ UDPゴシック"/>
        <family val="3"/>
        <charset val="128"/>
      </rPr>
      <t>条の</t>
    </r>
    <r>
      <rPr>
        <sz val="9"/>
        <rFont val="BIZ UDゴシック"/>
        <family val="3"/>
        <charset val="128"/>
      </rPr>
      <t>16</t>
    </r>
    <r>
      <rPr>
        <sz val="9"/>
        <rFont val="BIZ UDPゴシック"/>
        <family val="3"/>
        <charset val="128"/>
      </rPr>
      <t xml:space="preserve">
(衛生管理等)
</t>
    </r>
    <r>
      <rPr>
        <sz val="9"/>
        <color rgb="FFFF0000"/>
        <rFont val="BIZ UDPゴシック"/>
        <family val="3"/>
        <charset val="128"/>
      </rPr>
      <t xml:space="preserve">令和6年3月31日まで努力義務
</t>
    </r>
    <phoneticPr fontId="2"/>
  </si>
  <si>
    <r>
      <t>事業所における感染症の予防及びまん延の防止のための対策を検討する委員会をおおむね6月に1回以上開催するとともに、その結果について、従業者に周知徹底を図っているか。</t>
    </r>
    <r>
      <rPr>
        <b/>
        <sz val="10"/>
        <rFont val="BIZ UDPゴシック"/>
        <family val="3"/>
        <charset val="128"/>
      </rPr>
      <t>【松阪市重点項目】</t>
    </r>
    <rPh sb="0" eb="3">
      <t>ジギョウショ</t>
    </rPh>
    <rPh sb="7" eb="10">
      <t>カンセンショウ</t>
    </rPh>
    <rPh sb="11" eb="13">
      <t>ヨボウ</t>
    </rPh>
    <rPh sb="13" eb="14">
      <t>オヨ</t>
    </rPh>
    <rPh sb="17" eb="18">
      <t>エン</t>
    </rPh>
    <rPh sb="19" eb="21">
      <t>ボウシ</t>
    </rPh>
    <rPh sb="25" eb="27">
      <t>タイサク</t>
    </rPh>
    <rPh sb="28" eb="30">
      <t>ケントウ</t>
    </rPh>
    <rPh sb="32" eb="35">
      <t>イインカイ</t>
    </rPh>
    <rPh sb="41" eb="42">
      <t>ツキ</t>
    </rPh>
    <rPh sb="44" eb="45">
      <t>カイ</t>
    </rPh>
    <rPh sb="45" eb="47">
      <t>イジョウ</t>
    </rPh>
    <rPh sb="47" eb="49">
      <t>カイサイ</t>
    </rPh>
    <rPh sb="58" eb="60">
      <t>ケッカ</t>
    </rPh>
    <rPh sb="65" eb="68">
      <t>ジュウギョウシャ</t>
    </rPh>
    <rPh sb="69" eb="71">
      <t>シュウチ</t>
    </rPh>
    <rPh sb="71" eb="73">
      <t>テッテイ</t>
    </rPh>
    <rPh sb="74" eb="75">
      <t>ハカ</t>
    </rPh>
    <phoneticPr fontId="2"/>
  </si>
  <si>
    <t>38-1</t>
    <phoneticPr fontId="2"/>
  </si>
  <si>
    <t>38-2</t>
    <phoneticPr fontId="2"/>
  </si>
  <si>
    <t>重要事項をウェブサイトに掲載しているか。
（令和7年4月1日より適用）</t>
    <rPh sb="0" eb="2">
      <t>ジュウヨウ</t>
    </rPh>
    <rPh sb="2" eb="4">
      <t>ジコウ</t>
    </rPh>
    <rPh sb="12" eb="14">
      <t>ケイサイ</t>
    </rPh>
    <rPh sb="22" eb="24">
      <t>レイワ</t>
    </rPh>
    <rPh sb="25" eb="26">
      <t>ネン</t>
    </rPh>
    <rPh sb="27" eb="28">
      <t>ガツ</t>
    </rPh>
    <rPh sb="29" eb="30">
      <t>ニチ</t>
    </rPh>
    <rPh sb="32" eb="34">
      <t>テキヨウ</t>
    </rPh>
    <phoneticPr fontId="2"/>
  </si>
  <si>
    <t>利用者及びその家族からの苦情に迅速かつ適切に対応するために、苦情受付窓口を設置する等の必要な措置を講じているか。</t>
    <phoneticPr fontId="2"/>
  </si>
  <si>
    <t>(解釈通知)
苦情がサービスの質の向上を図る上での重要な情報であるとの認識に立ち、苦情の内容を踏まえ、サービスの質の向上に向けた取組を自ら行っているか。</t>
    <phoneticPr fontId="2"/>
  </si>
  <si>
    <r>
      <t>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17</t>
    </r>
    <r>
      <rPr>
        <sz val="9"/>
        <color theme="1"/>
        <rFont val="BIZ UDPゴシック"/>
        <family val="3"/>
        <charset val="128"/>
      </rPr>
      <t xml:space="preserve">
(地域との連携等)
</t>
    </r>
    <phoneticPr fontId="2"/>
  </si>
  <si>
    <r>
      <t>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18</t>
    </r>
    <r>
      <rPr>
        <sz val="9"/>
        <color theme="1"/>
        <rFont val="BIZ UDPゴシック"/>
        <family val="3"/>
        <charset val="128"/>
      </rPr>
      <t xml:space="preserve">
(事故発生時の対応)
</t>
    </r>
    <phoneticPr fontId="2"/>
  </si>
  <si>
    <t>(解釈通知)
事故が生じた際にはその原因を解明し、再発生を防ぐための対策を講じているか。</t>
    <phoneticPr fontId="2"/>
  </si>
  <si>
    <r>
      <t>事業所において、従業者に対し、虐待の防止のための研修を定期的(年1回以上)に実施するとともに、新規採用時にも研修を実施しているか。</t>
    </r>
    <r>
      <rPr>
        <b/>
        <sz val="10"/>
        <rFont val="BIZ UDPゴシック"/>
        <family val="3"/>
        <charset val="128"/>
      </rPr>
      <t>【松阪市重点項目】</t>
    </r>
    <rPh sb="8" eb="11">
      <t>ジュウギョウシャ</t>
    </rPh>
    <rPh sb="12" eb="13">
      <t>タイ</t>
    </rPh>
    <rPh sb="15" eb="17">
      <t>ギャクタイ</t>
    </rPh>
    <rPh sb="18" eb="20">
      <t>ボウシ</t>
    </rPh>
    <rPh sb="24" eb="26">
      <t>ケンシュウ</t>
    </rPh>
    <rPh sb="27" eb="30">
      <t>テイキテキ</t>
    </rPh>
    <rPh sb="31" eb="32">
      <t>ネン</t>
    </rPh>
    <rPh sb="33" eb="34">
      <t>カイ</t>
    </rPh>
    <rPh sb="34" eb="36">
      <t>イジョウ</t>
    </rPh>
    <rPh sb="38" eb="40">
      <t>ジッシ</t>
    </rPh>
    <rPh sb="47" eb="49">
      <t>シンキ</t>
    </rPh>
    <rPh sb="49" eb="51">
      <t>サイヨウ</t>
    </rPh>
    <rPh sb="51" eb="52">
      <t>ジ</t>
    </rPh>
    <rPh sb="54" eb="56">
      <t>ケンシュウ</t>
    </rPh>
    <rPh sb="57" eb="59">
      <t>ジッシ</t>
    </rPh>
    <phoneticPr fontId="2"/>
  </si>
  <si>
    <r>
      <t>法第</t>
    </r>
    <r>
      <rPr>
        <sz val="9"/>
        <color theme="1"/>
        <rFont val="BIZ UDゴシック"/>
        <family val="3"/>
        <charset val="128"/>
      </rPr>
      <t>78</t>
    </r>
    <r>
      <rPr>
        <sz val="9"/>
        <color theme="1"/>
        <rFont val="BIZ UDPゴシック"/>
        <family val="3"/>
        <charset val="128"/>
      </rPr>
      <t>条の</t>
    </r>
    <r>
      <rPr>
        <sz val="9"/>
        <color theme="1"/>
        <rFont val="BIZ UDゴシック"/>
        <family val="3"/>
        <charset val="128"/>
      </rPr>
      <t>5</t>
    </r>
    <r>
      <rPr>
        <sz val="9"/>
        <color theme="1"/>
        <rFont val="BIZ UDPゴシック"/>
        <family val="3"/>
        <charset val="128"/>
      </rPr>
      <t xml:space="preserve">
(変更の届出等)</t>
    </r>
    <rPh sb="0" eb="1">
      <t>ホウ</t>
    </rPh>
    <rPh sb="1" eb="2">
      <t>ダイ</t>
    </rPh>
    <rPh sb="4" eb="5">
      <t>ジョウ</t>
    </rPh>
    <phoneticPr fontId="2"/>
  </si>
  <si>
    <r>
      <t>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19</t>
    </r>
    <r>
      <rPr>
        <sz val="9"/>
        <color theme="1"/>
        <rFont val="BIZ UDPゴシック"/>
        <family val="3"/>
        <charset val="128"/>
      </rPr>
      <t xml:space="preserve">
(記録の整備)
</t>
    </r>
    <phoneticPr fontId="2"/>
  </si>
  <si>
    <t>11-1</t>
    <phoneticPr fontId="2"/>
  </si>
  <si>
    <t>11-2</t>
    <phoneticPr fontId="2"/>
  </si>
  <si>
    <t>11-5</t>
    <phoneticPr fontId="2"/>
  </si>
  <si>
    <t>11-6</t>
    <phoneticPr fontId="2"/>
  </si>
  <si>
    <t>11-7</t>
    <phoneticPr fontId="2"/>
  </si>
  <si>
    <t>11-8</t>
    <phoneticPr fontId="2"/>
  </si>
  <si>
    <t>11-9</t>
    <phoneticPr fontId="2"/>
  </si>
  <si>
    <t>12-1</t>
    <phoneticPr fontId="2"/>
  </si>
  <si>
    <t>12-2</t>
    <phoneticPr fontId="2"/>
  </si>
  <si>
    <t>12-3</t>
    <phoneticPr fontId="2"/>
  </si>
  <si>
    <t>12-4</t>
    <phoneticPr fontId="2"/>
  </si>
  <si>
    <t>12-5</t>
    <phoneticPr fontId="2"/>
  </si>
  <si>
    <t>16-1</t>
    <phoneticPr fontId="2"/>
  </si>
  <si>
    <t>16-2</t>
    <phoneticPr fontId="2"/>
  </si>
  <si>
    <t>16-3</t>
    <phoneticPr fontId="2"/>
  </si>
  <si>
    <t>19-1</t>
    <phoneticPr fontId="2"/>
  </si>
  <si>
    <t>19-3</t>
    <phoneticPr fontId="2"/>
  </si>
  <si>
    <t>19-4</t>
    <phoneticPr fontId="2"/>
  </si>
  <si>
    <t>19-5</t>
    <phoneticPr fontId="2"/>
  </si>
  <si>
    <t>19-6</t>
    <phoneticPr fontId="2"/>
  </si>
  <si>
    <t>19-7</t>
    <phoneticPr fontId="2"/>
  </si>
  <si>
    <t>19-8</t>
    <phoneticPr fontId="2"/>
  </si>
  <si>
    <t>20-1</t>
    <phoneticPr fontId="2"/>
  </si>
  <si>
    <t>20-2</t>
    <phoneticPr fontId="2"/>
  </si>
  <si>
    <t>20-3</t>
    <phoneticPr fontId="2"/>
  </si>
  <si>
    <t>22-1</t>
    <phoneticPr fontId="2"/>
  </si>
  <si>
    <t>22-3</t>
    <phoneticPr fontId="2"/>
  </si>
  <si>
    <t>22-4</t>
    <phoneticPr fontId="2"/>
  </si>
  <si>
    <t>22-5</t>
    <phoneticPr fontId="2"/>
  </si>
  <si>
    <t>22-6</t>
    <phoneticPr fontId="2"/>
  </si>
  <si>
    <t>22-7</t>
    <phoneticPr fontId="2"/>
  </si>
  <si>
    <t>23-1</t>
    <phoneticPr fontId="2"/>
  </si>
  <si>
    <t>23-2</t>
    <phoneticPr fontId="2"/>
  </si>
  <si>
    <t>23-3</t>
    <phoneticPr fontId="2"/>
  </si>
  <si>
    <t>23-4</t>
    <phoneticPr fontId="2"/>
  </si>
  <si>
    <t>23-5</t>
    <phoneticPr fontId="2"/>
  </si>
  <si>
    <t>24-1</t>
    <phoneticPr fontId="2"/>
  </si>
  <si>
    <t>24-3</t>
    <phoneticPr fontId="2"/>
  </si>
  <si>
    <t>24-4</t>
    <phoneticPr fontId="2"/>
  </si>
  <si>
    <t>25-1</t>
    <phoneticPr fontId="2"/>
  </si>
  <si>
    <t>25-2</t>
    <phoneticPr fontId="2"/>
  </si>
  <si>
    <t>25-3</t>
    <phoneticPr fontId="2"/>
  </si>
  <si>
    <t>25-4</t>
    <phoneticPr fontId="2"/>
  </si>
  <si>
    <t>25-5</t>
    <phoneticPr fontId="2"/>
  </si>
  <si>
    <t>27-1</t>
    <phoneticPr fontId="2"/>
  </si>
  <si>
    <t>27-2</t>
    <phoneticPr fontId="2"/>
  </si>
  <si>
    <t>27-3</t>
    <phoneticPr fontId="2"/>
  </si>
  <si>
    <t>27-4</t>
    <phoneticPr fontId="2"/>
  </si>
  <si>
    <t>31-1</t>
    <phoneticPr fontId="2"/>
  </si>
  <si>
    <t>31-2</t>
    <phoneticPr fontId="2"/>
  </si>
  <si>
    <t>31-3</t>
    <phoneticPr fontId="2"/>
  </si>
  <si>
    <r>
      <t>提供日ごとに、サービス提供時間帯に専らサービスの提供にあたる生活相談員をサービス提供時間数と同じか、上回って配置しているか。</t>
    </r>
    <r>
      <rPr>
        <b/>
        <sz val="10"/>
        <color theme="1"/>
        <rFont val="BIZ UDPゴシック"/>
        <family val="3"/>
        <charset val="128"/>
      </rPr>
      <t>【松阪市重点項目】</t>
    </r>
    <rPh sb="0" eb="2">
      <t>テイキョウ</t>
    </rPh>
    <rPh sb="15" eb="16">
      <t>オビ</t>
    </rPh>
    <rPh sb="17" eb="18">
      <t>モッパ</t>
    </rPh>
    <rPh sb="24" eb="26">
      <t>テイキョウ</t>
    </rPh>
    <rPh sb="30" eb="32">
      <t>セイカツ</t>
    </rPh>
    <rPh sb="32" eb="35">
      <t>ソウダンイン</t>
    </rPh>
    <phoneticPr fontId="2"/>
  </si>
  <si>
    <r>
      <t>単位ごとに、専らサービスの提供に当たる看護職員を1以上配置しているか。</t>
    </r>
    <r>
      <rPr>
        <b/>
        <sz val="10"/>
        <color theme="1"/>
        <rFont val="BIZ UDPゴシック"/>
        <family val="3"/>
        <charset val="128"/>
      </rPr>
      <t>【松阪市重点項目】</t>
    </r>
    <rPh sb="27" eb="29">
      <t>ハイチ</t>
    </rPh>
    <phoneticPr fontId="2"/>
  </si>
  <si>
    <r>
      <t>機能訓練指導員を1人以上配置しているか。</t>
    </r>
    <r>
      <rPr>
        <b/>
        <sz val="10"/>
        <color theme="1"/>
        <rFont val="BIZ UDPゴシック"/>
        <family val="3"/>
        <charset val="128"/>
      </rPr>
      <t>【松阪市重点項目】</t>
    </r>
    <phoneticPr fontId="2"/>
  </si>
  <si>
    <r>
      <t>(2)及び(3)にかかわらず、利用定員が10人以下である場合は、単位ごとに、サービス提供時間帯に専らサービスの提供に当たる看護職員又は介護職員の勤務時間数が下記のとおり確保されているか。</t>
    </r>
    <r>
      <rPr>
        <b/>
        <sz val="10"/>
        <color theme="1"/>
        <rFont val="BIZ UDPゴシック"/>
        <family val="3"/>
        <charset val="128"/>
      </rPr>
      <t>【松阪市重点項目】</t>
    </r>
    <r>
      <rPr>
        <sz val="10"/>
        <color theme="1"/>
        <rFont val="BIZ UDPゴシック"/>
        <family val="3"/>
        <charset val="128"/>
      </rPr>
      <t xml:space="preserve">
確保すべき勤務時間数＝平均提供時間数</t>
    </r>
    <rPh sb="46" eb="47">
      <t>タイ</t>
    </rPh>
    <rPh sb="78" eb="80">
      <t>カキ</t>
    </rPh>
    <rPh sb="84" eb="86">
      <t>カクホ</t>
    </rPh>
    <phoneticPr fontId="2"/>
  </si>
  <si>
    <r>
      <t>単位ごとに、(3)の介護職員(利用定員10人以下である場合は、(5)の看護職員又は介護職員)を、サービス提供時間中に常に1人以上配置しているか。</t>
    </r>
    <r>
      <rPr>
        <b/>
        <sz val="10"/>
        <color theme="1"/>
        <rFont val="BIZ UDPゴシック"/>
        <family val="3"/>
        <charset val="128"/>
      </rPr>
      <t>【松阪市重点項目】</t>
    </r>
    <rPh sb="56" eb="57">
      <t>チュウ</t>
    </rPh>
    <phoneticPr fontId="2"/>
  </si>
  <si>
    <r>
      <t>生活相談員又は介護職員(利用定員10人以下である場合は生活相談員、看護職員又は介護職員)のうち1人以上は常勤であるか。</t>
    </r>
    <r>
      <rPr>
        <b/>
        <sz val="10"/>
        <color theme="1"/>
        <rFont val="BIZ UDPゴシック"/>
        <family val="3"/>
        <charset val="128"/>
      </rPr>
      <t>【松阪市重点項目】</t>
    </r>
    <phoneticPr fontId="2"/>
  </si>
  <si>
    <r>
      <t>正当な理由なくサービスの提供を拒んではいないか。</t>
    </r>
    <r>
      <rPr>
        <b/>
        <sz val="10"/>
        <color theme="1"/>
        <rFont val="BIZ UDPゴシック"/>
        <family val="3"/>
        <charset val="128"/>
      </rPr>
      <t>【松阪市重点項目】</t>
    </r>
    <phoneticPr fontId="2"/>
  </si>
  <si>
    <r>
      <t>定期的に業務継続計画の見直しを行い、必要に応じて業務継続計画の変更を行っているか。</t>
    </r>
    <r>
      <rPr>
        <b/>
        <sz val="10"/>
        <rFont val="BIZ UDPゴシック"/>
        <family val="3"/>
        <charset val="128"/>
      </rPr>
      <t>【松阪市重点項目】</t>
    </r>
    <phoneticPr fontId="2"/>
  </si>
  <si>
    <t>利用者の使用する施設、食器その他の設備又は飲用に供する水について、衛生的な管理に努め、又は衛生上必要な措置を講じているか。</t>
    <rPh sb="43" eb="44">
      <t>マタ</t>
    </rPh>
    <phoneticPr fontId="2"/>
  </si>
  <si>
    <r>
      <t>措置を適切に実施するための担当者を置いているか。</t>
    </r>
    <r>
      <rPr>
        <b/>
        <sz val="10"/>
        <rFont val="BIZ UDPゴシック"/>
        <family val="3"/>
        <charset val="128"/>
      </rPr>
      <t>【松阪市重点項目】</t>
    </r>
    <rPh sb="0" eb="2">
      <t>ソチ</t>
    </rPh>
    <rPh sb="3" eb="5">
      <t>テキセツ</t>
    </rPh>
    <rPh sb="6" eb="8">
      <t>ジッシ</t>
    </rPh>
    <rPh sb="13" eb="16">
      <t>タントウシャ</t>
    </rPh>
    <rPh sb="17" eb="18">
      <t>オ</t>
    </rPh>
    <phoneticPr fontId="2"/>
  </si>
  <si>
    <t>加算等について、算定要件を満たしているか。(加算等自己点検表で確認)</t>
    <rPh sb="29" eb="30">
      <t>ヒョウ</t>
    </rPh>
    <phoneticPr fontId="2"/>
  </si>
  <si>
    <t>上記費用の額に1円未満の端数があるときは、端数を切り捨てているか。</t>
    <phoneticPr fontId="2"/>
  </si>
  <si>
    <t>指定地域密着型通所介護に要する費用の額は、「指定地域密着型サービス介護給付費単位数表」により利用者の要介護状態区分に応じてそれぞれ所定単位数を算定しているか。</t>
    <rPh sb="2" eb="11">
      <t>チイキミッチャクガタツウショカイゴ</t>
    </rPh>
    <rPh sb="24" eb="29">
      <t>チイキミッチャクガタ</t>
    </rPh>
    <rPh sb="46" eb="49">
      <t>リヨウシャ</t>
    </rPh>
    <rPh sb="50" eb="53">
      <t>ヨウカイゴ</t>
    </rPh>
    <rPh sb="53" eb="55">
      <t>ジョウタイ</t>
    </rPh>
    <rPh sb="55" eb="57">
      <t>クブン</t>
    </rPh>
    <phoneticPr fontId="2"/>
  </si>
  <si>
    <t>指定地域密着型通所介護に要する費用の額は、厚生労働大臣が定める１単位の単価に(1)に定める単位数を乗じて算定しているか。</t>
    <rPh sb="2" eb="7">
      <t>チイキミッチャクガタ</t>
    </rPh>
    <rPh sb="7" eb="11">
      <t>ツウショカイゴ</t>
    </rPh>
    <phoneticPr fontId="2"/>
  </si>
  <si>
    <t>定員超過又は人員基準欠如による減算(70/100)</t>
    <rPh sb="0" eb="2">
      <t>テイイン</t>
    </rPh>
    <rPh sb="2" eb="4">
      <t>チョウカ</t>
    </rPh>
    <rPh sb="4" eb="5">
      <t>マタ</t>
    </rPh>
    <rPh sb="6" eb="8">
      <t>ジンイン</t>
    </rPh>
    <rPh sb="8" eb="10">
      <t>キジュン</t>
    </rPh>
    <rPh sb="10" eb="12">
      <t>ケツジョ</t>
    </rPh>
    <rPh sb="15" eb="17">
      <t>ゲンサン</t>
    </rPh>
    <phoneticPr fontId="2"/>
  </si>
  <si>
    <t>高齢者虐待防止措置未実施減算
(1/100)</t>
    <rPh sb="0" eb="3">
      <t>コウレイシャ</t>
    </rPh>
    <rPh sb="3" eb="5">
      <t>ギャクタイ</t>
    </rPh>
    <rPh sb="5" eb="7">
      <t>ボウシ</t>
    </rPh>
    <rPh sb="7" eb="9">
      <t>ソチ</t>
    </rPh>
    <rPh sb="9" eb="12">
      <t>ミジッシ</t>
    </rPh>
    <rPh sb="12" eb="14">
      <t>ゲンサン</t>
    </rPh>
    <phoneticPr fontId="2"/>
  </si>
  <si>
    <t>業務継続計画未策定減算(1/100)</t>
    <rPh sb="0" eb="2">
      <t>ギョウム</t>
    </rPh>
    <rPh sb="2" eb="4">
      <t>ケイゾク</t>
    </rPh>
    <rPh sb="4" eb="6">
      <t>ケイカク</t>
    </rPh>
    <rPh sb="6" eb="7">
      <t>ミ</t>
    </rPh>
    <rPh sb="7" eb="9">
      <t>サクテイ</t>
    </rPh>
    <rPh sb="9" eb="11">
      <t>ゲンサン</t>
    </rPh>
    <phoneticPr fontId="2"/>
  </si>
  <si>
    <t>条例第40条の2に規定する基準に適合している
（取り組むべき事項は、自主点検表のチェック項目25-1から25-5を参照）</t>
    <rPh sb="0" eb="2">
      <t>ジョウレイ</t>
    </rPh>
    <rPh sb="2" eb="3">
      <t>ダイ</t>
    </rPh>
    <rPh sb="5" eb="6">
      <t>ジョウ</t>
    </rPh>
    <rPh sb="9" eb="11">
      <t>キテイ</t>
    </rPh>
    <rPh sb="13" eb="15">
      <t>キジュン</t>
    </rPh>
    <rPh sb="16" eb="18">
      <t>テキゴウ</t>
    </rPh>
    <rPh sb="24" eb="25">
      <t>ト</t>
    </rPh>
    <rPh sb="26" eb="27">
      <t>ク</t>
    </rPh>
    <rPh sb="30" eb="32">
      <t>ジコウ</t>
    </rPh>
    <rPh sb="34" eb="36">
      <t>ジシュ</t>
    </rPh>
    <rPh sb="36" eb="38">
      <t>テンケン</t>
    </rPh>
    <rPh sb="38" eb="39">
      <t>ヒョウ</t>
    </rPh>
    <rPh sb="44" eb="46">
      <t>コウモク</t>
    </rPh>
    <rPh sb="57" eb="59">
      <t>サンショウ</t>
    </rPh>
    <phoneticPr fontId="2"/>
  </si>
  <si>
    <t>条例第32条の2に規定する基準に適合している
（取り組むべき事項は、自主点検表のチェック項目16-1を参照）</t>
    <rPh sb="0" eb="3">
      <t>ジョウレイダイ</t>
    </rPh>
    <rPh sb="5" eb="6">
      <t>ジョウ</t>
    </rPh>
    <rPh sb="9" eb="11">
      <t>キテイ</t>
    </rPh>
    <rPh sb="13" eb="15">
      <t>キジュン</t>
    </rPh>
    <rPh sb="16" eb="18">
      <t>テキゴウ</t>
    </rPh>
    <rPh sb="24" eb="25">
      <t>ト</t>
    </rPh>
    <rPh sb="26" eb="27">
      <t>ク</t>
    </rPh>
    <rPh sb="30" eb="32">
      <t>ジコウ</t>
    </rPh>
    <rPh sb="34" eb="39">
      <t>ジシュテンケンヒョウ</t>
    </rPh>
    <rPh sb="44" eb="46">
      <t>コウモク</t>
    </rPh>
    <rPh sb="51" eb="53">
      <t>サンショウ</t>
    </rPh>
    <phoneticPr fontId="2"/>
  </si>
  <si>
    <t>厚生労働大臣が定める地域(平成21年告示第83号2)に居住している</t>
    <phoneticPr fontId="2"/>
  </si>
  <si>
    <t>入浴介助を適切に行うことのできる人員及び設備</t>
    <phoneticPr fontId="2"/>
  </si>
  <si>
    <t xml:space="preserve">(1)に該当する利用者に対し、通常の事業の実施地域を越えてサービス提供を行った </t>
    <rPh sb="4" eb="6">
      <t>ガイトウ</t>
    </rPh>
    <phoneticPr fontId="2"/>
  </si>
  <si>
    <t>入浴介助に関わる職員に対し、入浴介助に関する研修等を実施</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トウ</t>
    </rPh>
    <rPh sb="26" eb="28">
      <t>ジッシ</t>
    </rPh>
    <phoneticPr fontId="2"/>
  </si>
  <si>
    <t>入浴介助に関わる職員に対し、入浴介助に関する研修等を実施</t>
    <phoneticPr fontId="2"/>
  </si>
  <si>
    <t>(4)において、利用者自身で又は家族・訪問介護員等の介助により居宅で入浴を行うことが可能であると判断した場合、地域密着型通所介護事業所に対しその旨を共有している</t>
    <rPh sb="8" eb="11">
      <t>リヨウシャ</t>
    </rPh>
    <rPh sb="11" eb="13">
      <t>ジシン</t>
    </rPh>
    <rPh sb="14" eb="15">
      <t>マタ</t>
    </rPh>
    <rPh sb="16" eb="18">
      <t>カゾク</t>
    </rPh>
    <rPh sb="19" eb="21">
      <t>ホウモン</t>
    </rPh>
    <rPh sb="21" eb="23">
      <t>カイゴ</t>
    </rPh>
    <rPh sb="23" eb="24">
      <t>イン</t>
    </rPh>
    <rPh sb="24" eb="25">
      <t>トウ</t>
    </rPh>
    <rPh sb="26" eb="28">
      <t>カイジョ</t>
    </rPh>
    <rPh sb="31" eb="33">
      <t>キョタク</t>
    </rPh>
    <rPh sb="34" eb="36">
      <t>ニュウヨク</t>
    </rPh>
    <rPh sb="37" eb="38">
      <t>オコナ</t>
    </rPh>
    <rPh sb="42" eb="44">
      <t>カノウ</t>
    </rPh>
    <rPh sb="48" eb="50">
      <t>ハンダン</t>
    </rPh>
    <rPh sb="52" eb="54">
      <t>バアイ</t>
    </rPh>
    <rPh sb="55" eb="57">
      <t>チイキ</t>
    </rPh>
    <rPh sb="57" eb="60">
      <t>ミッチャクガタ</t>
    </rPh>
    <rPh sb="60" eb="62">
      <t>ツウショ</t>
    </rPh>
    <rPh sb="62" eb="64">
      <t>カイゴ</t>
    </rPh>
    <rPh sb="64" eb="67">
      <t>ジギョウショ</t>
    </rPh>
    <rPh sb="68" eb="69">
      <t>タイ</t>
    </rPh>
    <rPh sb="72" eb="73">
      <t>ムネ</t>
    </rPh>
    <rPh sb="74" eb="76">
      <t>キョウユウ</t>
    </rPh>
    <phoneticPr fontId="2"/>
  </si>
  <si>
    <t>(4)において、居宅で入浴を行うことが難しいと判断した場合は、訪問した医師等が、居宅介護支援事業所の介護支援専門員又は福祉用具貸与事業所若しくは特定福祉用具販売事業所の福祉用具専門相談員と連携し、浴室の環境整備に関する助言を行う</t>
    <rPh sb="8" eb="10">
      <t>キョタク</t>
    </rPh>
    <rPh sb="11" eb="13">
      <t>ニュウヨク</t>
    </rPh>
    <rPh sb="14" eb="15">
      <t>オコナ</t>
    </rPh>
    <rPh sb="19" eb="20">
      <t>ムズカ</t>
    </rPh>
    <rPh sb="23" eb="25">
      <t>ハンダン</t>
    </rPh>
    <rPh sb="27" eb="29">
      <t>バアイ</t>
    </rPh>
    <rPh sb="31" eb="33">
      <t>ホウモン</t>
    </rPh>
    <rPh sb="35" eb="37">
      <t>イシ</t>
    </rPh>
    <rPh sb="37" eb="38">
      <t>トウ</t>
    </rPh>
    <rPh sb="40" eb="49">
      <t>キョタクカイゴシエンジギョウショ</t>
    </rPh>
    <rPh sb="50" eb="57">
      <t>カイゴシエンセンモンイン</t>
    </rPh>
    <rPh sb="57" eb="58">
      <t>マタ</t>
    </rPh>
    <rPh sb="59" eb="61">
      <t>フクシ</t>
    </rPh>
    <rPh sb="61" eb="63">
      <t>ヨウグ</t>
    </rPh>
    <rPh sb="63" eb="65">
      <t>タイヨ</t>
    </rPh>
    <rPh sb="65" eb="68">
      <t>ジギョウショ</t>
    </rPh>
    <rPh sb="68" eb="69">
      <t>モ</t>
    </rPh>
    <rPh sb="72" eb="74">
      <t>トクテイ</t>
    </rPh>
    <rPh sb="74" eb="76">
      <t>フクシ</t>
    </rPh>
    <rPh sb="76" eb="78">
      <t>ヨウグ</t>
    </rPh>
    <rPh sb="78" eb="80">
      <t>ハンバイ</t>
    </rPh>
    <rPh sb="80" eb="83">
      <t>ジギョウショ</t>
    </rPh>
    <rPh sb="84" eb="86">
      <t>フクシ</t>
    </rPh>
    <rPh sb="86" eb="88">
      <t>ヨウグ</t>
    </rPh>
    <rPh sb="94" eb="96">
      <t>レンケイ</t>
    </rPh>
    <rPh sb="98" eb="100">
      <t>ヨクシツ</t>
    </rPh>
    <rPh sb="101" eb="103">
      <t>カンキョウ</t>
    </rPh>
    <rPh sb="103" eb="105">
      <t>セイビ</t>
    </rPh>
    <rPh sb="106" eb="107">
      <t>カン</t>
    </rPh>
    <rPh sb="109" eb="111">
      <t>ジョゲン</t>
    </rPh>
    <rPh sb="112" eb="113">
      <t>オコナ</t>
    </rPh>
    <phoneticPr fontId="2"/>
  </si>
  <si>
    <t>(7)の入浴計画に基づき、個浴その他の利用者の居宅の状況に近い環境で、入浴介助を行っている</t>
    <rPh sb="4" eb="6">
      <t>ニュウヨク</t>
    </rPh>
    <rPh sb="6" eb="8">
      <t>ケイカク</t>
    </rPh>
    <rPh sb="9" eb="10">
      <t>モト</t>
    </rPh>
    <rPh sb="13" eb="15">
      <t>コヨク</t>
    </rPh>
    <rPh sb="17" eb="18">
      <t>タ</t>
    </rPh>
    <rPh sb="19" eb="22">
      <t>リヨウシャ</t>
    </rPh>
    <rPh sb="23" eb="25">
      <t>キョタク</t>
    </rPh>
    <rPh sb="26" eb="28">
      <t>ジョウキョウ</t>
    </rPh>
    <rPh sb="29" eb="30">
      <t>チカ</t>
    </rPh>
    <rPh sb="31" eb="33">
      <t>カンキョウ</t>
    </rPh>
    <rPh sb="35" eb="37">
      <t>ニュウヨク</t>
    </rPh>
    <rPh sb="37" eb="39">
      <t>カイジョ</t>
    </rPh>
    <rPh sb="40" eb="41">
      <t>オコナ</t>
    </rPh>
    <phoneticPr fontId="2"/>
  </si>
  <si>
    <t xml:space="preserve">理学療法士等は、個別機能訓練計画の進捗状況等を３月ごとに１回以上機能訓練指導員等と共同で評価している    </t>
    <rPh sb="0" eb="5">
      <t>リガクリョウホウシ</t>
    </rPh>
    <rPh sb="5" eb="6">
      <t>トウ</t>
    </rPh>
    <phoneticPr fontId="2"/>
  </si>
  <si>
    <t xml:space="preserve">個別機能訓練計画の進捗状況等について、３月ごとに１回以上、理学療法士等が当該事業所を訪問し、機能訓練指導員等と共同で評価している </t>
    <phoneticPr fontId="2"/>
  </si>
  <si>
    <t>機能訓練指導員等が利用者又はその家族に対して、その評価を含む個別機能訓練計画の内容や進捗状況等を説明し記録し、必要に応じて訓練内容の見直し等を行っている</t>
    <rPh sb="25" eb="27">
      <t>ヒョウカ</t>
    </rPh>
    <rPh sb="28" eb="29">
      <t>フク</t>
    </rPh>
    <rPh sb="55" eb="57">
      <t>ヒツヨウ</t>
    </rPh>
    <rPh sb="58" eb="59">
      <t>オウ</t>
    </rPh>
    <rPh sb="71" eb="72">
      <t>オコナ</t>
    </rPh>
    <phoneticPr fontId="2"/>
  </si>
  <si>
    <t>個別機能訓練加算(Ⅰ)イの基準に適合している</t>
    <rPh sb="0" eb="2">
      <t>コベツ</t>
    </rPh>
    <rPh sb="2" eb="4">
      <t>キノウ</t>
    </rPh>
    <rPh sb="4" eb="6">
      <t>クンレン</t>
    </rPh>
    <rPh sb="6" eb="8">
      <t>カサン</t>
    </rPh>
    <rPh sb="13" eb="15">
      <t>キジュン</t>
    </rPh>
    <rPh sb="16" eb="18">
      <t>テキゴウ</t>
    </rPh>
    <phoneticPr fontId="2"/>
  </si>
  <si>
    <t>(Ⅰ)イで配置された理学療法士等に加えて、専ら機能訓練指導員の職務に従事する理学療法士等を１名以上配置</t>
    <rPh sb="5" eb="7">
      <t>ハイチ</t>
    </rPh>
    <rPh sb="10" eb="12">
      <t>リガク</t>
    </rPh>
    <rPh sb="12" eb="15">
      <t>リョウホウシ</t>
    </rPh>
    <rPh sb="15" eb="16">
      <t>トウ</t>
    </rPh>
    <rPh sb="17" eb="18">
      <t>クワ</t>
    </rPh>
    <rPh sb="21" eb="22">
      <t>モッパ</t>
    </rPh>
    <rPh sb="23" eb="25">
      <t>キノウ</t>
    </rPh>
    <rPh sb="25" eb="27">
      <t>クンレン</t>
    </rPh>
    <rPh sb="27" eb="30">
      <t>シドウイン</t>
    </rPh>
    <rPh sb="31" eb="33">
      <t>ショクム</t>
    </rPh>
    <rPh sb="34" eb="36">
      <t>ジュウジ</t>
    </rPh>
    <rPh sb="38" eb="40">
      <t>リガク</t>
    </rPh>
    <rPh sb="40" eb="43">
      <t>リョウホウシ</t>
    </rPh>
    <rPh sb="43" eb="44">
      <t>トウ</t>
    </rPh>
    <rPh sb="46" eb="49">
      <t>メイイジョウ</t>
    </rPh>
    <rPh sb="49" eb="51">
      <t>ハイチ</t>
    </rPh>
    <phoneticPr fontId="2"/>
  </si>
  <si>
    <t>利用者の身体機能及び生活機能の向上に資するよう複数の種類の機能訓練の項目を準備し、その選択に当たっては、利用者の生活意欲が増進されるように利用者を援助し、利用者の選択に基づき、心身の状況に応じた機能訓練を適切に行っている</t>
    <rPh sb="0" eb="3">
      <t>リヨウシャ</t>
    </rPh>
    <rPh sb="4" eb="6">
      <t>シンタイ</t>
    </rPh>
    <rPh sb="6" eb="8">
      <t>キノウ</t>
    </rPh>
    <rPh sb="8" eb="9">
      <t>オヨ</t>
    </rPh>
    <rPh sb="10" eb="12">
      <t>セイカツ</t>
    </rPh>
    <rPh sb="12" eb="14">
      <t>キノウ</t>
    </rPh>
    <rPh sb="15" eb="17">
      <t>コウジョウ</t>
    </rPh>
    <rPh sb="18" eb="19">
      <t>シ</t>
    </rPh>
    <rPh sb="23" eb="25">
      <t>フクスウ</t>
    </rPh>
    <rPh sb="26" eb="28">
      <t>シュルイ</t>
    </rPh>
    <rPh sb="29" eb="31">
      <t>キノウ</t>
    </rPh>
    <rPh sb="31" eb="33">
      <t>クンレン</t>
    </rPh>
    <rPh sb="34" eb="36">
      <t>コウモク</t>
    </rPh>
    <rPh sb="37" eb="39">
      <t>ジュンビ</t>
    </rPh>
    <phoneticPr fontId="2"/>
  </si>
  <si>
    <t>利用者の栄養状態を利用開始時に把握し、管理栄養士等が共同して、利用者ごとの摂食・嚥下機能及び食形態にも配慮した栄養ケア計画を作成</t>
    <rPh sb="0" eb="3">
      <t>リヨウシャ</t>
    </rPh>
    <rPh sb="4" eb="6">
      <t>エイヨウ</t>
    </rPh>
    <rPh sb="6" eb="8">
      <t>ジョウタイ</t>
    </rPh>
    <rPh sb="9" eb="11">
      <t>リヨウ</t>
    </rPh>
    <rPh sb="11" eb="13">
      <t>カイシ</t>
    </rPh>
    <rPh sb="13" eb="14">
      <t>ジ</t>
    </rPh>
    <rPh sb="15" eb="17">
      <t>ハアク</t>
    </rPh>
    <rPh sb="19" eb="21">
      <t>カンリ</t>
    </rPh>
    <rPh sb="21" eb="24">
      <t>エイヨウシ</t>
    </rPh>
    <rPh sb="24" eb="25">
      <t>トウ</t>
    </rPh>
    <rPh sb="31" eb="34">
      <t>リヨウシャ</t>
    </rPh>
    <rPh sb="37" eb="39">
      <t>セッショク</t>
    </rPh>
    <rPh sb="40" eb="42">
      <t>エンゲ</t>
    </rPh>
    <rPh sb="42" eb="44">
      <t>キノウ</t>
    </rPh>
    <rPh sb="44" eb="45">
      <t>オヨ</t>
    </rPh>
    <rPh sb="46" eb="47">
      <t>ショク</t>
    </rPh>
    <rPh sb="47" eb="49">
      <t>ケイタイ</t>
    </rPh>
    <rPh sb="51" eb="53">
      <t>ハイリョ</t>
    </rPh>
    <rPh sb="55" eb="57">
      <t>エイヨウ</t>
    </rPh>
    <phoneticPr fontId="2"/>
  </si>
  <si>
    <t>(1)の情報その他サービスを適切かつ有効に提供するために必要な情報を活用して、次のような取組を行うことで質の高いサービスを実施する体制を構築するとともに、その更なる向上に努めている</t>
    <rPh sb="39" eb="40">
      <t>ツギ</t>
    </rPh>
    <rPh sb="44" eb="45">
      <t>ト</t>
    </rPh>
    <rPh sb="45" eb="46">
      <t>クミ</t>
    </rPh>
    <rPh sb="47" eb="48">
      <t>オコナ</t>
    </rPh>
    <rPh sb="85" eb="86">
      <t>ツト</t>
    </rPh>
    <phoneticPr fontId="2"/>
  </si>
  <si>
    <t>下記のいずれかに該当</t>
    <rPh sb="0" eb="2">
      <t>カキ</t>
    </rPh>
    <rPh sb="8" eb="10">
      <t>ガイトウ</t>
    </rPh>
    <phoneticPr fontId="2"/>
  </si>
  <si>
    <t>1-2</t>
  </si>
  <si>
    <t>介護職員の総数のうち介護福祉士の割合が70/100以上　</t>
    <rPh sb="16" eb="18">
      <t>ワリアイ</t>
    </rPh>
    <phoneticPr fontId="2"/>
  </si>
  <si>
    <t>介護職員の総数のうち介護福祉士の割合が40/100以上　</t>
    <rPh sb="16" eb="18">
      <t>ワリアイ</t>
    </rPh>
    <phoneticPr fontId="2"/>
  </si>
  <si>
    <t>賃金改善に要する見込み額が、処遇改善加算算定見込み額を上回る計画を策定し実施している</t>
    <phoneticPr fontId="2"/>
  </si>
  <si>
    <t>上記計画及び、計画に係る実施期間・方法他を記載した介護職員処遇改善計画書を作成し、全職員に周知し、市長に届け出ている</t>
    <phoneticPr fontId="2"/>
  </si>
  <si>
    <t>介護職員処遇改善加算の算定額に相当する賃金改善を実施している</t>
    <phoneticPr fontId="2"/>
  </si>
  <si>
    <t>事業年度ごとに介護職員の処遇改善に関する実績を市長に報告している</t>
    <phoneticPr fontId="2"/>
  </si>
  <si>
    <t>算定日が属する月の前１２月間において、労働基準法、労働者災害補償保険法、最低賃金法、労働安全衛生法、雇用保険法その他の労働に関する法令に違反し、罰金以上の刑に処せられていない</t>
    <phoneticPr fontId="2"/>
  </si>
  <si>
    <t>労働保険料の納付が適正に行われている</t>
    <phoneticPr fontId="2"/>
  </si>
  <si>
    <t>介護職員から処遇改善加算等に係る賃金改善に関する照会があった場合は、当該職員についての賃金改善の内容について、書面を用いるなど分かりやすく回答している</t>
    <phoneticPr fontId="2"/>
  </si>
  <si>
    <t>介護職員の資質向上の支援に関する計画を策定し、研修の実施又は研修の機会を確保し全ての介護職員に周知している</t>
    <phoneticPr fontId="2"/>
  </si>
  <si>
    <t>介護職員処遇改善加算Ⅰは1～10に該当
介護職員処遇改善加算Ⅱは1～9に該当
介護職員処遇改善加算Ⅲは1～7に加えて8又は9いずれかに該当</t>
    <rPh sb="20" eb="30">
      <t>カイゴショクインショグウカイゼンカサン</t>
    </rPh>
    <rPh sb="36" eb="38">
      <t>ガイトウ</t>
    </rPh>
    <phoneticPr fontId="2"/>
  </si>
  <si>
    <t>介護職員等特定処遇改善加算Ⅰは1～11に該当
介護職員等特定処遇改善加算Ⅱは1～10に該当</t>
    <rPh sb="0" eb="2">
      <t>カイゴ</t>
    </rPh>
    <rPh sb="2" eb="4">
      <t>ショクイン</t>
    </rPh>
    <rPh sb="4" eb="5">
      <t>トウ</t>
    </rPh>
    <rPh sb="5" eb="7">
      <t>トクテイ</t>
    </rPh>
    <rPh sb="7" eb="9">
      <t>ショグウ</t>
    </rPh>
    <rPh sb="9" eb="11">
      <t>カイゼン</t>
    </rPh>
    <rPh sb="11" eb="13">
      <t>カサン</t>
    </rPh>
    <rPh sb="20" eb="22">
      <t>ガイトウ</t>
    </rPh>
    <rPh sb="23" eb="25">
      <t>カイゴ</t>
    </rPh>
    <rPh sb="25" eb="27">
      <t>ショクイン</t>
    </rPh>
    <rPh sb="27" eb="28">
      <t>トウ</t>
    </rPh>
    <rPh sb="28" eb="30">
      <t>トクテイ</t>
    </rPh>
    <rPh sb="30" eb="32">
      <t>ショグウ</t>
    </rPh>
    <rPh sb="32" eb="34">
      <t>カイゼン</t>
    </rPh>
    <rPh sb="34" eb="36">
      <t>カサン</t>
    </rPh>
    <rPh sb="43" eb="45">
      <t>ガイトウ</t>
    </rPh>
    <phoneticPr fontId="2"/>
  </si>
  <si>
    <t>サービス提供体制強化加算Ⅰ又はⅡの算定</t>
    <phoneticPr fontId="2"/>
  </si>
  <si>
    <t>職場環境等の改善に係る取組について、インターネットの利用その他の適切な方法により公表</t>
    <rPh sb="0" eb="2">
      <t>ショクバ</t>
    </rPh>
    <rPh sb="2" eb="4">
      <t>カンキョウ</t>
    </rPh>
    <rPh sb="4" eb="5">
      <t>トウ</t>
    </rPh>
    <rPh sb="6" eb="8">
      <t>カイゼン</t>
    </rPh>
    <rPh sb="9" eb="10">
      <t>カカ</t>
    </rPh>
    <rPh sb="11" eb="13">
      <t>トリクミ</t>
    </rPh>
    <phoneticPr fontId="2"/>
  </si>
  <si>
    <t>賃金改善に要する見込み額が、介護職員等処遇改善加算等算定見込み額を上回る計画を策定し実施している</t>
    <rPh sb="14" eb="16">
      <t>カイゴ</t>
    </rPh>
    <rPh sb="16" eb="18">
      <t>ショクイン</t>
    </rPh>
    <rPh sb="18" eb="19">
      <t>トウ</t>
    </rPh>
    <rPh sb="19" eb="21">
      <t>ショグウ</t>
    </rPh>
    <rPh sb="21" eb="23">
      <t>カイゼン</t>
    </rPh>
    <rPh sb="23" eb="25">
      <t>カサン</t>
    </rPh>
    <rPh sb="25" eb="26">
      <t>トウ</t>
    </rPh>
    <rPh sb="26" eb="28">
      <t>サンテイ</t>
    </rPh>
    <phoneticPr fontId="2"/>
  </si>
  <si>
    <t>令和6年度に令和5年度と比較して増加した加算の見込み額を原資としてベースアップにより行うことを基本とした新たな賃金改善計画を策定し実施している</t>
    <rPh sb="6" eb="8">
      <t>レイワ</t>
    </rPh>
    <rPh sb="9" eb="11">
      <t>ネンド</t>
    </rPh>
    <rPh sb="12" eb="14">
      <t>ヒカク</t>
    </rPh>
    <rPh sb="16" eb="18">
      <t>ゾウカ</t>
    </rPh>
    <rPh sb="20" eb="22">
      <t>カサン</t>
    </rPh>
    <rPh sb="23" eb="25">
      <t>ミコ</t>
    </rPh>
    <rPh sb="26" eb="27">
      <t>ガク</t>
    </rPh>
    <rPh sb="28" eb="30">
      <t>ゲンシ</t>
    </rPh>
    <rPh sb="42" eb="43">
      <t>オコナ</t>
    </rPh>
    <rPh sb="47" eb="49">
      <t>キホン</t>
    </rPh>
    <rPh sb="52" eb="53">
      <t>アラ</t>
    </rPh>
    <rPh sb="55" eb="57">
      <t>チンギン</t>
    </rPh>
    <rPh sb="57" eb="59">
      <t>カイゼン</t>
    </rPh>
    <rPh sb="59" eb="61">
      <t>ケイカク</t>
    </rPh>
    <rPh sb="62" eb="64">
      <t>サクテイ</t>
    </rPh>
    <rPh sb="65" eb="67">
      <t>ジッシ</t>
    </rPh>
    <phoneticPr fontId="2"/>
  </si>
  <si>
    <t>令和7年度に賃金改善の原資として繰り越す場合は、令和6年度に旧3加算を継続して算定する場合に見込まれる加算額と、令和6年度の新加算等の加算額を比較して増加した額を上限としている</t>
    <rPh sb="0" eb="2">
      <t>レイワ</t>
    </rPh>
    <rPh sb="3" eb="5">
      <t>ネンド</t>
    </rPh>
    <rPh sb="6" eb="8">
      <t>チンギン</t>
    </rPh>
    <rPh sb="8" eb="10">
      <t>カイゼン</t>
    </rPh>
    <rPh sb="11" eb="13">
      <t>ゲンシ</t>
    </rPh>
    <rPh sb="16" eb="17">
      <t>ク</t>
    </rPh>
    <rPh sb="18" eb="19">
      <t>コ</t>
    </rPh>
    <rPh sb="20" eb="22">
      <t>バアイ</t>
    </rPh>
    <rPh sb="24" eb="26">
      <t>レイワ</t>
    </rPh>
    <rPh sb="27" eb="29">
      <t>ネンド</t>
    </rPh>
    <rPh sb="30" eb="31">
      <t>キュウ</t>
    </rPh>
    <rPh sb="32" eb="34">
      <t>カサン</t>
    </rPh>
    <rPh sb="35" eb="37">
      <t>ケイゾク</t>
    </rPh>
    <rPh sb="39" eb="41">
      <t>サンテイ</t>
    </rPh>
    <rPh sb="43" eb="45">
      <t>バアイ</t>
    </rPh>
    <rPh sb="46" eb="48">
      <t>ミコ</t>
    </rPh>
    <rPh sb="51" eb="54">
      <t>カサンガク</t>
    </rPh>
    <rPh sb="56" eb="58">
      <t>レイワ</t>
    </rPh>
    <rPh sb="59" eb="61">
      <t>ネンド</t>
    </rPh>
    <rPh sb="62" eb="63">
      <t>シン</t>
    </rPh>
    <rPh sb="63" eb="65">
      <t>カサン</t>
    </rPh>
    <rPh sb="65" eb="66">
      <t>トウ</t>
    </rPh>
    <rPh sb="67" eb="70">
      <t>カサンガク</t>
    </rPh>
    <rPh sb="71" eb="73">
      <t>ヒカク</t>
    </rPh>
    <rPh sb="75" eb="77">
      <t>ゾウカ</t>
    </rPh>
    <rPh sb="79" eb="80">
      <t>ガク</t>
    </rPh>
    <rPh sb="81" eb="83">
      <t>ジョウゲン</t>
    </rPh>
    <phoneticPr fontId="2"/>
  </si>
  <si>
    <t>新加算等の区分ごとに必要な数以上の職場環境等要件の取組を行っている</t>
    <rPh sb="0" eb="1">
      <t>シン</t>
    </rPh>
    <rPh sb="1" eb="3">
      <t>カサン</t>
    </rPh>
    <rPh sb="3" eb="4">
      <t>トウ</t>
    </rPh>
    <rPh sb="5" eb="7">
      <t>クブン</t>
    </rPh>
    <rPh sb="10" eb="12">
      <t>ヒツヨウ</t>
    </rPh>
    <rPh sb="13" eb="14">
      <t>カズ</t>
    </rPh>
    <rPh sb="14" eb="16">
      <t>イジョウ</t>
    </rPh>
    <rPh sb="17" eb="19">
      <t>ショクバ</t>
    </rPh>
    <rPh sb="19" eb="21">
      <t>カンキョウ</t>
    </rPh>
    <rPh sb="21" eb="22">
      <t>トウ</t>
    </rPh>
    <rPh sb="22" eb="24">
      <t>ヨウケン</t>
    </rPh>
    <rPh sb="25" eb="27">
      <t>トリクミ</t>
    </rPh>
    <rPh sb="28" eb="29">
      <t>オコナ</t>
    </rPh>
    <phoneticPr fontId="2"/>
  </si>
  <si>
    <t>介護職員等処遇改善加算等Ⅰ～Ⅳ
令和6年6月から</t>
    <rPh sb="0" eb="2">
      <t>カイゴ</t>
    </rPh>
    <rPh sb="2" eb="4">
      <t>ショクイン</t>
    </rPh>
    <rPh sb="4" eb="5">
      <t>トウ</t>
    </rPh>
    <rPh sb="5" eb="7">
      <t>ショグウ</t>
    </rPh>
    <rPh sb="7" eb="9">
      <t>カイゼン</t>
    </rPh>
    <rPh sb="9" eb="11">
      <t>カサン</t>
    </rPh>
    <rPh sb="11" eb="12">
      <t>トウ</t>
    </rPh>
    <rPh sb="17" eb="19">
      <t>レイワ</t>
    </rPh>
    <rPh sb="20" eb="21">
      <t>ネン</t>
    </rPh>
    <rPh sb="22" eb="23">
      <t>ガツ</t>
    </rPh>
    <phoneticPr fontId="2"/>
  </si>
  <si>
    <t>（月額賃金要件Ⅲ：令和6年5月までに旧ベースアップ等支援加算を算定していた場合）
賃金改善の合計額の3分の2以上は、基本給又は決まって毎月支払われる手当の引上げに充てている</t>
    <rPh sb="41" eb="43">
      <t>チンギン</t>
    </rPh>
    <rPh sb="43" eb="45">
      <t>カイゼン</t>
    </rPh>
    <rPh sb="46" eb="48">
      <t>ゴウケイ</t>
    </rPh>
    <rPh sb="48" eb="49">
      <t>ガク</t>
    </rPh>
    <rPh sb="51" eb="52">
      <t>ブン</t>
    </rPh>
    <rPh sb="54" eb="56">
      <t>イジョウ</t>
    </rPh>
    <rPh sb="58" eb="61">
      <t>キホンキュウ</t>
    </rPh>
    <rPh sb="61" eb="62">
      <t>マタ</t>
    </rPh>
    <rPh sb="63" eb="64">
      <t>キ</t>
    </rPh>
    <rPh sb="67" eb="69">
      <t>マイツキ</t>
    </rPh>
    <rPh sb="69" eb="71">
      <t>シハラ</t>
    </rPh>
    <rPh sb="74" eb="76">
      <t>テアテ</t>
    </rPh>
    <rPh sb="77" eb="79">
      <t>ヒキア</t>
    </rPh>
    <rPh sb="81" eb="82">
      <t>ア</t>
    </rPh>
    <phoneticPr fontId="2"/>
  </si>
  <si>
    <t>（キャリパス要件Ⅳ）経験・技能のある介護職員のうち一人以上は、賃金改善に要する費用の見込み額が年額440万円以上</t>
    <rPh sb="6" eb="8">
      <t>ヨウケン</t>
    </rPh>
    <rPh sb="10" eb="12">
      <t>ケイケン</t>
    </rPh>
    <rPh sb="13" eb="15">
      <t>ギノウ</t>
    </rPh>
    <rPh sb="18" eb="20">
      <t>カイゴ</t>
    </rPh>
    <rPh sb="20" eb="22">
      <t>ショクイン</t>
    </rPh>
    <rPh sb="25" eb="27">
      <t>ヒトリ</t>
    </rPh>
    <rPh sb="27" eb="29">
      <t>イジョウ</t>
    </rPh>
    <rPh sb="31" eb="33">
      <t>チンギン</t>
    </rPh>
    <rPh sb="33" eb="35">
      <t>カイゼン</t>
    </rPh>
    <rPh sb="36" eb="37">
      <t>ヨウ</t>
    </rPh>
    <rPh sb="39" eb="41">
      <t>ヒヨウ</t>
    </rPh>
    <rPh sb="42" eb="44">
      <t>ミコ</t>
    </rPh>
    <rPh sb="45" eb="46">
      <t>ガク</t>
    </rPh>
    <rPh sb="47" eb="49">
      <t>ネンガク</t>
    </rPh>
    <rPh sb="52" eb="54">
      <t>マンエン</t>
    </rPh>
    <rPh sb="54" eb="56">
      <t>イジョウ</t>
    </rPh>
    <phoneticPr fontId="2"/>
  </si>
  <si>
    <t>（キャリパス要件Ⅴ）サービス提供体制強化加算Ⅰ又はⅡの算定</t>
    <rPh sb="6" eb="8">
      <t>ヨウケン</t>
    </rPh>
    <phoneticPr fontId="2"/>
  </si>
  <si>
    <t>介護職員等処遇改善加算Ⅰは1～16に該当
介護職員等処遇改善加算Ⅱは1～9、11～16に該当
介護職員等処遇改善加算Ⅲは1～8、11～16に該当
介護職員等処遇改善加算Ⅳは1～7、11～16に該当</t>
    <rPh sb="0" eb="2">
      <t>カイゴ</t>
    </rPh>
    <rPh sb="2" eb="4">
      <t>ショクイン</t>
    </rPh>
    <rPh sb="4" eb="5">
      <t>トウ</t>
    </rPh>
    <rPh sb="5" eb="7">
      <t>ショグウ</t>
    </rPh>
    <rPh sb="7" eb="9">
      <t>カイゼン</t>
    </rPh>
    <rPh sb="9" eb="11">
      <t>カサン</t>
    </rPh>
    <rPh sb="18" eb="20">
      <t>ガイトウ</t>
    </rPh>
    <rPh sb="21" eb="23">
      <t>カイゴ</t>
    </rPh>
    <rPh sb="23" eb="25">
      <t>ショクイン</t>
    </rPh>
    <rPh sb="25" eb="26">
      <t>トウ</t>
    </rPh>
    <rPh sb="26" eb="28">
      <t>ショグウ</t>
    </rPh>
    <rPh sb="28" eb="30">
      <t>カイゼン</t>
    </rPh>
    <rPh sb="30" eb="32">
      <t>カサン</t>
    </rPh>
    <rPh sb="44" eb="46">
      <t>ガイトウ</t>
    </rPh>
    <rPh sb="47" eb="49">
      <t>カイゴ</t>
    </rPh>
    <rPh sb="49" eb="51">
      <t>ショクイン</t>
    </rPh>
    <rPh sb="51" eb="52">
      <t>トウ</t>
    </rPh>
    <rPh sb="52" eb="54">
      <t>ショグウ</t>
    </rPh>
    <rPh sb="54" eb="56">
      <t>カイゼン</t>
    </rPh>
    <rPh sb="56" eb="58">
      <t>カサン</t>
    </rPh>
    <rPh sb="70" eb="72">
      <t>ガイトウ</t>
    </rPh>
    <rPh sb="73" eb="84">
      <t>カイゴショクイントウショグウカイゼンカサン</t>
    </rPh>
    <rPh sb="96" eb="98">
      <t>ガイトウ</t>
    </rPh>
    <phoneticPr fontId="2"/>
  </si>
  <si>
    <t>（月額賃金要件Ⅰ：令和6年度は適用を猶予）
新加算Ⅳの加算額の2分の1以上を基本給又は毎月決まって支払われる手当の改善に充てている</t>
    <rPh sb="9" eb="11">
      <t>レイワ</t>
    </rPh>
    <rPh sb="12" eb="14">
      <t>ネンド</t>
    </rPh>
    <rPh sb="15" eb="17">
      <t>テキヨウ</t>
    </rPh>
    <rPh sb="18" eb="20">
      <t>ユウヨ</t>
    </rPh>
    <rPh sb="22" eb="23">
      <t>シン</t>
    </rPh>
    <rPh sb="23" eb="25">
      <t>カサン</t>
    </rPh>
    <rPh sb="27" eb="30">
      <t>カサンガク</t>
    </rPh>
    <rPh sb="32" eb="33">
      <t>ブン</t>
    </rPh>
    <rPh sb="35" eb="37">
      <t>イジョウ</t>
    </rPh>
    <rPh sb="38" eb="41">
      <t>キホンキュウ</t>
    </rPh>
    <rPh sb="41" eb="42">
      <t>マタ</t>
    </rPh>
    <rPh sb="43" eb="45">
      <t>マイツキ</t>
    </rPh>
    <rPh sb="45" eb="46">
      <t>キ</t>
    </rPh>
    <rPh sb="49" eb="51">
      <t>シハラ</t>
    </rPh>
    <rPh sb="54" eb="56">
      <t>テアテ</t>
    </rPh>
    <rPh sb="57" eb="59">
      <t>カイゼン</t>
    </rPh>
    <rPh sb="60" eb="61">
      <t>ア</t>
    </rPh>
    <phoneticPr fontId="2"/>
  </si>
  <si>
    <t>（キャリパス要件Ⅰ：令和6年度中は年度内の対応の誓約で可）
介護職員の任用の際における職責又は職務内容等に応じた任用等の要件及び賃金体系について定め、書面をもって作成し全ての介護職員に周知している</t>
    <rPh sb="10" eb="12">
      <t>レイワ</t>
    </rPh>
    <rPh sb="13" eb="15">
      <t>ネンド</t>
    </rPh>
    <rPh sb="15" eb="16">
      <t>チュウ</t>
    </rPh>
    <rPh sb="17" eb="20">
      <t>ネンドナイ</t>
    </rPh>
    <rPh sb="21" eb="23">
      <t>タイオウ</t>
    </rPh>
    <rPh sb="24" eb="26">
      <t>セイヤク</t>
    </rPh>
    <rPh sb="27" eb="28">
      <t>カ</t>
    </rPh>
    <rPh sb="53" eb="54">
      <t>オウ</t>
    </rPh>
    <rPh sb="56" eb="58">
      <t>ニンヨウ</t>
    </rPh>
    <rPh sb="58" eb="59">
      <t>トウ</t>
    </rPh>
    <rPh sb="60" eb="62">
      <t>ヨウケン</t>
    </rPh>
    <rPh sb="62" eb="63">
      <t>オヨ</t>
    </rPh>
    <rPh sb="64" eb="66">
      <t>チンギン</t>
    </rPh>
    <rPh sb="66" eb="68">
      <t>タイケイ</t>
    </rPh>
    <rPh sb="72" eb="73">
      <t>サダ</t>
    </rPh>
    <phoneticPr fontId="2"/>
  </si>
  <si>
    <t>（キャリパス要件Ⅱ：令和6年度中は年度内の対応の誓約で可）
介護職員の資質向上の支援に関する計画を策定し、研修の実施又は研修の機会を確保し全ての介護職員に周知している</t>
    <phoneticPr fontId="2"/>
  </si>
  <si>
    <t>（キャリパス要件Ⅲ：令和6年度中は年度内の対応の誓約で可）
介護職員の経験若しくは資格等に応じて昇給する仕組み又は一定の基準に基づき定期に昇給を判定する仕組みを設け、書面をもって作成し全ての介護職員に周知している</t>
    <phoneticPr fontId="2"/>
  </si>
  <si>
    <t>5　貴事業所の工夫している点や取組等、その概要を記入してください。</t>
    <phoneticPr fontId="2"/>
  </si>
  <si>
    <t>6　松阪市に対しての質問事項があれば記入してください。</t>
    <phoneticPr fontId="2"/>
  </si>
  <si>
    <t>事業所ごとに、次に掲げる重要事項を内容とする運営規程を定めているか。
1　事業の目的及び運営の方針
2　従業者の職種、員数及び職務の内容
3　営業日及び営業時間
4　指定地域密着型通所介護の利用定員
5　指定地域密着型通所介護の内容及び利用料その他の費用の額
6　通常の事業の実施地域
7　サービス利用に当たっての留意事項
8　緊急時等における対応方法
9　非常災害対策
10 虐待の防止のための措置に関する事項
11 その他運営に関する重要事項</t>
    <rPh sb="9" eb="10">
      <t>カカ</t>
    </rPh>
    <rPh sb="83" eb="85">
      <t>シテイ</t>
    </rPh>
    <rPh sb="189" eb="191">
      <t>ギャクタイノ</t>
    </rPh>
    <rPh sb="191" eb="206">
      <t>ボウシノタメノソチニカンスルジコウ</t>
    </rPh>
    <phoneticPr fontId="2"/>
  </si>
  <si>
    <t>当該指定に係る事業所の名称及び所在地その他施行規則第131条で定める事項に変更があったときは、施行規則で定めるところにより、10日以内に、その旨を市長に届け出ているか。</t>
    <phoneticPr fontId="2"/>
  </si>
  <si>
    <t>地域密着型通所介護計画上の位置づけ</t>
    <rPh sb="0" eb="5">
      <t>チイキミッチャクガタ</t>
    </rPh>
    <rPh sb="7" eb="9">
      <t>カイゴ</t>
    </rPh>
    <phoneticPr fontId="2"/>
  </si>
  <si>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を有する者（以下「医師等」）が利用者の居宅を訪問し、利用者の状態を踏まえ、浴室における利用者の動作及び環境を評価</t>
    <rPh sb="0" eb="2">
      <t>イシ</t>
    </rPh>
    <rPh sb="3" eb="5">
      <t>リガク</t>
    </rPh>
    <rPh sb="5" eb="8">
      <t>リョウホウシ</t>
    </rPh>
    <rPh sb="9" eb="11">
      <t>サギョウ</t>
    </rPh>
    <rPh sb="11" eb="14">
      <t>リョウホウシ</t>
    </rPh>
    <rPh sb="15" eb="17">
      <t>カイゴ</t>
    </rPh>
    <rPh sb="17" eb="20">
      <t>フクシシ</t>
    </rPh>
    <rPh sb="20" eb="21">
      <t>モ</t>
    </rPh>
    <rPh sb="24" eb="31">
      <t>カイゴシエンセンモンイン</t>
    </rPh>
    <rPh sb="31" eb="32">
      <t>マタ</t>
    </rPh>
    <rPh sb="33" eb="36">
      <t>リヨウシャ</t>
    </rPh>
    <rPh sb="37" eb="39">
      <t>ドウサ</t>
    </rPh>
    <rPh sb="39" eb="40">
      <t>オヨ</t>
    </rPh>
    <rPh sb="41" eb="43">
      <t>ヨクシツ</t>
    </rPh>
    <rPh sb="44" eb="46">
      <t>カンキョウ</t>
    </rPh>
    <rPh sb="47" eb="49">
      <t>ヒョウカ</t>
    </rPh>
    <rPh sb="50" eb="51">
      <t>オコナ</t>
    </rPh>
    <rPh sb="58" eb="60">
      <t>フクシ</t>
    </rPh>
    <rPh sb="60" eb="62">
      <t>ヨウグ</t>
    </rPh>
    <rPh sb="62" eb="64">
      <t>センモン</t>
    </rPh>
    <rPh sb="64" eb="67">
      <t>ソウダンイン</t>
    </rPh>
    <rPh sb="68" eb="70">
      <t>キノウ</t>
    </rPh>
    <rPh sb="70" eb="75">
      <t>クンレンシドウイン</t>
    </rPh>
    <rPh sb="76" eb="78">
      <t>チイキ</t>
    </rPh>
    <rPh sb="78" eb="80">
      <t>ホウカツ</t>
    </rPh>
    <rPh sb="80" eb="82">
      <t>シエン</t>
    </rPh>
    <rPh sb="87" eb="89">
      <t>ショクイン</t>
    </rPh>
    <rPh sb="91" eb="92">
      <t>ホカ</t>
    </rPh>
    <rPh sb="92" eb="94">
      <t>ジュウタク</t>
    </rPh>
    <rPh sb="94" eb="96">
      <t>カイシュウ</t>
    </rPh>
    <rPh sb="97" eb="98">
      <t>カン</t>
    </rPh>
    <rPh sb="100" eb="103">
      <t>センモンテキ</t>
    </rPh>
    <rPh sb="103" eb="105">
      <t>チシキ</t>
    </rPh>
    <rPh sb="106" eb="107">
      <t>ユウ</t>
    </rPh>
    <rPh sb="109" eb="110">
      <t>モノ</t>
    </rPh>
    <rPh sb="111" eb="113">
      <t>イカ</t>
    </rPh>
    <rPh sb="114" eb="116">
      <t>イシ</t>
    </rPh>
    <rPh sb="116" eb="117">
      <t>トウ</t>
    </rPh>
    <rPh sb="120" eb="123">
      <t>リヨウシャ</t>
    </rPh>
    <rPh sb="124" eb="126">
      <t>キョタク</t>
    </rPh>
    <rPh sb="127" eb="129">
      <t>ホウモン</t>
    </rPh>
    <rPh sb="131" eb="134">
      <t>リヨウシャ</t>
    </rPh>
    <rPh sb="135" eb="137">
      <t>ジョウタイ</t>
    </rPh>
    <rPh sb="138" eb="139">
      <t>フ</t>
    </rPh>
    <rPh sb="142" eb="144">
      <t>ヨクシツ</t>
    </rPh>
    <rPh sb="148" eb="151">
      <t>リヨウシャ</t>
    </rPh>
    <rPh sb="152" eb="154">
      <t>ドウサ</t>
    </rPh>
    <rPh sb="154" eb="155">
      <t>オヨ</t>
    </rPh>
    <rPh sb="156" eb="158">
      <t>カンキョウ</t>
    </rPh>
    <rPh sb="159" eb="161">
      <t>ヒョウカ</t>
    </rPh>
    <phoneticPr fontId="2"/>
  </si>
  <si>
    <t>・身体的拘束等の記録(身体的拘束等がある場合)</t>
    <rPh sb="1" eb="3">
      <t>シンタイ</t>
    </rPh>
    <rPh sb="3" eb="4">
      <t>テキ</t>
    </rPh>
    <rPh sb="4" eb="6">
      <t>コウソク</t>
    </rPh>
    <rPh sb="6" eb="7">
      <t>トウ</t>
    </rPh>
    <rPh sb="8" eb="10">
      <t>キロク</t>
    </rPh>
    <rPh sb="11" eb="13">
      <t>シンタイ</t>
    </rPh>
    <rPh sb="13" eb="14">
      <t>テキ</t>
    </rPh>
    <rPh sb="14" eb="16">
      <t>コウソク</t>
    </rPh>
    <rPh sb="16" eb="17">
      <t>トウ</t>
    </rPh>
    <rPh sb="20" eb="22">
      <t>バアイ</t>
    </rPh>
    <phoneticPr fontId="2"/>
  </si>
  <si>
    <t>・非常災害時の対応計画(管轄消防署へ届け出た消防計画(風水害、地震対策含む)又はこれに準ずる計画)
・運営規程
・避難・救出等訓練の実施状況がわかるもの
・通報、連絡体制がわかるもの</t>
    <rPh sb="1" eb="3">
      <t>ヒジョウ</t>
    </rPh>
    <rPh sb="3" eb="5">
      <t>サイガイ</t>
    </rPh>
    <rPh sb="5" eb="6">
      <t>トキ</t>
    </rPh>
    <rPh sb="7" eb="9">
      <t>タイオウ</t>
    </rPh>
    <rPh sb="9" eb="11">
      <t>ケイカク</t>
    </rPh>
    <rPh sb="12" eb="14">
      <t>カンカツ</t>
    </rPh>
    <rPh sb="14" eb="17">
      <t>ショウボウショ</t>
    </rPh>
    <rPh sb="18" eb="19">
      <t>トド</t>
    </rPh>
    <rPh sb="20" eb="21">
      <t>デ</t>
    </rPh>
    <rPh sb="22" eb="24">
      <t>ショウボウ</t>
    </rPh>
    <rPh sb="24" eb="26">
      <t>ケイカク</t>
    </rPh>
    <rPh sb="27" eb="30">
      <t>フウスイガイ</t>
    </rPh>
    <rPh sb="31" eb="33">
      <t>ジシン</t>
    </rPh>
    <rPh sb="33" eb="35">
      <t>タイサク</t>
    </rPh>
    <rPh sb="35" eb="36">
      <t>フク</t>
    </rPh>
    <rPh sb="38" eb="39">
      <t>マタ</t>
    </rPh>
    <rPh sb="43" eb="44">
      <t>ジュン</t>
    </rPh>
    <rPh sb="46" eb="48">
      <t>ケイカク</t>
    </rPh>
    <rPh sb="52" eb="56">
      <t>ウンエイキテイ</t>
    </rPh>
    <rPh sb="59" eb="61">
      <t>ヒナン</t>
    </rPh>
    <rPh sb="62" eb="64">
      <t>キュウシュツ</t>
    </rPh>
    <rPh sb="64" eb="65">
      <t>トウ</t>
    </rPh>
    <rPh sb="65" eb="67">
      <t>クンレン</t>
    </rPh>
    <rPh sb="68" eb="70">
      <t>ジッシ</t>
    </rPh>
    <rPh sb="70" eb="72">
      <t>ジョウキョウ</t>
    </rPh>
    <rPh sb="81" eb="83">
      <t>ツウホウ</t>
    </rPh>
    <rPh sb="84" eb="86">
      <t>レンラク</t>
    </rPh>
    <rPh sb="86" eb="88">
      <t>タイセイ</t>
    </rPh>
    <phoneticPr fontId="2"/>
  </si>
  <si>
    <t>15-2</t>
    <phoneticPr fontId="2"/>
  </si>
  <si>
    <t>15-3</t>
    <phoneticPr fontId="2"/>
  </si>
  <si>
    <t>15-4</t>
    <phoneticPr fontId="2"/>
  </si>
  <si>
    <t>15-5</t>
    <phoneticPr fontId="2"/>
  </si>
  <si>
    <t>15-6</t>
    <phoneticPr fontId="2"/>
  </si>
  <si>
    <t>15-7</t>
    <phoneticPr fontId="2"/>
  </si>
  <si>
    <t>15-8</t>
    <phoneticPr fontId="2"/>
  </si>
  <si>
    <t>個別機能訓練計画の作成にあたっては、訪問リハビリテーション事業所等の理学療法士等は、当該利用者のADL及びIADLに関する状況について、訪問リハビリテーション事業所等の場において把握し、又は、当該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8" eb="20">
      <t>ホウモン</t>
    </rPh>
    <rPh sb="29" eb="32">
      <t>ジギョウショ</t>
    </rPh>
    <rPh sb="32" eb="33">
      <t>トウ</t>
    </rPh>
    <rPh sb="34" eb="36">
      <t>リガク</t>
    </rPh>
    <rPh sb="36" eb="39">
      <t>リョウホウシ</t>
    </rPh>
    <rPh sb="39" eb="40">
      <t>トウ</t>
    </rPh>
    <rPh sb="42" eb="44">
      <t>トウガイ</t>
    </rPh>
    <rPh sb="44" eb="47">
      <t>リヨウシャ</t>
    </rPh>
    <rPh sb="51" eb="52">
      <t>オヨ</t>
    </rPh>
    <rPh sb="58" eb="59">
      <t>カン</t>
    </rPh>
    <rPh sb="61" eb="63">
      <t>ジョウキョウ</t>
    </rPh>
    <rPh sb="68" eb="70">
      <t>ホウモン</t>
    </rPh>
    <rPh sb="79" eb="83">
      <t>ジギョウショトウ</t>
    </rPh>
    <rPh sb="84" eb="85">
      <t>バ</t>
    </rPh>
    <rPh sb="89" eb="91">
      <t>ハアク</t>
    </rPh>
    <rPh sb="93" eb="94">
      <t>マタ</t>
    </rPh>
    <rPh sb="96" eb="98">
      <t>トウガイ</t>
    </rPh>
    <rPh sb="98" eb="101">
      <t>ジギョウショ</t>
    </rPh>
    <rPh sb="102" eb="104">
      <t>キノウ</t>
    </rPh>
    <rPh sb="104" eb="106">
      <t>クンレン</t>
    </rPh>
    <rPh sb="106" eb="109">
      <t>シドウイン</t>
    </rPh>
    <rPh sb="109" eb="110">
      <t>トウ</t>
    </rPh>
    <rPh sb="111" eb="113">
      <t>レンケイ</t>
    </rPh>
    <rPh sb="119" eb="121">
      <t>カツヨウ</t>
    </rPh>
    <rPh sb="123" eb="125">
      <t>ドウガ</t>
    </rPh>
    <rPh sb="129" eb="131">
      <t>デンワ</t>
    </rPh>
    <rPh sb="132" eb="133">
      <t>モチ</t>
    </rPh>
    <rPh sb="135" eb="137">
      <t>ハアク</t>
    </rPh>
    <rPh sb="139" eb="140">
      <t>ウエ</t>
    </rPh>
    <rPh sb="142" eb="144">
      <t>トウガイ</t>
    </rPh>
    <rPh sb="144" eb="147">
      <t>ジギョウショ</t>
    </rPh>
    <rPh sb="148" eb="155">
      <t>キノウクンレンシドウイン</t>
    </rPh>
    <rPh sb="155" eb="156">
      <t>トウ</t>
    </rPh>
    <rPh sb="157" eb="159">
      <t>ジョゲン</t>
    </rPh>
    <rPh sb="160" eb="161">
      <t>オコナ</t>
    </rPh>
    <phoneticPr fontId="2"/>
  </si>
  <si>
    <t>確認項目1-1～25-5は、介護保険施設等運営指導マニュアル令和6年7月（厚生労働省老健局総務課介護保険指導室）別添に基づき作成しています。</t>
    <rPh sb="14" eb="16">
      <t>カイゴ</t>
    </rPh>
    <rPh sb="16" eb="18">
      <t>ホケン</t>
    </rPh>
    <rPh sb="18" eb="20">
      <t>シセツ</t>
    </rPh>
    <rPh sb="20" eb="21">
      <t>トウ</t>
    </rPh>
    <rPh sb="21" eb="23">
      <t>ウンエイ</t>
    </rPh>
    <rPh sb="23" eb="25">
      <t>シドウ</t>
    </rPh>
    <rPh sb="30" eb="32">
      <t>レイワ</t>
    </rPh>
    <rPh sb="33" eb="34">
      <t>ネン</t>
    </rPh>
    <rPh sb="35" eb="36">
      <t>ガツ</t>
    </rPh>
    <rPh sb="37" eb="39">
      <t>コウセイ</t>
    </rPh>
    <rPh sb="39" eb="42">
      <t>ロウドウショウ</t>
    </rPh>
    <rPh sb="42" eb="45">
      <t>ロウケンキョク</t>
    </rPh>
    <rPh sb="45" eb="48">
      <t>ソウムカ</t>
    </rPh>
    <rPh sb="48" eb="50">
      <t>カイゴ</t>
    </rPh>
    <rPh sb="50" eb="52">
      <t>ホケン</t>
    </rPh>
    <rPh sb="52" eb="54">
      <t>シドウ</t>
    </rPh>
    <rPh sb="54" eb="55">
      <t>シツ</t>
    </rPh>
    <rPh sb="56" eb="58">
      <t>ベッテン</t>
    </rPh>
    <rPh sb="59" eb="60">
      <t>モト</t>
    </rPh>
    <rPh sb="62" eb="64">
      <t>サクセイ</t>
    </rPh>
    <phoneticPr fontId="2"/>
  </si>
  <si>
    <r>
      <t>専らその職務に従事する常勤の管理者を配置しているか。</t>
    </r>
    <r>
      <rPr>
        <b/>
        <sz val="10"/>
        <rFont val="BIZ UDPゴシック"/>
        <family val="3"/>
        <charset val="128"/>
      </rPr>
      <t>【松阪市重点項目】</t>
    </r>
    <phoneticPr fontId="2"/>
  </si>
  <si>
    <r>
      <t>兼務している場合、下記のいずれかの職務への従事であるか。また、管理上支障がないか</t>
    </r>
    <r>
      <rPr>
        <b/>
        <sz val="10"/>
        <rFont val="BIZ UDPゴシック"/>
        <family val="3"/>
        <charset val="128"/>
      </rPr>
      <t xml:space="preserve">【松阪市重点項目】
</t>
    </r>
    <r>
      <rPr>
        <sz val="10"/>
        <rFont val="BIZ UDPゴシック"/>
        <family val="3"/>
        <charset val="128"/>
      </rPr>
      <t xml:space="preserve">
・当該事業所の他の職務
・同一の事業者によって設置された他の事業所、施設等の管理者又は従業者
</t>
    </r>
    <r>
      <rPr>
        <b/>
        <sz val="10"/>
        <rFont val="BIZ UDPゴシック"/>
        <family val="3"/>
        <charset val="128"/>
      </rPr>
      <t>(兼務職名　　　　　　　　　　　　　　　　　　　　　　　)</t>
    </r>
    <r>
      <rPr>
        <sz val="10"/>
        <rFont val="BIZ UDPゴシック"/>
        <family val="3"/>
        <charset val="128"/>
      </rPr>
      <t xml:space="preserve">
</t>
    </r>
    <rPh sb="64" eb="66">
      <t>ドウイツ</t>
    </rPh>
    <rPh sb="67" eb="70">
      <t>ジギョウシャ</t>
    </rPh>
    <rPh sb="74" eb="76">
      <t>セッチ</t>
    </rPh>
    <rPh sb="79" eb="80">
      <t>タ</t>
    </rPh>
    <rPh sb="81" eb="84">
      <t>ジギョウショ</t>
    </rPh>
    <rPh sb="85" eb="87">
      <t>シセツ</t>
    </rPh>
    <rPh sb="87" eb="88">
      <t>トウ</t>
    </rPh>
    <rPh sb="89" eb="92">
      <t>カンリシャ</t>
    </rPh>
    <rPh sb="92" eb="93">
      <t>マタ</t>
    </rPh>
    <rPh sb="94" eb="97">
      <t>ジュウギョウシャ</t>
    </rPh>
    <phoneticPr fontId="2"/>
  </si>
  <si>
    <t>・平面図(行政機関側が保存しているもの)</t>
    <rPh sb="1" eb="4">
      <t>ヘイメンズ</t>
    </rPh>
    <rPh sb="5" eb="7">
      <t>ギョウセイ</t>
    </rPh>
    <rPh sb="7" eb="9">
      <t>キカン</t>
    </rPh>
    <rPh sb="9" eb="10">
      <t>ガワ</t>
    </rPh>
    <rPh sb="11" eb="13">
      <t>ホゾン</t>
    </rPh>
    <phoneticPr fontId="2"/>
  </si>
  <si>
    <t>・居宅サービス計画
・地域密着型通所介護計画（利用者の同意があったことがわかるもの）</t>
    <rPh sb="1" eb="3">
      <t>キョタク</t>
    </rPh>
    <rPh sb="7" eb="9">
      <t>ケイカク</t>
    </rPh>
    <rPh sb="12" eb="14">
      <t>チイキ</t>
    </rPh>
    <rPh sb="14" eb="17">
      <t>ミッチャクガタ</t>
    </rPh>
    <rPh sb="17" eb="19">
      <t>ツウショ</t>
    </rPh>
    <rPh sb="19" eb="21">
      <t>カイゴ</t>
    </rPh>
    <rPh sb="21" eb="23">
      <t>ケイカク</t>
    </rPh>
    <rPh sb="24" eb="27">
      <t>リヨウシャ</t>
    </rPh>
    <rPh sb="28" eb="30">
      <t>ドウイ</t>
    </rPh>
    <phoneticPr fontId="2"/>
  </si>
  <si>
    <r>
      <t>サービスの提供に当たっては、当該利用者又は他の利用者等の生命又は身体を保護するため緊急やむを得ない場合を除き、身体的拘束等を行っていないか。</t>
    </r>
    <r>
      <rPr>
        <b/>
        <sz val="10"/>
        <rFont val="BIZ UDPゴシック"/>
        <family val="3"/>
        <charset val="128"/>
      </rPr>
      <t>【松阪市重点項目】</t>
    </r>
    <rPh sb="5" eb="7">
      <t>テイキョウ</t>
    </rPh>
    <rPh sb="8" eb="9">
      <t>ア</t>
    </rPh>
    <rPh sb="14" eb="16">
      <t>トウガイ</t>
    </rPh>
    <rPh sb="16" eb="19">
      <t>リヨウシャ</t>
    </rPh>
    <rPh sb="19" eb="20">
      <t>マタ</t>
    </rPh>
    <rPh sb="21" eb="22">
      <t>ホカ</t>
    </rPh>
    <rPh sb="23" eb="26">
      <t>リヨウシャ</t>
    </rPh>
    <rPh sb="26" eb="27">
      <t>トウ</t>
    </rPh>
    <rPh sb="28" eb="30">
      <t>セイメイ</t>
    </rPh>
    <rPh sb="30" eb="31">
      <t>マタ</t>
    </rPh>
    <rPh sb="32" eb="34">
      <t>シンタイ</t>
    </rPh>
    <rPh sb="35" eb="37">
      <t>ホゴ</t>
    </rPh>
    <rPh sb="41" eb="43">
      <t>キンキュウ</t>
    </rPh>
    <rPh sb="46" eb="47">
      <t>エ</t>
    </rPh>
    <rPh sb="49" eb="51">
      <t>バアイ</t>
    </rPh>
    <rPh sb="52" eb="53">
      <t>ノゾ</t>
    </rPh>
    <rPh sb="55" eb="57">
      <t>シンタイ</t>
    </rPh>
    <rPh sb="57" eb="58">
      <t>テキ</t>
    </rPh>
    <rPh sb="58" eb="60">
      <t>コウソク</t>
    </rPh>
    <rPh sb="60" eb="61">
      <t>トウ</t>
    </rPh>
    <rPh sb="62" eb="63">
      <t>オコナ</t>
    </rPh>
    <phoneticPr fontId="2"/>
  </si>
  <si>
    <r>
      <t>身体的拘束等を行う場合には、その態様及び時間、その際の利用者の心身の状況並びに緊急やむを得ない理由を記録しているか。</t>
    </r>
    <r>
      <rPr>
        <b/>
        <sz val="10"/>
        <rFont val="BIZ UDPゴシック"/>
        <family val="3"/>
        <charset val="128"/>
      </rPr>
      <t>【松阪市重点項目】</t>
    </r>
    <rPh sb="0" eb="2">
      <t>シンタイ</t>
    </rPh>
    <rPh sb="2" eb="3">
      <t>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7">
      <t>ジョウキョウナラ</t>
    </rPh>
    <rPh sb="39" eb="41">
      <t>キンキュウ</t>
    </rPh>
    <rPh sb="44" eb="45">
      <t>エ</t>
    </rPh>
    <rPh sb="47" eb="49">
      <t>リユウ</t>
    </rPh>
    <rPh sb="50" eb="52">
      <t>キロク</t>
    </rPh>
    <phoneticPr fontId="2"/>
  </si>
  <si>
    <t>管理者は、地域密着型通所介護計画の作成に当たり、内容について利用者又はその家族に対して説明し、利用者の同意を得ているか。</t>
    <phoneticPr fontId="2"/>
  </si>
  <si>
    <t>それぞれの利用者について、地域密着型通所介護計画に従ったサービスの実施状況及び目標の達成状況の記録を行っているか。
(解釈通知)
計画の目標及び内容については、利用者又は家族に説明を行うとともに、その実施状況や評価についても説明を行うものとする。</t>
    <rPh sb="65" eb="67">
      <t>ケイカク</t>
    </rPh>
    <rPh sb="68" eb="70">
      <t>モクヒョウ</t>
    </rPh>
    <rPh sb="70" eb="71">
      <t>オヨ</t>
    </rPh>
    <rPh sb="72" eb="74">
      <t>ナイヨウ</t>
    </rPh>
    <rPh sb="80" eb="83">
      <t>リヨウシャ</t>
    </rPh>
    <rPh sb="83" eb="84">
      <t>マタ</t>
    </rPh>
    <rPh sb="85" eb="87">
      <t>カゾク</t>
    </rPh>
    <rPh sb="88" eb="90">
      <t>セツメイ</t>
    </rPh>
    <rPh sb="91" eb="92">
      <t>オコナ</t>
    </rPh>
    <phoneticPr fontId="2"/>
  </si>
  <si>
    <t>従業者の資質向上のために、研修の機会を確保しているか。</t>
    <rPh sb="0" eb="3">
      <t>ジュウギョウシャ</t>
    </rPh>
    <phoneticPr fontId="2"/>
  </si>
  <si>
    <t>全ての従業者(看護師、准看護士、介護福祉士、介護支援専門員、法第8条第2項に規定する政令で定める者等の資格を有する者その他これに類する者を除く。)に対し、認知症介護に係る基礎的な研修を受講させるために必要な措置を講じているか。</t>
    <rPh sb="0" eb="1">
      <t>スベ</t>
    </rPh>
    <rPh sb="3" eb="6">
      <t>ジュウギョウシャ</t>
    </rPh>
    <rPh sb="7" eb="10">
      <t>カンゴシ</t>
    </rPh>
    <rPh sb="11" eb="12">
      <t>ジュン</t>
    </rPh>
    <rPh sb="12" eb="15">
      <t>カンゴシ</t>
    </rPh>
    <rPh sb="16" eb="18">
      <t>カイゴ</t>
    </rPh>
    <rPh sb="18" eb="21">
      <t>フクシシ</t>
    </rPh>
    <rPh sb="22" eb="29">
      <t>カイゴシエンセンモンイン</t>
    </rPh>
    <rPh sb="30" eb="31">
      <t>ホウ</t>
    </rPh>
    <rPh sb="31" eb="32">
      <t>ダイ</t>
    </rPh>
    <rPh sb="33" eb="34">
      <t>ジョウ</t>
    </rPh>
    <rPh sb="34" eb="35">
      <t>ダイ</t>
    </rPh>
    <rPh sb="36" eb="37">
      <t>コウ</t>
    </rPh>
    <rPh sb="38" eb="40">
      <t>キテイ</t>
    </rPh>
    <rPh sb="42" eb="44">
      <t>セイレイ</t>
    </rPh>
    <rPh sb="45" eb="46">
      <t>サダ</t>
    </rPh>
    <rPh sb="48" eb="49">
      <t>モノ</t>
    </rPh>
    <rPh sb="49" eb="50">
      <t>トウ</t>
    </rPh>
    <rPh sb="51" eb="53">
      <t>シカク</t>
    </rPh>
    <rPh sb="54" eb="55">
      <t>ユウ</t>
    </rPh>
    <rPh sb="57" eb="58">
      <t>モノ</t>
    </rPh>
    <rPh sb="60" eb="61">
      <t>ホカ</t>
    </rPh>
    <rPh sb="64" eb="65">
      <t>ルイ</t>
    </rPh>
    <rPh sb="67" eb="68">
      <t>モノ</t>
    </rPh>
    <rPh sb="69" eb="70">
      <t>ノゾ</t>
    </rPh>
    <rPh sb="74" eb="75">
      <t>タイ</t>
    </rPh>
    <rPh sb="77" eb="80">
      <t>ニンチショウ</t>
    </rPh>
    <rPh sb="80" eb="82">
      <t>カイゴ</t>
    </rPh>
    <rPh sb="83" eb="84">
      <t>カカ</t>
    </rPh>
    <rPh sb="85" eb="88">
      <t>キソテキ</t>
    </rPh>
    <rPh sb="89" eb="91">
      <t>ケンシュウ</t>
    </rPh>
    <rPh sb="92" eb="94">
      <t>ジュコウ</t>
    </rPh>
    <rPh sb="100" eb="102">
      <t>ヒツヨウ</t>
    </rPh>
    <rPh sb="103" eb="105">
      <t>ソチ</t>
    </rPh>
    <rPh sb="106" eb="107">
      <t>コウ</t>
    </rPh>
    <phoneticPr fontId="2"/>
  </si>
  <si>
    <t>非常災害(火災・風水害・地震等)に関する具体的計画を立て、非常災害時の関係機関への通報及び連携体制を整備し、定期的に従業者に周知するとともに、定期的に避難、救出その他必要な訓練を行っているか。
(解釈通知)
消防計画の策定及びこれに基づく消防業務の実施は、消防法第8条の規定により防火管理者を置くこととされている事業所にあってはその者に行わせているか。
防火管理者を置かなくてもよいとされている事業所においても、防火管理について責任者を定め、その者に消防計画に準ずる計画の樹立等の業務を行わせているか。</t>
    <rPh sb="5" eb="7">
      <t>カサイ</t>
    </rPh>
    <rPh sb="8" eb="11">
      <t>フウスイガイ</t>
    </rPh>
    <rPh sb="12" eb="14">
      <t>ジシン</t>
    </rPh>
    <rPh sb="14" eb="15">
      <t>トウ</t>
    </rPh>
    <rPh sb="99" eb="101">
      <t>カイシャク</t>
    </rPh>
    <rPh sb="101" eb="103">
      <t>ツウチ</t>
    </rPh>
    <phoneticPr fontId="2"/>
  </si>
  <si>
    <r>
      <t>(解釈通知) 
インフルエンザ対策、腸管出血性大腸菌感染症対策、レジオネラ症対策等について、別途発出された通知に基づき、適切な措置を講じているか。</t>
    </r>
    <r>
      <rPr>
        <b/>
        <sz val="10"/>
        <rFont val="BIZ UDPゴシック"/>
        <family val="3"/>
        <charset val="128"/>
      </rPr>
      <t>【松阪市重点項目】（参照：介護現場における感染対策の手引き(第3版)令和5年9月）</t>
    </r>
    <rPh sb="15" eb="17">
      <t>タイサク</t>
    </rPh>
    <rPh sb="18" eb="26">
      <t>チョウカンシュッケツセイダイチョウキン</t>
    </rPh>
    <rPh sb="26" eb="29">
      <t>カンセンショウ</t>
    </rPh>
    <rPh sb="29" eb="31">
      <t>タイサク</t>
    </rPh>
    <rPh sb="37" eb="38">
      <t>ショウ</t>
    </rPh>
    <rPh sb="38" eb="40">
      <t>タイサク</t>
    </rPh>
    <rPh sb="40" eb="41">
      <t>トウ</t>
    </rPh>
    <rPh sb="46" eb="48">
      <t>ベット</t>
    </rPh>
    <rPh sb="48" eb="50">
      <t>ハッシュツ</t>
    </rPh>
    <rPh sb="53" eb="55">
      <t>ツウチ</t>
    </rPh>
    <rPh sb="56" eb="57">
      <t>モト</t>
    </rPh>
    <rPh sb="60" eb="62">
      <t>テキセツ</t>
    </rPh>
    <rPh sb="63" eb="65">
      <t>ソチ</t>
    </rPh>
    <rPh sb="66" eb="67">
      <t>コウ</t>
    </rPh>
    <rPh sb="74" eb="81">
      <t>マツサカシジュウテンコウモク</t>
    </rPh>
    <rPh sb="83" eb="85">
      <t>サンショウ</t>
    </rPh>
    <rPh sb="86" eb="88">
      <t>カイゴ</t>
    </rPh>
    <rPh sb="88" eb="90">
      <t>ゲンバ</t>
    </rPh>
    <rPh sb="94" eb="96">
      <t>カンセン</t>
    </rPh>
    <rPh sb="96" eb="98">
      <t>タイサク</t>
    </rPh>
    <rPh sb="99" eb="101">
      <t>テビ</t>
    </rPh>
    <rPh sb="103" eb="104">
      <t>ダイ</t>
    </rPh>
    <rPh sb="105" eb="106">
      <t>バン</t>
    </rPh>
    <rPh sb="107" eb="109">
      <t>レイワ</t>
    </rPh>
    <rPh sb="110" eb="111">
      <t>ネン</t>
    </rPh>
    <rPh sb="112" eb="113">
      <t>ガツ</t>
    </rPh>
    <phoneticPr fontId="2"/>
  </si>
  <si>
    <r>
      <t>感染症の予防及びまん延の防止のための指針を整備しているか。</t>
    </r>
    <r>
      <rPr>
        <b/>
        <sz val="10"/>
        <rFont val="BIZ UDPゴシック"/>
        <family val="3"/>
        <charset val="128"/>
      </rPr>
      <t xml:space="preserve">【松阪市重点項目】
</t>
    </r>
    <r>
      <rPr>
        <sz val="10"/>
        <rFont val="BIZ UDPゴシック"/>
        <family val="3"/>
        <charset val="128"/>
      </rPr>
      <t xml:space="preserve">
(解釈通知)
感染症の予防及びまん延の防止のための指針には以下の項目等を記載しているか。
イ　平常時の対策
・事業所内の衛生管理(環境の整備等)、ケアにかかる感染対策(手洗い、標準的な予防策)等
ロ　発生時の対応
・発生状況の把握、感染拡大の防止、医療機関や保健所、市町村における事業所関係課等の関係機関との連携、行政等への報告等
・事業所内の連絡体制や関係機関への連絡体制の整備</t>
    </r>
    <rPh sb="0" eb="3">
      <t>カンセンショウ</t>
    </rPh>
    <rPh sb="4" eb="6">
      <t>ヨボウ</t>
    </rPh>
    <rPh sb="6" eb="7">
      <t>オヨ</t>
    </rPh>
    <rPh sb="10" eb="11">
      <t>エン</t>
    </rPh>
    <rPh sb="12" eb="14">
      <t>ボウシ</t>
    </rPh>
    <rPh sb="18" eb="20">
      <t>シシン</t>
    </rPh>
    <rPh sb="21" eb="23">
      <t>セイビ</t>
    </rPh>
    <rPh sb="47" eb="50">
      <t>カンセンショウ</t>
    </rPh>
    <rPh sb="51" eb="53">
      <t>ヨボウ</t>
    </rPh>
    <rPh sb="53" eb="54">
      <t>オヨ</t>
    </rPh>
    <rPh sb="57" eb="58">
      <t>エン</t>
    </rPh>
    <rPh sb="59" eb="61">
      <t>ボウシ</t>
    </rPh>
    <rPh sb="65" eb="67">
      <t>シシン</t>
    </rPh>
    <rPh sb="69" eb="71">
      <t>イカ</t>
    </rPh>
    <rPh sb="72" eb="74">
      <t>コウモク</t>
    </rPh>
    <rPh sb="74" eb="75">
      <t>トウ</t>
    </rPh>
    <rPh sb="76" eb="78">
      <t>キサイ</t>
    </rPh>
    <rPh sb="87" eb="89">
      <t>ヘイジョウ</t>
    </rPh>
    <rPh sb="89" eb="90">
      <t>ジ</t>
    </rPh>
    <rPh sb="91" eb="93">
      <t>タイサク</t>
    </rPh>
    <rPh sb="95" eb="98">
      <t>ジギョウショ</t>
    </rPh>
    <rPh sb="98" eb="99">
      <t>ナイ</t>
    </rPh>
    <rPh sb="100" eb="102">
      <t>エイセイ</t>
    </rPh>
    <rPh sb="102" eb="104">
      <t>カンリ</t>
    </rPh>
    <rPh sb="105" eb="107">
      <t>カンキョウ</t>
    </rPh>
    <rPh sb="108" eb="110">
      <t>セイビ</t>
    </rPh>
    <rPh sb="110" eb="111">
      <t>トウ</t>
    </rPh>
    <rPh sb="119" eb="121">
      <t>カンセン</t>
    </rPh>
    <rPh sb="121" eb="123">
      <t>タイサク</t>
    </rPh>
    <rPh sb="124" eb="126">
      <t>テアラ</t>
    </rPh>
    <rPh sb="128" eb="131">
      <t>ヒョウジュンテキ</t>
    </rPh>
    <rPh sb="132" eb="134">
      <t>ヨボウ</t>
    </rPh>
    <rPh sb="134" eb="135">
      <t>サク</t>
    </rPh>
    <rPh sb="136" eb="137">
      <t>トウ</t>
    </rPh>
    <rPh sb="141" eb="143">
      <t>ハッセイ</t>
    </rPh>
    <rPh sb="143" eb="144">
      <t>ジ</t>
    </rPh>
    <rPh sb="145" eb="147">
      <t>タイオウ</t>
    </rPh>
    <rPh sb="149" eb="151">
      <t>ハッセイ</t>
    </rPh>
    <rPh sb="151" eb="153">
      <t>ジョウキョウ</t>
    </rPh>
    <rPh sb="154" eb="156">
      <t>ハアク</t>
    </rPh>
    <rPh sb="157" eb="159">
      <t>カンセン</t>
    </rPh>
    <rPh sb="159" eb="161">
      <t>カクダイ</t>
    </rPh>
    <rPh sb="162" eb="164">
      <t>ボウシ</t>
    </rPh>
    <rPh sb="165" eb="167">
      <t>イリョウ</t>
    </rPh>
    <rPh sb="167" eb="169">
      <t>キカン</t>
    </rPh>
    <rPh sb="170" eb="173">
      <t>ホケンジョ</t>
    </rPh>
    <rPh sb="174" eb="177">
      <t>シチョウソン</t>
    </rPh>
    <rPh sb="181" eb="184">
      <t>ジギョウショ</t>
    </rPh>
    <rPh sb="184" eb="186">
      <t>カンケイ</t>
    </rPh>
    <rPh sb="186" eb="187">
      <t>カ</t>
    </rPh>
    <rPh sb="187" eb="188">
      <t>トウ</t>
    </rPh>
    <rPh sb="189" eb="191">
      <t>カンケイ</t>
    </rPh>
    <rPh sb="191" eb="193">
      <t>キカン</t>
    </rPh>
    <rPh sb="195" eb="197">
      <t>レンケイ</t>
    </rPh>
    <rPh sb="198" eb="200">
      <t>ギョウセイ</t>
    </rPh>
    <rPh sb="200" eb="201">
      <t>トウ</t>
    </rPh>
    <rPh sb="203" eb="205">
      <t>ホウコク</t>
    </rPh>
    <rPh sb="205" eb="206">
      <t>トウ</t>
    </rPh>
    <rPh sb="208" eb="211">
      <t>ジギョウショ</t>
    </rPh>
    <rPh sb="211" eb="212">
      <t>ナイ</t>
    </rPh>
    <rPh sb="213" eb="215">
      <t>レンラク</t>
    </rPh>
    <rPh sb="215" eb="217">
      <t>タイセイ</t>
    </rPh>
    <rPh sb="218" eb="220">
      <t>カンケイ</t>
    </rPh>
    <rPh sb="220" eb="222">
      <t>キカン</t>
    </rPh>
    <rPh sb="224" eb="226">
      <t>レンラク</t>
    </rPh>
    <rPh sb="226" eb="228">
      <t>タイセイ</t>
    </rPh>
    <rPh sb="229" eb="231">
      <t>セイビ</t>
    </rPh>
    <phoneticPr fontId="2"/>
  </si>
  <si>
    <r>
      <t>事業所において、従業者に対し、感染症の予防及びまん延の防止のための研修及び訓練を年1回以上定期的に実施しているか（新規採用時には感染症対策研修を実施することが望ましい。）</t>
    </r>
    <r>
      <rPr>
        <b/>
        <sz val="10"/>
        <rFont val="BIZ UDPゴシック"/>
        <family val="3"/>
        <charset val="128"/>
      </rPr>
      <t>【松阪市重点項目】</t>
    </r>
    <rPh sb="0" eb="3">
      <t>ジギョウショ</t>
    </rPh>
    <rPh sb="8" eb="11">
      <t>ジュウギョウシャ</t>
    </rPh>
    <rPh sb="12" eb="13">
      <t>タイ</t>
    </rPh>
    <rPh sb="15" eb="18">
      <t>カンセンショウ</t>
    </rPh>
    <rPh sb="19" eb="21">
      <t>ヨボウ</t>
    </rPh>
    <rPh sb="21" eb="22">
      <t>オヨ</t>
    </rPh>
    <rPh sb="25" eb="26">
      <t>エン</t>
    </rPh>
    <rPh sb="27" eb="29">
      <t>ボウシ</t>
    </rPh>
    <rPh sb="33" eb="35">
      <t>ケンシュウ</t>
    </rPh>
    <rPh sb="35" eb="36">
      <t>オヨ</t>
    </rPh>
    <rPh sb="37" eb="39">
      <t>クンレン</t>
    </rPh>
    <rPh sb="45" eb="48">
      <t>テイキテキ</t>
    </rPh>
    <rPh sb="49" eb="51">
      <t>ジッシ</t>
    </rPh>
    <rPh sb="79" eb="80">
      <t>ノゾ</t>
    </rPh>
    <phoneticPr fontId="2"/>
  </si>
  <si>
    <r>
      <t>従業者は、正当な理由がなく、その業務上知り得た利用者又はその家族の秘密を漏らしていないか。</t>
    </r>
    <r>
      <rPr>
        <b/>
        <sz val="10"/>
        <rFont val="BIZ UDPゴシック"/>
        <family val="3"/>
        <charset val="128"/>
      </rPr>
      <t>【松阪市重点項目】</t>
    </r>
    <phoneticPr fontId="2"/>
  </si>
  <si>
    <r>
      <t>従業者であった者が、正当な理由がなく、その業務上知り得た利用者又はその家族の秘密を漏らすことがないよう、必要な措置を講じているか。</t>
    </r>
    <r>
      <rPr>
        <b/>
        <sz val="10"/>
        <rFont val="BIZ UDPゴシック"/>
        <family val="3"/>
        <charset val="128"/>
      </rPr>
      <t>【松阪市重点項目】</t>
    </r>
    <phoneticPr fontId="2"/>
  </si>
  <si>
    <t>・パンフレット/チラシ
・Web広告</t>
    <rPh sb="16" eb="18">
      <t>コウコク</t>
    </rPh>
    <phoneticPr fontId="2"/>
  </si>
  <si>
    <t>(解釈通知)
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かつ、ウェブサイトに掲載（ウェブサイトへの掲載は、令和7年4月1日より適用）</t>
    <rPh sb="145" eb="147">
      <t>ケイサイ</t>
    </rPh>
    <phoneticPr fontId="2"/>
  </si>
  <si>
    <t>提供したサービスに関し、介護保険法第23条の規定により市が行う文書その他の物件の提出若しくは提示の求め又は市の職員からの質問若しくは照会に応じているか。
また、利用者からの苦情に関して市が行う調査に協力するとともに、市町村から指導又は助言を受けた場合においては、当該指導又は助言に従って必要な改善を行っているか。</t>
    <rPh sb="12" eb="14">
      <t>カイゴ</t>
    </rPh>
    <rPh sb="14" eb="16">
      <t>ホケン</t>
    </rPh>
    <rPh sb="16" eb="17">
      <t>ホウ</t>
    </rPh>
    <rPh sb="17" eb="18">
      <t>ダイ</t>
    </rPh>
    <rPh sb="20" eb="21">
      <t>ジョウ</t>
    </rPh>
    <rPh sb="22" eb="24">
      <t>キテイ</t>
    </rPh>
    <rPh sb="109" eb="111">
      <t>チョウソン</t>
    </rPh>
    <phoneticPr fontId="2"/>
  </si>
  <si>
    <t>提供したサービスに係る利用者からの苦情に関して国民健康保険団体連合会が行う介護保険法第176条第1項第三号の調査に協力するとともに、国民健康保険団体連合会から指導又は助言を受けた場合においては、当該指導又は助言に従って必要な改善を行っているか。</t>
    <rPh sb="37" eb="42">
      <t>カイゴホケンホウ</t>
    </rPh>
    <rPh sb="42" eb="43">
      <t>ダイ</t>
    </rPh>
    <rPh sb="46" eb="47">
      <t>ジョウ</t>
    </rPh>
    <rPh sb="47" eb="48">
      <t>ダイ</t>
    </rPh>
    <rPh sb="49" eb="50">
      <t>コウ</t>
    </rPh>
    <rPh sb="50" eb="51">
      <t>ダイ</t>
    </rPh>
    <rPh sb="51" eb="53">
      <t>サンゴウ</t>
    </rPh>
    <phoneticPr fontId="2"/>
  </si>
  <si>
    <t>サービスの提供に当たっては、利用者、その家族、地域住民の代表者、市の職員又は地域包括支援センターの職員、事業について知見を有する者等により構成される運営推進会議を設置しているか。
また、運営推進会議で、活動状況を報告し、評価を受け、必要な要望、助言を聴くためにおおむね6月に1回以上開催しているか。</t>
    <rPh sb="93" eb="99">
      <t>ウンエイスイシンカイギ</t>
    </rPh>
    <rPh sb="125" eb="126">
      <t>キ</t>
    </rPh>
    <phoneticPr fontId="2"/>
  </si>
  <si>
    <t>事業の運営に当たっては、提供したサービスに関する利用者からの苦情に関して、市等が派遣する者が相談及び援助を行う事業その他の市が実施する事業に協力するよう努めているか。</t>
    <rPh sb="38" eb="39">
      <t>トウ</t>
    </rPh>
    <phoneticPr fontId="2"/>
  </si>
  <si>
    <r>
      <t>利用者に対するサービス提供により事故が発生した場合は、市町村、利用者の家族、当該利用者に係る居宅介護支援事業者等に連絡を行うとともに、必要な措置を講じているか。</t>
    </r>
    <r>
      <rPr>
        <b/>
        <sz val="10"/>
        <rFont val="BIZ UDPゴシック"/>
        <family val="3"/>
        <charset val="128"/>
      </rPr>
      <t xml:space="preserve">【松阪市重点項目】
</t>
    </r>
    <r>
      <rPr>
        <sz val="10"/>
        <rFont val="BIZ UDPゴシック"/>
        <family val="3"/>
        <charset val="128"/>
      </rPr>
      <t xml:space="preserve">
</t>
    </r>
    <r>
      <rPr>
        <b/>
        <sz val="10"/>
        <rFont val="BIZ UDPゴシック"/>
        <family val="3"/>
        <charset val="128"/>
      </rPr>
      <t xml:space="preserve">（指定作成時点の年度における件数について　
</t>
    </r>
    <r>
      <rPr>
        <b/>
        <u/>
        <sz val="10"/>
        <rFont val="BIZ UDPゴシック"/>
        <family val="3"/>
        <charset val="128"/>
      </rPr>
      <t>要報告事故　　件</t>
    </r>
    <r>
      <rPr>
        <b/>
        <sz val="10"/>
        <rFont val="BIZ UDPゴシック"/>
        <family val="3"/>
        <charset val="128"/>
      </rPr>
      <t>　</t>
    </r>
    <r>
      <rPr>
        <b/>
        <u/>
        <sz val="10"/>
        <rFont val="BIZ UDPゴシック"/>
        <family val="3"/>
        <charset val="128"/>
      </rPr>
      <t>報告不要事故　　件</t>
    </r>
    <r>
      <rPr>
        <b/>
        <sz val="10"/>
        <rFont val="BIZ UDPゴシック"/>
        <family val="3"/>
        <charset val="128"/>
      </rPr>
      <t>　</t>
    </r>
    <r>
      <rPr>
        <b/>
        <u/>
        <sz val="10"/>
        <rFont val="BIZ UDPゴシック"/>
        <family val="3"/>
        <charset val="128"/>
      </rPr>
      <t>ヒヤリハット　　件</t>
    </r>
    <r>
      <rPr>
        <b/>
        <sz val="10"/>
        <rFont val="BIZ UDPゴシック"/>
        <family val="3"/>
        <charset val="128"/>
      </rPr>
      <t>）</t>
    </r>
    <rPh sb="0" eb="3">
      <t>リヨウシャ</t>
    </rPh>
    <rPh sb="4" eb="5">
      <t>タイ</t>
    </rPh>
    <rPh sb="28" eb="30">
      <t>チョウソン</t>
    </rPh>
    <rPh sb="92" eb="94">
      <t>シテイ</t>
    </rPh>
    <rPh sb="94" eb="96">
      <t>サクセイ</t>
    </rPh>
    <rPh sb="96" eb="98">
      <t>ジテン</t>
    </rPh>
    <rPh sb="99" eb="101">
      <t>ネンド</t>
    </rPh>
    <rPh sb="105" eb="107">
      <t>ケンスウ</t>
    </rPh>
    <rPh sb="113" eb="114">
      <t>ヨウ</t>
    </rPh>
    <rPh sb="114" eb="116">
      <t>ホウコク</t>
    </rPh>
    <rPh sb="116" eb="118">
      <t>ジコ</t>
    </rPh>
    <rPh sb="120" eb="121">
      <t>ケン</t>
    </rPh>
    <rPh sb="122" eb="124">
      <t>ホウコク</t>
    </rPh>
    <rPh sb="124" eb="126">
      <t>フヨウ</t>
    </rPh>
    <rPh sb="126" eb="128">
      <t>ジコ</t>
    </rPh>
    <rPh sb="130" eb="131">
      <t>ケン</t>
    </rPh>
    <rPh sb="140" eb="141">
      <t>ケン</t>
    </rPh>
    <phoneticPr fontId="2"/>
  </si>
  <si>
    <r>
      <t xml:space="preserve">(1)の事故の状況及び事故に際して採った処置について記録しているか。
</t>
    </r>
    <r>
      <rPr>
        <b/>
        <sz val="10"/>
        <rFont val="BIZ UDPゴシック"/>
        <family val="3"/>
        <charset val="128"/>
      </rPr>
      <t>【松阪市重点項目】</t>
    </r>
    <phoneticPr fontId="2"/>
  </si>
  <si>
    <r>
      <t>利用者に対するサービスの提供により賠償すべき事故が発生した場合は、損害賠償を速やかに行っているか。</t>
    </r>
    <r>
      <rPr>
        <b/>
        <sz val="10"/>
        <rFont val="BIZ UDPゴシック"/>
        <family val="3"/>
        <charset val="128"/>
      </rPr>
      <t>【松阪市重点項目】</t>
    </r>
    <phoneticPr fontId="2"/>
  </si>
  <si>
    <r>
      <t>事業所における虐待の防止のための以下のような対策を検討する委員会(テレビ電話装置等を活用して行うことができるものとする。)を定期的に開催するとともに、その結果について従業者に周知徹底を図っているか。</t>
    </r>
    <r>
      <rPr>
        <b/>
        <sz val="10"/>
        <rFont val="BIZ UDPゴシック"/>
        <family val="3"/>
        <charset val="128"/>
      </rPr>
      <t>【松阪市重点項目】</t>
    </r>
    <r>
      <rPr>
        <sz val="10"/>
        <rFont val="BIZ UDPゴシック"/>
        <family val="3"/>
        <charset val="128"/>
      </rPr>
      <t xml:space="preserve">
(解釈通知)
虐待防止検討委員会は、次のような事項について検討すること。
①虐待防止検討委員会その他事業所内の組織に関すること
②虐待の防止のための指針の整備に関すること
③虐待の防止のための職員研修の内容に関すること
④虐待等について、従業員が相談・報告できる体制整備に関すること
⑤従業員が虐待等を把握した場合に、市町村への通報が迅速かつ適切に行われるための方法に関すること
⑥虐待等が発生した場合、その発生原因等の分析から得られる再発の確実な防止策に関すること
⑦⑥の再発防止策を講じた際に、その効果についての評価に関すること</t>
    </r>
    <rPh sb="284" eb="285">
      <t>オコナ</t>
    </rPh>
    <rPh sb="291" eb="293">
      <t>ホウホウ</t>
    </rPh>
    <rPh sb="294" eb="295">
      <t>カン</t>
    </rPh>
    <rPh sb="301" eb="303">
      <t>ギャクタイ</t>
    </rPh>
    <rPh sb="303" eb="304">
      <t>トウ</t>
    </rPh>
    <rPh sb="305" eb="307">
      <t>ハッセイ</t>
    </rPh>
    <rPh sb="309" eb="311">
      <t>バアイ</t>
    </rPh>
    <rPh sb="314" eb="316">
      <t>ハッセイ</t>
    </rPh>
    <rPh sb="316" eb="318">
      <t>ゲンイン</t>
    </rPh>
    <rPh sb="318" eb="319">
      <t>トウ</t>
    </rPh>
    <rPh sb="320" eb="322">
      <t>ブンセキ</t>
    </rPh>
    <rPh sb="324" eb="325">
      <t>エ</t>
    </rPh>
    <rPh sb="328" eb="330">
      <t>サイハツ</t>
    </rPh>
    <rPh sb="331" eb="333">
      <t>カクジツ</t>
    </rPh>
    <rPh sb="334" eb="336">
      <t>ボウシ</t>
    </rPh>
    <rPh sb="336" eb="337">
      <t>サク</t>
    </rPh>
    <rPh sb="338" eb="339">
      <t>カン</t>
    </rPh>
    <rPh sb="347" eb="349">
      <t>サイハツ</t>
    </rPh>
    <rPh sb="349" eb="351">
      <t>ボウシ</t>
    </rPh>
    <rPh sb="351" eb="352">
      <t>サク</t>
    </rPh>
    <rPh sb="353" eb="354">
      <t>コウ</t>
    </rPh>
    <rPh sb="356" eb="357">
      <t>サイ</t>
    </rPh>
    <rPh sb="361" eb="363">
      <t>コウカ</t>
    </rPh>
    <rPh sb="368" eb="370">
      <t>ヒョウカ</t>
    </rPh>
    <rPh sb="371" eb="372">
      <t>カン</t>
    </rPh>
    <phoneticPr fontId="2"/>
  </si>
  <si>
    <r>
      <t>事業所における虐待の防止のための指針を整備しているか。</t>
    </r>
    <r>
      <rPr>
        <b/>
        <sz val="10"/>
        <rFont val="BIZ UDPゴシック"/>
        <family val="3"/>
        <charset val="128"/>
      </rPr>
      <t>【松阪市重点項目】</t>
    </r>
    <r>
      <rPr>
        <sz val="10"/>
        <rFont val="BIZ UDPゴシック"/>
        <family val="3"/>
        <charset val="128"/>
      </rPr>
      <t xml:space="preserve">
(解釈通知)
虐待の防止のための指針には、次のような項目を盛り込むこと。
①事業所における虐待の防止に関する基本的考え方
②虐待防止検討委員会その他事業所内の組織に関する事項
③虐待の防止のための職員研修に関する基本的方針
④虐待等が発生した場合の対応方法に関する基本方針
⑤虐待等が発生した場合の相談・報告体制に関する事項
⑥成年後見制度の利用支援に関する事項
⑦虐待等に係る苦情解決方法に関する事項
⑧利用者等に対する当該指針の閲覧に関する事項
⑨その他虐待の防止の推進のために必要な事項</t>
    </r>
    <rPh sb="16" eb="18">
      <t>シシン</t>
    </rPh>
    <rPh sb="19" eb="21">
      <t>セイビ</t>
    </rPh>
    <rPh sb="54" eb="56">
      <t>シシン</t>
    </rPh>
    <rPh sb="64" eb="66">
      <t>コウモク</t>
    </rPh>
    <rPh sb="67" eb="68">
      <t>モ</t>
    </rPh>
    <rPh sb="69" eb="70">
      <t>コ</t>
    </rPh>
    <rPh sb="76" eb="79">
      <t>ジギョウショ</t>
    </rPh>
    <rPh sb="83" eb="85">
      <t>ギャクタイ</t>
    </rPh>
    <rPh sb="86" eb="88">
      <t>ボウシ</t>
    </rPh>
    <rPh sb="89" eb="90">
      <t>カン</t>
    </rPh>
    <rPh sb="92" eb="95">
      <t>キホンテキ</t>
    </rPh>
    <rPh sb="95" eb="96">
      <t>カンガ</t>
    </rPh>
    <rPh sb="97" eb="98">
      <t>カタ</t>
    </rPh>
    <rPh sb="102" eb="104">
      <t>ボウシ</t>
    </rPh>
    <rPh sb="104" eb="106">
      <t>ケントウ</t>
    </rPh>
    <rPh sb="106" eb="109">
      <t>イインカイ</t>
    </rPh>
    <rPh sb="111" eb="112">
      <t>タ</t>
    </rPh>
    <rPh sb="112" eb="115">
      <t>ジギョウショ</t>
    </rPh>
    <rPh sb="115" eb="116">
      <t>ナイ</t>
    </rPh>
    <rPh sb="117" eb="119">
      <t>ソシキ</t>
    </rPh>
    <rPh sb="120" eb="121">
      <t>カン</t>
    </rPh>
    <rPh sb="123" eb="125">
      <t>ジコウ</t>
    </rPh>
    <rPh sb="141" eb="142">
      <t>カン</t>
    </rPh>
    <rPh sb="144" eb="147">
      <t>キホンテキ</t>
    </rPh>
    <rPh sb="147" eb="149">
      <t>ホウシン</t>
    </rPh>
    <rPh sb="153" eb="154">
      <t>トウ</t>
    </rPh>
    <rPh sb="155" eb="157">
      <t>ハッセイ</t>
    </rPh>
    <rPh sb="159" eb="161">
      <t>バアイ</t>
    </rPh>
    <rPh sb="162" eb="164">
      <t>タイオウ</t>
    </rPh>
    <rPh sb="164" eb="166">
      <t>ホウホウ</t>
    </rPh>
    <rPh sb="167" eb="168">
      <t>カン</t>
    </rPh>
    <rPh sb="170" eb="174">
      <t>キホンホウシン</t>
    </rPh>
    <rPh sb="187" eb="189">
      <t>ソウダン</t>
    </rPh>
    <rPh sb="190" eb="192">
      <t>ホウコク</t>
    </rPh>
    <rPh sb="192" eb="194">
      <t>タイセイ</t>
    </rPh>
    <rPh sb="195" eb="196">
      <t>カン</t>
    </rPh>
    <rPh sb="198" eb="200">
      <t>ジコウ</t>
    </rPh>
    <rPh sb="206" eb="208">
      <t>セイド</t>
    </rPh>
    <rPh sb="209" eb="211">
      <t>リヨウ</t>
    </rPh>
    <rPh sb="211" eb="213">
      <t>シエン</t>
    </rPh>
    <rPh sb="214" eb="215">
      <t>カン</t>
    </rPh>
    <rPh sb="217" eb="219">
      <t>ジコウ</t>
    </rPh>
    <rPh sb="221" eb="223">
      <t>ギャクタイ</t>
    </rPh>
    <rPh sb="223" eb="224">
      <t>トウ</t>
    </rPh>
    <rPh sb="225" eb="226">
      <t>カカ</t>
    </rPh>
    <rPh sb="227" eb="229">
      <t>クジョウ</t>
    </rPh>
    <rPh sb="229" eb="231">
      <t>カイケツ</t>
    </rPh>
    <rPh sb="231" eb="233">
      <t>ホウホウ</t>
    </rPh>
    <rPh sb="234" eb="235">
      <t>カン</t>
    </rPh>
    <rPh sb="237" eb="239">
      <t>ジコウ</t>
    </rPh>
    <rPh sb="241" eb="244">
      <t>リヨウシャ</t>
    </rPh>
    <rPh sb="244" eb="245">
      <t>トウ</t>
    </rPh>
    <rPh sb="246" eb="247">
      <t>タイ</t>
    </rPh>
    <rPh sb="249" eb="251">
      <t>トウガイ</t>
    </rPh>
    <rPh sb="251" eb="253">
      <t>シシン</t>
    </rPh>
    <rPh sb="254" eb="256">
      <t>エツラン</t>
    </rPh>
    <rPh sb="257" eb="258">
      <t>カン</t>
    </rPh>
    <rPh sb="260" eb="262">
      <t>ジコウ</t>
    </rPh>
    <rPh sb="266" eb="267">
      <t>タ</t>
    </rPh>
    <rPh sb="267" eb="269">
      <t>ギャクタイ</t>
    </rPh>
    <rPh sb="270" eb="272">
      <t>ボウシ</t>
    </rPh>
    <rPh sb="273" eb="275">
      <t>スイシン</t>
    </rPh>
    <rPh sb="279" eb="281">
      <t>ヒツヨウ</t>
    </rPh>
    <rPh sb="282" eb="284">
      <t>ジコウ</t>
    </rPh>
    <phoneticPr fontId="2"/>
  </si>
  <si>
    <t xml:space="preserve">利用者が次のいずれかに該当する場合は、遅延なく、意見を付してその旨を市に通知しているか。
1　正当な理由なしにサービスの利用に関する指示に従わないことにより、要介護状態の程度を増進させたと認められるとき。
2　偽りその他不正な行為によって保険給付を受け、又は受けようとしたとき。 </t>
    <rPh sb="15" eb="17">
      <t>バアイ</t>
    </rPh>
    <rPh sb="19" eb="21">
      <t>チエン</t>
    </rPh>
    <rPh sb="24" eb="26">
      <t>イケン</t>
    </rPh>
    <rPh sb="27" eb="28">
      <t>フ</t>
    </rPh>
    <rPh sb="32" eb="33">
      <t>ムネ</t>
    </rPh>
    <rPh sb="34" eb="35">
      <t>シ</t>
    </rPh>
    <rPh sb="36" eb="38">
      <t>ツウチ</t>
    </rPh>
    <phoneticPr fontId="2"/>
  </si>
  <si>
    <t>事業所の見やすい場所に、運営規程の概要、従業者の勤務の体制その他の利用申込者のサービスの選択に資すると認められる重要事項(以下「重要事項」という。)を掲示し又は備え付け、かつ、これをいつでも関係者に自由に閲覧させているか。</t>
    <rPh sb="61" eb="63">
      <t>イカ</t>
    </rPh>
    <rPh sb="64" eb="66">
      <t>ジュウヨウ</t>
    </rPh>
    <rPh sb="66" eb="68">
      <t>ジコウ</t>
    </rPh>
    <phoneticPr fontId="2"/>
  </si>
  <si>
    <t>利用者に対するサービスの提供に関する次の記録を整備し、その完結の日から2年間保存しているか。
1　地域密着型通所介護計画
2　提供した具体的なサービスの内容等の記録
３　身体拘束等の態様及び時間、その際の利用者の心身の状況並びに緊急やむを得ない理由の記録
4　市への通知に係る記録
5　苦情の内容等の記録
6　事故の状況及び事故に際して採った処置についての記録
7　運営推進会議に係る報告、評価、要望、助言等の記録</t>
    <rPh sb="85" eb="90">
      <t>シンタイコウソクトウ</t>
    </rPh>
    <rPh sb="91" eb="93">
      <t>タイヨウ</t>
    </rPh>
    <rPh sb="93" eb="94">
      <t>オヨ</t>
    </rPh>
    <rPh sb="95" eb="97">
      <t>ジカン</t>
    </rPh>
    <rPh sb="100" eb="101">
      <t>サイ</t>
    </rPh>
    <rPh sb="102" eb="105">
      <t>リヨウシャ</t>
    </rPh>
    <rPh sb="106" eb="108">
      <t>シンシン</t>
    </rPh>
    <rPh sb="109" eb="111">
      <t>ジョウキョウ</t>
    </rPh>
    <rPh sb="111" eb="112">
      <t>ナラ</t>
    </rPh>
    <rPh sb="114" eb="116">
      <t>キンキュウ</t>
    </rPh>
    <rPh sb="119" eb="120">
      <t>エ</t>
    </rPh>
    <rPh sb="122" eb="124">
      <t>リユウ</t>
    </rPh>
    <rPh sb="125" eb="127">
      <t>キロク</t>
    </rPh>
    <phoneticPr fontId="2"/>
  </si>
  <si>
    <t>評価対象利用開始月の翌月から６月目の月に測定したADL値から評価対象利用開始月に測定したADL値を控除して得た値を用いて一定の基準に基づき算出した値（ADL利得）の平均値が3以上である</t>
    <rPh sb="10" eb="12">
      <t>ヨクゲツ</t>
    </rPh>
    <rPh sb="57" eb="58">
      <t>モチ</t>
    </rPh>
    <rPh sb="60" eb="62">
      <t>イッテイ</t>
    </rPh>
    <rPh sb="63" eb="65">
      <t>キジュン</t>
    </rPh>
    <rPh sb="66" eb="67">
      <t>モト</t>
    </rPh>
    <rPh sb="69" eb="71">
      <t>サンシュツ</t>
    </rPh>
    <rPh sb="73" eb="74">
      <t>アタイ</t>
    </rPh>
    <rPh sb="82" eb="85">
      <t>ヘイキンチ</t>
    </rPh>
    <rPh sb="87" eb="89">
      <t>イジョウ</t>
    </rPh>
    <phoneticPr fontId="2"/>
  </si>
  <si>
    <t>前年度又は算定日が属する月の前３月間の利用者の総数のうち、認知症日常生活自立度Ⅲ以上である者の占める割合が100分の15以上</t>
    <rPh sb="56" eb="57">
      <t>ブン</t>
    </rPh>
    <phoneticPr fontId="2"/>
  </si>
  <si>
    <t>栄養ケア計画の進捗状況を3月ごとに評価し、介護支援専門員等へ情報提供している</t>
    <rPh sb="7" eb="11">
      <t>シンチョクジョウキョウ</t>
    </rPh>
    <rPh sb="13" eb="14">
      <t>ツキ</t>
    </rPh>
    <rPh sb="21" eb="23">
      <t>カイゴ</t>
    </rPh>
    <rPh sb="23" eb="28">
      <t>シエンセンモンイン</t>
    </rPh>
    <phoneticPr fontId="2"/>
  </si>
  <si>
    <t>利用者の口腔機能等の口腔の健康状態を利用開始時に把握し、言語聴覚士、歯科衛生士、看護・介護職員等が共同して口腔機能改善管理指導計画を作成し、計画について利用者又はその家族に説明し、同意を得ている</t>
    <rPh sb="0" eb="3">
      <t>リヨウシャ</t>
    </rPh>
    <rPh sb="4" eb="6">
      <t>コウクウ</t>
    </rPh>
    <rPh sb="6" eb="8">
      <t>キノウ</t>
    </rPh>
    <rPh sb="8" eb="9">
      <t>トウ</t>
    </rPh>
    <rPh sb="10" eb="12">
      <t>コウクウ</t>
    </rPh>
    <rPh sb="13" eb="15">
      <t>ケンコウ</t>
    </rPh>
    <rPh sb="15" eb="17">
      <t>ジョウタイ</t>
    </rPh>
    <rPh sb="18" eb="20">
      <t>リヨウ</t>
    </rPh>
    <rPh sb="20" eb="22">
      <t>カイシ</t>
    </rPh>
    <rPh sb="22" eb="23">
      <t>ジ</t>
    </rPh>
    <rPh sb="24" eb="26">
      <t>ハアク</t>
    </rPh>
    <rPh sb="49" eb="51">
      <t>キョウドウ</t>
    </rPh>
    <rPh sb="70" eb="72">
      <t>ケイカク</t>
    </rPh>
    <rPh sb="76" eb="80">
      <t>リヨウシャマタ</t>
    </rPh>
    <rPh sb="83" eb="85">
      <t>カゾク</t>
    </rPh>
    <rPh sb="86" eb="88">
      <t>セツメイ</t>
    </rPh>
    <rPh sb="90" eb="92">
      <t>ドウイ</t>
    </rPh>
    <rPh sb="93" eb="94">
      <t>エ</t>
    </rPh>
    <phoneticPr fontId="2"/>
  </si>
  <si>
    <t>計画に基づいて言語聴覚士、歯科衛生士又は看護職員等が口腔機能向上サービスを提供し、利用者の口腔機能を定期的に記録している</t>
    <rPh sb="24" eb="25">
      <t>トウ</t>
    </rPh>
    <rPh sb="41" eb="44">
      <t>リヨウシャ</t>
    </rPh>
    <rPh sb="45" eb="47">
      <t>コウクウ</t>
    </rPh>
    <rPh sb="47" eb="49">
      <t>キノウ</t>
    </rPh>
    <rPh sb="50" eb="52">
      <t>テイキ</t>
    </rPh>
    <phoneticPr fontId="2"/>
  </si>
  <si>
    <t>利用者について、当該事業所以外で口腔連携強化加算及び既に口腔・栄養スクリーニング加算を算定していない</t>
    <rPh sb="16" eb="18">
      <t>コウクウ</t>
    </rPh>
    <rPh sb="18" eb="20">
      <t>レンケイ</t>
    </rPh>
    <rPh sb="20" eb="22">
      <t>キョウカ</t>
    </rPh>
    <rPh sb="22" eb="24">
      <t>カサン</t>
    </rPh>
    <rPh sb="24" eb="25">
      <t>オヨ</t>
    </rPh>
    <phoneticPr fontId="2"/>
  </si>
  <si>
    <t>利用者が自ら通う場合、利用者の家族等が送迎を行う場合など従業者が利用者の居宅と事業所との間を送迎を実施していない</t>
    <rPh sb="24" eb="26">
      <t>バアイ</t>
    </rPh>
    <rPh sb="28" eb="31">
      <t>ジュウギョウシャ</t>
    </rPh>
    <rPh sb="32" eb="35">
      <t>リヨウシャ</t>
    </rPh>
    <rPh sb="36" eb="38">
      <t>キョタク</t>
    </rPh>
    <rPh sb="39" eb="42">
      <t>ジギョウショ</t>
    </rPh>
    <rPh sb="44" eb="45">
      <t>アイダ</t>
    </rPh>
    <phoneticPr fontId="2"/>
  </si>
  <si>
    <t>介護職員処遇改善加算Ⅰ・Ⅱ・Ⅲ
令和6年5月まで</t>
    <rPh sb="0" eb="2">
      <t>カイゴ</t>
    </rPh>
    <rPh sb="2" eb="4">
      <t>ショクイン</t>
    </rPh>
    <rPh sb="4" eb="6">
      <t>ショグウ</t>
    </rPh>
    <rPh sb="6" eb="8">
      <t>カイゼン</t>
    </rPh>
    <rPh sb="8" eb="10">
      <t>カサン</t>
    </rPh>
    <rPh sb="17" eb="19">
      <t>レイワ</t>
    </rPh>
    <rPh sb="20" eb="21">
      <t>ネン</t>
    </rPh>
    <rPh sb="22" eb="23">
      <t>ガツ</t>
    </rPh>
    <phoneticPr fontId="2"/>
  </si>
  <si>
    <t>介護職員の任用の際における職責又は職務内容等に応じた任用等の要件及び賃金体系について定め、書面をもって作成し全ての介護職員に周知している</t>
    <rPh sb="23" eb="24">
      <t>オウ</t>
    </rPh>
    <rPh sb="26" eb="28">
      <t>ニンヨウ</t>
    </rPh>
    <rPh sb="28" eb="29">
      <t>トウ</t>
    </rPh>
    <rPh sb="30" eb="32">
      <t>ヨウケン</t>
    </rPh>
    <rPh sb="32" eb="33">
      <t>オヨ</t>
    </rPh>
    <rPh sb="34" eb="36">
      <t>チンギン</t>
    </rPh>
    <rPh sb="36" eb="38">
      <t>タイケイ</t>
    </rPh>
    <rPh sb="42" eb="43">
      <t>サダ</t>
    </rPh>
    <phoneticPr fontId="2"/>
  </si>
  <si>
    <t>介護職員等特定処遇改善加算Ⅰ・Ⅱ
令和6年5月まで</t>
    <rPh sb="18" eb="20">
      <t>レイワ</t>
    </rPh>
    <rPh sb="21" eb="22">
      <t>ネン</t>
    </rPh>
    <rPh sb="23" eb="24">
      <t>ガツ</t>
    </rPh>
    <phoneticPr fontId="2"/>
  </si>
  <si>
    <t>介護職員等ベースアップ等支援加算
令和6年5月まで</t>
    <rPh sb="0" eb="2">
      <t>カイゴ</t>
    </rPh>
    <rPh sb="2" eb="4">
      <t>ショクイン</t>
    </rPh>
    <rPh sb="4" eb="5">
      <t>トウ</t>
    </rPh>
    <rPh sb="11" eb="12">
      <t>トウ</t>
    </rPh>
    <rPh sb="12" eb="14">
      <t>シエン</t>
    </rPh>
    <rPh sb="14" eb="16">
      <t>カサン</t>
    </rPh>
    <rPh sb="18" eb="20">
      <t>レイワ</t>
    </rPh>
    <rPh sb="21" eb="22">
      <t>ネン</t>
    </rPh>
    <rPh sb="23" eb="24">
      <t>ガツ</t>
    </rPh>
    <phoneticPr fontId="2"/>
  </si>
  <si>
    <t>減算については、すべての項目を確認し、該当していれば〇をつけてください。
その他の加算は、前回運営指導以降、取得したことがある加算について、該当するものに〇をつけてください。
取得したことがない加算は空欄のままで結構です。</t>
    <rPh sb="39" eb="40">
      <t>タ</t>
    </rPh>
    <rPh sb="41" eb="43">
      <t>カサン</t>
    </rPh>
    <rPh sb="45" eb="47">
      <t>ゼンカイ</t>
    </rPh>
    <rPh sb="47" eb="49">
      <t>ウンエイ</t>
    </rPh>
    <rPh sb="49" eb="51">
      <t>シドウ</t>
    </rPh>
    <rPh sb="51" eb="53">
      <t>イコウ</t>
    </rPh>
    <rPh sb="54" eb="56">
      <t>シュトク</t>
    </rPh>
    <rPh sb="63" eb="65">
      <t>カサン</t>
    </rPh>
    <rPh sb="70" eb="72">
      <t>ガイトウ</t>
    </rPh>
    <rPh sb="88" eb="90">
      <t>シュトク</t>
    </rPh>
    <rPh sb="97" eb="99">
      <t>カサン</t>
    </rPh>
    <rPh sb="100" eb="102">
      <t>クウラン</t>
    </rPh>
    <rPh sb="106" eb="108">
      <t>ケッコウ</t>
    </rPh>
    <phoneticPr fontId="2"/>
  </si>
  <si>
    <t>利用者に対し、適切なサービスが提供できるよう、事業所ごとに、従業者の勤務の体制を定めているか。</t>
    <rPh sb="0" eb="3">
      <t>リヨウシャ</t>
    </rPh>
    <rPh sb="4" eb="5">
      <t>タイ</t>
    </rPh>
    <rPh sb="7" eb="9">
      <t>テキセツ</t>
    </rPh>
    <rPh sb="15" eb="17">
      <t>テイキョウ</t>
    </rPh>
    <phoneticPr fontId="2"/>
  </si>
  <si>
    <t>サービスの提供の終了に際しては、利用者又はその家族に対して適切な指導を行うとともに、指定居宅介護支援事業者に対する情報の提供及び保健医療サービス又は福祉サービスを提供する者との密接な連携に努めているか。</t>
    <rPh sb="42" eb="44">
      <t>シテイ</t>
    </rPh>
    <phoneticPr fontId="2"/>
  </si>
  <si>
    <t>従業者、設備、備品及び会計に関する諸記録を整備しているか。</t>
    <phoneticPr fontId="2"/>
  </si>
  <si>
    <t>/41</t>
    <phoneticPr fontId="2"/>
  </si>
  <si>
    <t>定員超過利用・人員基準欠如に該当していない</t>
    <phoneticPr fontId="2"/>
  </si>
  <si>
    <t>定員超過利用・人員基準欠如に該当していない</t>
    <phoneticPr fontId="2"/>
  </si>
  <si>
    <t>（2）の計画について、利用者又はその家族に説明し、同意を得ている</t>
    <phoneticPr fontId="2"/>
  </si>
  <si>
    <t>定員超過利用・人員基準欠如に該当していない</t>
    <phoneticPr fontId="2"/>
  </si>
  <si>
    <t>事業所と同一建物に居住する利用者にサービスを提供している</t>
    <phoneticPr fontId="2"/>
  </si>
  <si>
    <t>同一建物から通う利用者にサービスを提供している</t>
    <phoneticPr fontId="2"/>
  </si>
  <si>
    <r>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r>
    <r>
      <rPr>
        <b/>
        <sz val="10"/>
        <rFont val="BIZ UDPゴシック"/>
        <family val="3"/>
        <charset val="128"/>
      </rPr>
      <t>【松阪市重点項目】</t>
    </r>
    <r>
      <rPr>
        <sz val="10"/>
        <rFont val="BIZ UDPゴシック"/>
        <family val="3"/>
        <charset val="128"/>
      </rPr>
      <t xml:space="preserve">
(解釈通知)
業務継続計画には以下の項目等を記載していること。
イ　感染症に係る業務継続計画
①平時からの備え（体制構築・整備、感染症防止に向けた取り組みの実施、備蓄品の確保等）
②初動対応
③感染拡大防止体制の確立（保健所との連携、濃厚接触者への対応、関係者との情報共有）
ロ　災害に係る業務継続計画
①平常時の対応（建物・設備の安全対策、電気・水道等のライフラインが停止した場合の対策、必要品の備蓄等）
②緊急時の対応（業務継続計画発動基準、対応体制等）
③他施設及び地域との連携</t>
    </r>
    <phoneticPr fontId="2"/>
  </si>
  <si>
    <t>(解釈通知)
感染対策担当者を定めているか。</t>
    <rPh sb="1" eb="3">
      <t>カイシャク</t>
    </rPh>
    <rPh sb="3" eb="5">
      <t>ツウチ</t>
    </rPh>
    <rPh sb="7" eb="9">
      <t>カンセン</t>
    </rPh>
    <rPh sb="9" eb="11">
      <t>タイサク</t>
    </rPh>
    <rPh sb="11" eb="14">
      <t>タントウシャ</t>
    </rPh>
    <rPh sb="15" eb="16">
      <t>サダ</t>
    </rPh>
    <phoneticPr fontId="2"/>
  </si>
  <si>
    <t>令和　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</si>
</sst>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h:mm;@"/>
    <numFmt numFmtId="179" formatCode="0.0%"/>
    <numFmt numFmtId="180" formatCode="0_);[Red]\(0\)"/>
  </numFmts>
  <fonts count="62">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8"/>
      <name val="ＭＳ ゴシック"/>
      <family val="3"/>
      <charset val="128"/>
    </font>
    <font>
      <sz val="11"/>
      <name val="ＭＳ Ｐゴシック"/>
      <family val="3"/>
      <charset val="128"/>
    </font>
    <font>
      <sz val="6"/>
      <name val="ＭＳ Ｐゴシック"/>
      <family val="3"/>
      <charset val="128"/>
    </font>
    <font>
      <sz val="16"/>
      <name val="HGSｺﾞｼｯｸM"/>
      <family val="3"/>
      <charset val="128"/>
    </font>
    <font>
      <b/>
      <sz val="16"/>
      <name val="HGSｺﾞｼｯｸM"/>
      <family val="3"/>
      <charset val="128"/>
    </font>
    <font>
      <sz val="6"/>
      <name val="游ゴシック"/>
      <family val="2"/>
      <charset val="128"/>
      <scheme val="minor"/>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6"/>
      <color theme="1"/>
      <name val="游ゴシック"/>
      <family val="2"/>
      <charset val="128"/>
      <scheme val="minor"/>
    </font>
    <font>
      <sz val="10"/>
      <name val="HGSｺﾞｼｯｸM"/>
      <family val="3"/>
      <charset val="128"/>
    </font>
    <font>
      <sz val="6"/>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sz val="16"/>
      <name val="HGSｺﾞｼｯｸE"/>
      <family val="3"/>
      <charset val="128"/>
    </font>
    <font>
      <sz val="16"/>
      <color theme="1"/>
      <name val="HGSｺﾞｼｯｸM"/>
      <family val="3"/>
      <charset val="128"/>
    </font>
    <font>
      <sz val="11"/>
      <color theme="1"/>
      <name val="游ゴシック"/>
      <family val="2"/>
      <scheme val="minor"/>
    </font>
    <font>
      <b/>
      <sz val="20"/>
      <name val="BIZ UDPゴシック"/>
      <family val="3"/>
      <charset val="128"/>
    </font>
    <font>
      <b/>
      <sz val="10"/>
      <name val="BIZ UDPゴシック"/>
      <family val="3"/>
      <charset val="128"/>
    </font>
    <font>
      <b/>
      <sz val="11"/>
      <color rgb="FFFF0000"/>
      <name val="BIZ UDPゴシック"/>
      <family val="3"/>
      <charset val="128"/>
    </font>
    <font>
      <sz val="11"/>
      <color theme="1"/>
      <name val="BIZ UDPゴシック"/>
      <family val="3"/>
      <charset val="128"/>
    </font>
    <font>
      <sz val="10"/>
      <color theme="1"/>
      <name val="BIZ UDPゴシック"/>
      <family val="3"/>
      <charset val="128"/>
    </font>
    <font>
      <sz val="10"/>
      <name val="BIZ UDPゴシック"/>
      <family val="3"/>
      <charset val="128"/>
    </font>
    <font>
      <b/>
      <sz val="14"/>
      <name val="BIZ UDPゴシック"/>
      <family val="3"/>
      <charset val="128"/>
    </font>
    <font>
      <b/>
      <sz val="12"/>
      <name val="BIZ UDPゴシック"/>
      <family val="3"/>
      <charset val="128"/>
    </font>
    <font>
      <sz val="14"/>
      <name val="BIZ UDPゴシック"/>
      <family val="3"/>
      <charset val="128"/>
    </font>
    <font>
      <sz val="10"/>
      <color theme="0"/>
      <name val="BIZ UDPゴシック"/>
      <family val="3"/>
      <charset val="128"/>
    </font>
    <font>
      <b/>
      <sz val="10"/>
      <color theme="1"/>
      <name val="BIZ UDPゴシック"/>
      <family val="3"/>
      <charset val="128"/>
    </font>
    <font>
      <sz val="9"/>
      <name val="BIZ UDPゴシック"/>
      <family val="3"/>
      <charset val="128"/>
    </font>
    <font>
      <sz val="10"/>
      <color rgb="FFFF0000"/>
      <name val="BIZ UDPゴシック"/>
      <family val="3"/>
      <charset val="128"/>
    </font>
    <font>
      <b/>
      <u/>
      <sz val="10"/>
      <color theme="1"/>
      <name val="BIZ UDPゴシック"/>
      <family val="3"/>
      <charset val="128"/>
    </font>
    <font>
      <sz val="9"/>
      <color theme="1"/>
      <name val="BIZ UDPゴシック"/>
      <family val="3"/>
      <charset val="128"/>
    </font>
    <font>
      <sz val="14"/>
      <name val="BIZ UDゴシック"/>
      <family val="3"/>
      <charset val="128"/>
    </font>
    <font>
      <sz val="9"/>
      <name val="BIZ UDゴシック"/>
      <family val="3"/>
      <charset val="128"/>
    </font>
    <font>
      <sz val="10"/>
      <name val="BIZ UDゴシック"/>
      <family val="3"/>
      <charset val="128"/>
    </font>
    <font>
      <sz val="11"/>
      <name val="BIZ UDゴシック"/>
      <family val="3"/>
      <charset val="128"/>
    </font>
    <font>
      <sz val="10"/>
      <color theme="1"/>
      <name val="BIZ UDゴシック"/>
      <family val="3"/>
      <charset val="128"/>
    </font>
    <font>
      <sz val="9"/>
      <color rgb="FFFF0000"/>
      <name val="BIZ UDPゴシック"/>
      <family val="3"/>
      <charset val="128"/>
    </font>
    <font>
      <sz val="9"/>
      <color theme="1"/>
      <name val="BIZ UDゴシック"/>
      <family val="3"/>
      <charset val="128"/>
    </font>
    <font>
      <b/>
      <sz val="10"/>
      <color rgb="FFFF0000"/>
      <name val="BIZ UDPゴシック"/>
      <family val="3"/>
      <charset val="128"/>
    </font>
    <font>
      <b/>
      <sz val="18"/>
      <color theme="1"/>
      <name val="BIZ UDPゴシック"/>
      <family val="3"/>
      <charset val="128"/>
    </font>
    <font>
      <sz val="18"/>
      <color theme="1"/>
      <name val="BIZ UDPゴシック"/>
      <family val="3"/>
      <charset val="128"/>
    </font>
    <font>
      <sz val="11"/>
      <name val="BIZ UDPゴシック"/>
      <family val="3"/>
      <charset val="128"/>
    </font>
    <font>
      <b/>
      <sz val="18"/>
      <name val="BIZ UDPゴシック"/>
      <family val="3"/>
      <charset val="128"/>
    </font>
    <font>
      <sz val="16"/>
      <name val="BIZ UDPゴシック"/>
      <family val="3"/>
      <charset val="128"/>
    </font>
    <font>
      <b/>
      <sz val="11"/>
      <name val="BIZ UDPゴシック"/>
      <family val="3"/>
      <charset val="128"/>
    </font>
    <font>
      <sz val="12"/>
      <name val="BIZ UDPゴシック"/>
      <family val="3"/>
      <charset val="128"/>
    </font>
    <font>
      <u/>
      <sz val="10"/>
      <name val="BIZ UDPゴシック"/>
      <family val="3"/>
      <charset val="128"/>
    </font>
    <font>
      <sz val="8.5"/>
      <name val="BIZ UDPゴシック"/>
      <family val="3"/>
      <charset val="128"/>
    </font>
    <font>
      <b/>
      <u/>
      <sz val="10"/>
      <name val="BIZ UDPゴシック"/>
      <family val="3"/>
      <charset val="128"/>
    </font>
  </fonts>
  <fills count="8">
    <fill>
      <patternFill patternType="none"/>
    </fill>
    <fill>
      <patternFill patternType="gray125"/>
    </fill>
    <fill>
      <patternFill patternType="solid">
        <fgColor theme="1"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rgb="FFCCFFCC"/>
        <bgColor indexed="64"/>
      </patternFill>
    </fill>
    <fill>
      <patternFill patternType="solid">
        <fgColor rgb="FFFFFFCC"/>
        <bgColor indexed="64"/>
      </patternFill>
    </fill>
    <fill>
      <patternFill patternType="solid">
        <fgColor theme="6" tint="0.79998168889431442"/>
        <bgColor indexed="64"/>
      </patternFill>
    </fill>
  </fills>
  <borders count="1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right style="thin">
        <color indexed="64"/>
      </right>
      <top style="thin">
        <color indexed="64"/>
      </top>
      <bottom style="thin">
        <color indexed="64"/>
      </bottom>
      <diagonal style="thin">
        <color indexed="64"/>
      </diagonal>
    </border>
  </borders>
  <cellStyleXfs count="8">
    <xf numFmtId="0" fontId="0" fillId="0" borderId="0"/>
    <xf numFmtId="0" fontId="4"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4" fillId="0" borderId="0"/>
    <xf numFmtId="0" fontId="28" fillId="0" borderId="0"/>
    <xf numFmtId="0" fontId="3" fillId="0" borderId="0" applyFont="0" applyFill="0" applyBorder="0" applyAlignment="0">
      <alignment horizontal="center" vertical="top" wrapText="1"/>
    </xf>
  </cellStyleXfs>
  <cellXfs count="1152">
    <xf numFmtId="0" fontId="0" fillId="0" borderId="0" xfId="0"/>
    <xf numFmtId="0" fontId="7" fillId="0" borderId="0" xfId="2" applyFont="1" applyFill="1" applyAlignment="1">
      <alignment horizontal="right" vertical="center"/>
    </xf>
    <xf numFmtId="0" fontId="7" fillId="0" borderId="0" xfId="2" applyFont="1" applyFill="1" applyAlignment="1">
      <alignment vertical="center"/>
    </xf>
    <xf numFmtId="0" fontId="6" fillId="3" borderId="0" xfId="2" applyFont="1" applyFill="1" applyBorder="1" applyAlignment="1" applyProtection="1">
      <alignment vertical="center"/>
    </xf>
    <xf numFmtId="0" fontId="7" fillId="3" borderId="0" xfId="2" applyFont="1" applyFill="1" applyBorder="1" applyProtection="1">
      <alignment vertical="center"/>
    </xf>
    <xf numFmtId="0" fontId="7" fillId="0" borderId="0" xfId="2" applyFont="1" applyBorder="1" applyProtection="1">
      <alignment vertical="center"/>
    </xf>
    <xf numFmtId="0" fontId="6" fillId="3" borderId="0" xfId="2" applyFont="1" applyFill="1" applyBorder="1" applyAlignment="1" applyProtection="1">
      <alignment horizontal="center" vertical="center"/>
    </xf>
    <xf numFmtId="0" fontId="6" fillId="3" borderId="0" xfId="2" applyFont="1" applyFill="1" applyBorder="1" applyProtection="1">
      <alignment vertical="center"/>
    </xf>
    <xf numFmtId="0" fontId="6" fillId="0" borderId="0" xfId="2" applyFont="1" applyBorder="1" applyProtection="1">
      <alignment vertical="center"/>
    </xf>
    <xf numFmtId="0" fontId="6" fillId="0" borderId="0" xfId="2" applyFont="1" applyProtection="1">
      <alignment vertical="center"/>
    </xf>
    <xf numFmtId="0" fontId="10" fillId="0" borderId="0" xfId="2" applyFont="1" applyProtection="1">
      <alignment vertical="center"/>
    </xf>
    <xf numFmtId="0" fontId="6" fillId="0" borderId="0" xfId="2" applyFont="1" applyAlignment="1" applyProtection="1">
      <alignment horizontal="center" vertical="center"/>
    </xf>
    <xf numFmtId="0" fontId="6" fillId="0" borderId="0" xfId="2" applyFont="1" applyAlignment="1" applyProtection="1">
      <alignment horizontal="right" vertical="center"/>
    </xf>
    <xf numFmtId="20" fontId="6" fillId="3" borderId="0" xfId="2" applyNumberFormat="1" applyFont="1" applyFill="1" applyBorder="1" applyAlignment="1" applyProtection="1">
      <alignment vertical="center"/>
    </xf>
    <xf numFmtId="176" fontId="6" fillId="3" borderId="0" xfId="2" applyNumberFormat="1" applyFont="1" applyFill="1" applyBorder="1" applyAlignment="1" applyProtection="1">
      <alignment vertical="center"/>
    </xf>
    <xf numFmtId="0" fontId="6" fillId="3" borderId="0" xfId="2" applyFont="1" applyFill="1" applyBorder="1" applyAlignment="1" applyProtection="1">
      <alignment horizontal="left" vertical="center"/>
    </xf>
    <xf numFmtId="0" fontId="6" fillId="0" borderId="0" xfId="2" applyFont="1" applyBorder="1" applyAlignment="1" applyProtection="1">
      <alignment horizontal="center" vertical="center"/>
    </xf>
    <xf numFmtId="0" fontId="10" fillId="0" borderId="0" xfId="2" applyFont="1" applyFill="1" applyBorder="1" applyAlignment="1" applyProtection="1">
      <alignment vertical="center" wrapText="1"/>
    </xf>
    <xf numFmtId="0" fontId="1" fillId="3" borderId="0" xfId="2" applyFill="1">
      <alignment vertical="center"/>
    </xf>
    <xf numFmtId="0" fontId="9" fillId="3" borderId="0" xfId="2" applyFont="1" applyFill="1" applyAlignment="1">
      <alignment horizontal="left" vertical="center"/>
    </xf>
    <xf numFmtId="0" fontId="11" fillId="3" borderId="0" xfId="2" applyFont="1" applyFill="1" applyAlignment="1">
      <alignment vertical="center"/>
    </xf>
    <xf numFmtId="0" fontId="11" fillId="5" borderId="7" xfId="2" applyFont="1" applyFill="1" applyBorder="1" applyAlignment="1">
      <alignment horizontal="left" vertical="center"/>
    </xf>
    <xf numFmtId="0" fontId="14" fillId="3" borderId="0" xfId="2" applyFont="1" applyFill="1" applyAlignment="1">
      <alignment horizontal="left" vertical="center"/>
    </xf>
    <xf numFmtId="0" fontId="11" fillId="3" borderId="7" xfId="2" applyFont="1" applyFill="1" applyBorder="1" applyAlignment="1">
      <alignment horizontal="center" vertical="center"/>
    </xf>
    <xf numFmtId="0" fontId="11" fillId="3" borderId="7" xfId="2" applyFont="1" applyFill="1" applyBorder="1" applyAlignment="1">
      <alignment horizontal="left" vertical="center"/>
    </xf>
    <xf numFmtId="0" fontId="15" fillId="3" borderId="0" xfId="2" applyFont="1" applyFill="1" applyAlignment="1">
      <alignment horizontal="left" vertical="center"/>
    </xf>
    <xf numFmtId="0" fontId="15" fillId="3" borderId="0" xfId="2" applyFont="1" applyFill="1" applyBorder="1" applyAlignment="1">
      <alignment vertical="center"/>
    </xf>
    <xf numFmtId="0" fontId="13" fillId="3" borderId="0" xfId="2" applyFont="1" applyFill="1" applyAlignment="1">
      <alignment vertical="center"/>
    </xf>
    <xf numFmtId="0" fontId="15" fillId="3" borderId="0" xfId="2" applyFont="1" applyFill="1" applyBorder="1" applyAlignment="1">
      <alignment vertical="center" shrinkToFit="1"/>
    </xf>
    <xf numFmtId="0" fontId="11" fillId="3" borderId="0" xfId="2" applyFont="1" applyFill="1" applyAlignment="1">
      <alignment vertical="center" wrapText="1"/>
    </xf>
    <xf numFmtId="0" fontId="11" fillId="3" borderId="0" xfId="2" applyFont="1" applyFill="1" applyAlignment="1">
      <alignment horizontal="left" vertical="center"/>
    </xf>
    <xf numFmtId="0" fontId="6" fillId="0" borderId="0" xfId="2" applyFont="1">
      <alignment vertical="center"/>
    </xf>
    <xf numFmtId="0" fontId="6" fillId="0" borderId="0" xfId="2" applyFont="1" applyAlignment="1">
      <alignment horizontal="left" vertical="center"/>
    </xf>
    <xf numFmtId="0" fontId="7" fillId="0" borderId="0" xfId="2" applyFont="1" applyAlignment="1">
      <alignment horizontal="left" vertical="center"/>
    </xf>
    <xf numFmtId="0" fontId="9" fillId="0" borderId="0" xfId="2" applyFont="1" applyAlignment="1">
      <alignment horizontal="left" vertical="center"/>
    </xf>
    <xf numFmtId="0" fontId="7" fillId="0" borderId="0" xfId="2" applyFont="1" applyAlignment="1">
      <alignment horizontal="right" vertical="center"/>
    </xf>
    <xf numFmtId="0" fontId="7" fillId="0" borderId="0" xfId="2" applyFont="1" applyProtection="1">
      <alignment vertical="center"/>
    </xf>
    <xf numFmtId="0" fontId="7" fillId="0" borderId="0" xfId="2" applyFont="1" applyAlignment="1" applyProtection="1">
      <alignment horizontal="left" vertical="center"/>
    </xf>
    <xf numFmtId="0" fontId="7" fillId="0" borderId="0" xfId="2" applyFont="1" applyAlignment="1" applyProtection="1">
      <alignment horizontal="right" vertical="center"/>
    </xf>
    <xf numFmtId="0" fontId="7" fillId="3" borderId="0" xfId="2" applyFont="1" applyFill="1" applyAlignment="1" applyProtection="1">
      <alignment vertical="center"/>
    </xf>
    <xf numFmtId="0" fontId="7" fillId="3" borderId="0" xfId="2" applyFont="1" applyFill="1" applyProtection="1">
      <alignment vertical="center"/>
    </xf>
    <xf numFmtId="0" fontId="7" fillId="3" borderId="0" xfId="2" applyFont="1" applyFill="1" applyAlignment="1" applyProtection="1">
      <alignment horizontal="center" vertical="center"/>
    </xf>
    <xf numFmtId="0" fontId="7" fillId="0" borderId="0" xfId="2" applyFont="1">
      <alignment vertical="center"/>
    </xf>
    <xf numFmtId="0" fontId="6" fillId="3" borderId="0" xfId="2" quotePrefix="1" applyFont="1" applyFill="1" applyBorder="1" applyAlignment="1">
      <alignment vertical="center"/>
    </xf>
    <xf numFmtId="0" fontId="7" fillId="0" borderId="0" xfId="2" applyFont="1" applyAlignment="1" applyProtection="1">
      <alignment horizontal="center" vertical="center"/>
    </xf>
    <xf numFmtId="0" fontId="6" fillId="0" borderId="0" xfId="2" applyFont="1" applyAlignment="1">
      <alignment horizontal="right" vertical="center"/>
    </xf>
    <xf numFmtId="0" fontId="6" fillId="0" borderId="0" xfId="2" applyFont="1" applyBorder="1" applyAlignment="1" applyProtection="1">
      <alignment horizontal="left" vertical="center"/>
    </xf>
    <xf numFmtId="0" fontId="6" fillId="0" borderId="0" xfId="2" applyFont="1" applyBorder="1" applyAlignment="1" applyProtection="1">
      <alignment horizontal="right" vertical="center"/>
    </xf>
    <xf numFmtId="0" fontId="6" fillId="3" borderId="0" xfId="2" applyFont="1" applyFill="1" applyBorder="1" applyAlignment="1" applyProtection="1">
      <alignment horizontal="right" vertical="center"/>
    </xf>
    <xf numFmtId="176" fontId="6" fillId="0" borderId="0" xfId="2" applyNumberFormat="1" applyFont="1" applyBorder="1" applyAlignment="1" applyProtection="1">
      <alignment vertical="center"/>
    </xf>
    <xf numFmtId="0" fontId="7" fillId="0" borderId="0" xfId="2" applyFont="1" applyBorder="1" applyAlignment="1" applyProtection="1">
      <alignment horizontal="center" vertical="center"/>
    </xf>
    <xf numFmtId="20" fontId="6" fillId="0" borderId="0" xfId="2" applyNumberFormat="1" applyFont="1" applyBorder="1" applyAlignment="1" applyProtection="1">
      <alignment vertical="center"/>
    </xf>
    <xf numFmtId="0" fontId="6" fillId="0" borderId="0" xfId="2" applyFont="1" applyBorder="1" applyAlignment="1" applyProtection="1">
      <alignment vertical="center"/>
    </xf>
    <xf numFmtId="0" fontId="10" fillId="0" borderId="0" xfId="2" applyFont="1" applyBorder="1" applyAlignment="1" applyProtection="1">
      <alignment horizontal="left" vertical="center"/>
    </xf>
    <xf numFmtId="0" fontId="6" fillId="3" borderId="0" xfId="2" applyFont="1" applyFill="1" applyBorder="1" applyAlignment="1" applyProtection="1">
      <alignment vertical="center"/>
      <protection locked="0"/>
    </xf>
    <xf numFmtId="0" fontId="6" fillId="3" borderId="0" xfId="2" applyFont="1" applyFill="1" applyBorder="1" applyAlignment="1">
      <alignment horizontal="center" vertical="center"/>
    </xf>
    <xf numFmtId="0" fontId="7" fillId="0" borderId="0" xfId="2" applyFont="1" applyBorder="1" applyAlignment="1" applyProtection="1">
      <alignment vertical="center"/>
    </xf>
    <xf numFmtId="1" fontId="6" fillId="3" borderId="0" xfId="2" applyNumberFormat="1" applyFont="1" applyFill="1" applyBorder="1" applyAlignment="1" applyProtection="1">
      <alignment vertical="center"/>
    </xf>
    <xf numFmtId="0" fontId="6" fillId="0" borderId="0" xfId="2" applyFont="1" applyAlignment="1">
      <alignment horizontal="center" vertical="center"/>
    </xf>
    <xf numFmtId="0" fontId="6" fillId="0" borderId="0" xfId="2" applyFont="1" applyBorder="1" applyAlignment="1">
      <alignment vertical="center"/>
    </xf>
    <xf numFmtId="0" fontId="10" fillId="0" borderId="0" xfId="2" applyFont="1" applyAlignment="1">
      <alignment horizontal="right" vertical="center"/>
    </xf>
    <xf numFmtId="0" fontId="10" fillId="0" borderId="0" xfId="2" applyFont="1" applyAlignment="1"/>
    <xf numFmtId="0" fontId="10" fillId="0" borderId="0" xfId="2" applyFont="1" applyAlignment="1" applyProtection="1">
      <alignment horizontal="center" vertical="center"/>
    </xf>
    <xf numFmtId="0" fontId="6" fillId="0" borderId="0" xfId="2" applyFont="1" applyBorder="1" applyAlignment="1">
      <alignment horizontal="center" vertical="center"/>
    </xf>
    <xf numFmtId="0" fontId="11" fillId="3" borderId="0" xfId="2" applyFont="1" applyFill="1" applyBorder="1" applyAlignment="1" applyProtection="1">
      <alignment vertical="center"/>
    </xf>
    <xf numFmtId="0" fontId="11" fillId="0" borderId="0" xfId="2" applyFont="1" applyBorder="1" applyAlignment="1" applyProtection="1">
      <alignment vertical="center"/>
    </xf>
    <xf numFmtId="0" fontId="10" fillId="0" borderId="0" xfId="2" applyFont="1" applyAlignment="1">
      <alignment horizontal="left"/>
    </xf>
    <xf numFmtId="0" fontId="11" fillId="0" borderId="0" xfId="2" applyFont="1" applyBorder="1" applyAlignment="1" applyProtection="1">
      <alignment horizontal="left" vertical="center"/>
    </xf>
    <xf numFmtId="0" fontId="6" fillId="0" borderId="0" xfId="2" applyFont="1" applyBorder="1" applyAlignment="1">
      <alignment horizontal="right" vertical="center"/>
    </xf>
    <xf numFmtId="0" fontId="6" fillId="0" borderId="0" xfId="2" applyFont="1" applyBorder="1" applyAlignment="1">
      <alignment horizontal="left" vertical="center"/>
    </xf>
    <xf numFmtId="0" fontId="6" fillId="0" borderId="0" xfId="2" applyNumberFormat="1" applyFont="1" applyBorder="1" applyAlignment="1" applyProtection="1">
      <alignment horizontal="center" vertical="center"/>
    </xf>
    <xf numFmtId="20" fontId="7" fillId="0" borderId="0" xfId="2" applyNumberFormat="1" applyFont="1" applyBorder="1" applyAlignment="1" applyProtection="1">
      <alignment vertical="center"/>
    </xf>
    <xf numFmtId="0" fontId="7" fillId="0" borderId="0" xfId="2" applyFont="1" applyAlignment="1">
      <alignment horizontal="center" vertical="center"/>
    </xf>
    <xf numFmtId="0" fontId="7" fillId="0" borderId="0" xfId="2" applyFont="1" applyBorder="1" applyAlignment="1">
      <alignment vertical="center"/>
    </xf>
    <xf numFmtId="0" fontId="9" fillId="0" borderId="0" xfId="2" applyFont="1" applyAlignment="1">
      <alignment horizontal="right" vertical="center"/>
    </xf>
    <xf numFmtId="0" fontId="7" fillId="0" borderId="0" xfId="2" applyFont="1" applyBorder="1" applyAlignment="1">
      <alignment horizontal="center" vertical="center"/>
    </xf>
    <xf numFmtId="0" fontId="13" fillId="0" borderId="0" xfId="2" applyFont="1" applyAlignment="1"/>
    <xf numFmtId="0" fontId="11" fillId="0" borderId="0" xfId="2" applyFont="1" applyProtection="1">
      <alignment vertical="center"/>
    </xf>
    <xf numFmtId="0" fontId="11" fillId="0" borderId="0" xfId="2" applyFont="1" applyAlignment="1" applyProtection="1">
      <alignment horizontal="left" vertical="center"/>
    </xf>
    <xf numFmtId="0" fontId="11" fillId="0" borderId="0" xfId="2" applyFont="1">
      <alignment vertical="center"/>
    </xf>
    <xf numFmtId="0" fontId="11" fillId="0" borderId="0" xfId="2" applyFont="1" applyAlignment="1">
      <alignment horizontal="right" vertical="center"/>
    </xf>
    <xf numFmtId="0" fontId="6" fillId="0" borderId="33" xfId="2" applyFont="1" applyBorder="1" applyAlignment="1">
      <alignment horizontal="center" vertical="center" wrapText="1"/>
    </xf>
    <xf numFmtId="0" fontId="6" fillId="0" borderId="9" xfId="2" applyFont="1" applyBorder="1" applyAlignment="1">
      <alignment horizontal="center" vertical="center" wrapText="1"/>
    </xf>
    <xf numFmtId="0" fontId="10" fillId="0" borderId="48" xfId="2" applyFont="1" applyBorder="1" applyAlignment="1">
      <alignment horizontal="center" vertical="center"/>
    </xf>
    <xf numFmtId="0" fontId="10" fillId="0" borderId="7" xfId="2" applyFont="1" applyBorder="1" applyAlignment="1">
      <alignment horizontal="center" vertical="center"/>
    </xf>
    <xf numFmtId="0" fontId="10" fillId="0" borderId="49" xfId="2" applyFont="1" applyBorder="1" applyAlignment="1">
      <alignment horizontal="center" vertical="center"/>
    </xf>
    <xf numFmtId="0" fontId="10" fillId="0" borderId="3" xfId="2" applyFont="1" applyBorder="1" applyAlignment="1">
      <alignment horizontal="center" vertical="center"/>
    </xf>
    <xf numFmtId="0" fontId="10" fillId="0" borderId="48" xfId="2" applyFont="1" applyFill="1" applyBorder="1" applyAlignment="1">
      <alignment horizontal="center" vertical="center"/>
    </xf>
    <xf numFmtId="0" fontId="10" fillId="0" borderId="7" xfId="2" applyFont="1" applyFill="1" applyBorder="1" applyAlignment="1">
      <alignment horizontal="center" vertical="center"/>
    </xf>
    <xf numFmtId="0" fontId="10" fillId="0" borderId="49" xfId="2" applyFont="1" applyFill="1" applyBorder="1" applyAlignment="1">
      <alignment horizontal="center" vertical="center"/>
    </xf>
    <xf numFmtId="0" fontId="6" fillId="0" borderId="24" xfId="2" applyFont="1" applyBorder="1" applyAlignment="1">
      <alignment horizontal="center" vertical="center" wrapText="1"/>
    </xf>
    <xf numFmtId="0" fontId="10" fillId="0" borderId="52" xfId="2" applyNumberFormat="1" applyFont="1" applyFill="1" applyBorder="1" applyAlignment="1">
      <alignment horizontal="center" vertical="center" wrapText="1"/>
    </xf>
    <xf numFmtId="0" fontId="10" fillId="0" borderId="53" xfId="2" applyNumberFormat="1" applyFont="1" applyFill="1" applyBorder="1" applyAlignment="1">
      <alignment horizontal="center" vertical="center" wrapText="1"/>
    </xf>
    <xf numFmtId="0" fontId="10" fillId="0" borderId="54" xfId="2" applyNumberFormat="1" applyFont="1" applyFill="1" applyBorder="1" applyAlignment="1">
      <alignment horizontal="center" vertical="center" wrapText="1"/>
    </xf>
    <xf numFmtId="0" fontId="6" fillId="4" borderId="33" xfId="2" applyFont="1" applyFill="1" applyBorder="1" applyAlignment="1" applyProtection="1">
      <alignment horizontal="center" vertical="center" wrapText="1"/>
      <protection locked="0"/>
    </xf>
    <xf numFmtId="0" fontId="6" fillId="4" borderId="70" xfId="2" applyFont="1" applyFill="1" applyBorder="1" applyAlignment="1" applyProtection="1">
      <alignment horizontal="center" vertical="center" shrinkToFit="1"/>
      <protection locked="0"/>
    </xf>
    <xf numFmtId="0" fontId="6" fillId="4" borderId="71" xfId="2" applyFont="1" applyFill="1" applyBorder="1" applyAlignment="1" applyProtection="1">
      <alignment horizontal="center" vertical="center" shrinkToFit="1"/>
      <protection locked="0"/>
    </xf>
    <xf numFmtId="0" fontId="6" fillId="4" borderId="72" xfId="2" applyFont="1" applyFill="1" applyBorder="1" applyAlignment="1" applyProtection="1">
      <alignment horizontal="center" vertical="center" shrinkToFit="1"/>
      <protection locked="0"/>
    </xf>
    <xf numFmtId="0" fontId="6" fillId="4" borderId="9" xfId="2" applyFont="1" applyFill="1" applyBorder="1" applyAlignment="1" applyProtection="1">
      <alignment horizontal="center" vertical="center" wrapText="1"/>
      <protection locked="0"/>
    </xf>
    <xf numFmtId="177" fontId="6" fillId="0" borderId="80" xfId="2" applyNumberFormat="1" applyFont="1" applyBorder="1" applyAlignment="1">
      <alignment horizontal="center" vertical="center" shrinkToFit="1"/>
    </xf>
    <xf numFmtId="177" fontId="6" fillId="0" borderId="81" xfId="2" applyNumberFormat="1" applyFont="1" applyBorder="1" applyAlignment="1">
      <alignment horizontal="center" vertical="center" shrinkToFit="1"/>
    </xf>
    <xf numFmtId="177" fontId="6" fillId="0" borderId="82" xfId="2" applyNumberFormat="1" applyFont="1" applyBorder="1" applyAlignment="1">
      <alignment horizontal="center" vertical="center" shrinkToFit="1"/>
    </xf>
    <xf numFmtId="0" fontId="6" fillId="4" borderId="13" xfId="2" applyFont="1" applyFill="1" applyBorder="1" applyAlignment="1" applyProtection="1">
      <alignment horizontal="center" vertical="center" wrapText="1"/>
      <protection locked="0"/>
    </xf>
    <xf numFmtId="177" fontId="6" fillId="0" borderId="88" xfId="2" applyNumberFormat="1" applyFont="1" applyBorder="1" applyAlignment="1">
      <alignment horizontal="center" vertical="center" shrinkToFit="1"/>
    </xf>
    <xf numFmtId="177" fontId="6" fillId="0" borderId="89" xfId="2" applyNumberFormat="1" applyFont="1" applyBorder="1" applyAlignment="1">
      <alignment horizontal="center" vertical="center" shrinkToFit="1"/>
    </xf>
    <xf numFmtId="177" fontId="6" fillId="0" borderId="90" xfId="2" applyNumberFormat="1" applyFont="1" applyBorder="1" applyAlignment="1">
      <alignment horizontal="center" vertical="center" shrinkToFit="1"/>
    </xf>
    <xf numFmtId="0" fontId="6" fillId="4" borderId="14" xfId="2" applyFont="1" applyFill="1" applyBorder="1" applyAlignment="1" applyProtection="1">
      <alignment horizontal="center" vertical="center" wrapText="1"/>
      <protection locked="0"/>
    </xf>
    <xf numFmtId="0" fontId="6" fillId="4" borderId="24" xfId="2" applyFont="1" applyFill="1" applyBorder="1" applyAlignment="1" applyProtection="1">
      <alignment horizontal="center" vertical="center" wrapText="1"/>
      <protection locked="0"/>
    </xf>
    <xf numFmtId="0" fontId="11" fillId="3" borderId="26" xfId="2" applyFont="1" applyFill="1" applyBorder="1">
      <alignment vertical="center"/>
    </xf>
    <xf numFmtId="0" fontId="21" fillId="3" borderId="27" xfId="2" applyFont="1" applyFill="1" applyBorder="1" applyAlignment="1">
      <alignment horizontal="center" vertical="center"/>
    </xf>
    <xf numFmtId="0" fontId="11" fillId="3" borderId="27" xfId="2" applyFont="1" applyFill="1" applyBorder="1" applyAlignment="1">
      <alignment horizontal="center" vertical="center" wrapText="1"/>
    </xf>
    <xf numFmtId="0" fontId="11" fillId="3" borderId="27" xfId="2" applyFont="1" applyFill="1" applyBorder="1" applyAlignment="1">
      <alignment horizontal="center" vertical="center" shrinkToFit="1"/>
    </xf>
    <xf numFmtId="0" fontId="20" fillId="3" borderId="27" xfId="2" applyFont="1" applyFill="1" applyBorder="1" applyAlignment="1">
      <alignment horizontal="center" vertical="center" wrapText="1"/>
    </xf>
    <xf numFmtId="1" fontId="11" fillId="3" borderId="27" xfId="2" applyNumberFormat="1" applyFont="1" applyFill="1" applyBorder="1" applyAlignment="1">
      <alignment horizontal="center" vertical="center" wrapText="1"/>
    </xf>
    <xf numFmtId="0" fontId="11" fillId="3" borderId="28" xfId="2" applyFont="1" applyFill="1" applyBorder="1" applyAlignment="1">
      <alignment horizontal="center" vertical="center" wrapText="1"/>
    </xf>
    <xf numFmtId="0" fontId="11" fillId="3" borderId="0" xfId="2" applyFont="1" applyFill="1">
      <alignment vertical="center"/>
    </xf>
    <xf numFmtId="0" fontId="10" fillId="0" borderId="32" xfId="2" applyFont="1" applyBorder="1" applyProtection="1">
      <alignment vertical="center"/>
    </xf>
    <xf numFmtId="0" fontId="10" fillId="0" borderId="29" xfId="2" applyFont="1" applyFill="1" applyBorder="1" applyAlignment="1" applyProtection="1">
      <alignment vertical="center" wrapText="1"/>
    </xf>
    <xf numFmtId="0" fontId="10" fillId="0" borderId="16" xfId="2" applyFont="1" applyFill="1" applyBorder="1" applyAlignment="1" applyProtection="1">
      <alignment vertical="center" wrapText="1"/>
    </xf>
    <xf numFmtId="0" fontId="10" fillId="0" borderId="105" xfId="2" applyFont="1" applyFill="1" applyBorder="1" applyAlignment="1">
      <alignment vertical="center" wrapText="1"/>
    </xf>
    <xf numFmtId="177" fontId="10" fillId="3" borderId="106" xfId="2" applyNumberFormat="1" applyFont="1" applyFill="1" applyBorder="1" applyAlignment="1" applyProtection="1">
      <alignment horizontal="center" vertical="center" shrinkToFit="1"/>
    </xf>
    <xf numFmtId="177" fontId="10" fillId="3" borderId="38" xfId="2" applyNumberFormat="1" applyFont="1" applyFill="1" applyBorder="1" applyAlignment="1" applyProtection="1">
      <alignment horizontal="center" vertical="center" shrinkToFit="1"/>
    </xf>
    <xf numFmtId="177" fontId="10" fillId="3" borderId="107" xfId="2" applyNumberFormat="1" applyFont="1" applyFill="1" applyBorder="1" applyAlignment="1" applyProtection="1">
      <alignment horizontal="center" vertical="center" shrinkToFit="1"/>
    </xf>
    <xf numFmtId="0" fontId="10" fillId="0" borderId="20" xfId="2" applyFont="1" applyBorder="1" applyProtection="1">
      <alignment vertical="center"/>
    </xf>
    <xf numFmtId="0" fontId="10" fillId="0" borderId="2" xfId="2" applyFont="1" applyFill="1" applyBorder="1" applyAlignment="1" applyProtection="1">
      <alignment vertical="center" wrapText="1"/>
    </xf>
    <xf numFmtId="0" fontId="10" fillId="0" borderId="84" xfId="2" applyFont="1" applyFill="1" applyBorder="1" applyAlignment="1">
      <alignment vertical="center" wrapText="1"/>
    </xf>
    <xf numFmtId="0" fontId="10" fillId="0" borderId="21" xfId="2" applyFont="1" applyBorder="1" applyProtection="1">
      <alignment vertical="center"/>
    </xf>
    <xf numFmtId="0" fontId="10" fillId="0" borderId="11" xfId="2" applyFont="1" applyFill="1" applyBorder="1" applyAlignment="1" applyProtection="1">
      <alignment vertical="center" wrapText="1"/>
    </xf>
    <xf numFmtId="0" fontId="11" fillId="0" borderId="46" xfId="2" applyFont="1" applyBorder="1">
      <alignment vertical="center"/>
    </xf>
    <xf numFmtId="0" fontId="11" fillId="0" borderId="2" xfId="2" applyFont="1" applyFill="1" applyBorder="1" applyAlignment="1">
      <alignment vertical="center" wrapText="1"/>
    </xf>
    <xf numFmtId="177" fontId="10" fillId="5" borderId="48" xfId="2" applyNumberFormat="1" applyFont="1" applyFill="1" applyBorder="1" applyAlignment="1" applyProtection="1">
      <alignment horizontal="center" vertical="center" shrinkToFit="1"/>
      <protection locked="0"/>
    </xf>
    <xf numFmtId="177" fontId="10" fillId="5" borderId="7" xfId="2" applyNumberFormat="1" applyFont="1" applyFill="1" applyBorder="1" applyAlignment="1" applyProtection="1">
      <alignment horizontal="center" vertical="center" shrinkToFit="1"/>
      <protection locked="0"/>
    </xf>
    <xf numFmtId="177" fontId="10" fillId="5" borderId="49" xfId="2" applyNumberFormat="1" applyFont="1" applyFill="1" applyBorder="1" applyAlignment="1" applyProtection="1">
      <alignment horizontal="center" vertical="center" shrinkToFit="1"/>
      <protection locked="0"/>
    </xf>
    <xf numFmtId="0" fontId="11" fillId="0" borderId="58" xfId="2" applyFont="1" applyBorder="1">
      <alignment vertical="center"/>
    </xf>
    <xf numFmtId="0" fontId="11" fillId="0" borderId="61" xfId="2" applyFont="1" applyFill="1" applyBorder="1" applyAlignment="1">
      <alignment vertical="center" wrapText="1"/>
    </xf>
    <xf numFmtId="177" fontId="10" fillId="0" borderId="48" xfId="2" applyNumberFormat="1" applyFont="1" applyFill="1" applyBorder="1" applyAlignment="1">
      <alignment horizontal="center" vertical="center" shrinkToFit="1"/>
    </xf>
    <xf numFmtId="177" fontId="10" fillId="0" borderId="7" xfId="2" applyNumberFormat="1" applyFont="1" applyFill="1" applyBorder="1" applyAlignment="1">
      <alignment horizontal="center" vertical="center" shrinkToFit="1"/>
    </xf>
    <xf numFmtId="177" fontId="10" fillId="0" borderId="49" xfId="2" applyNumberFormat="1" applyFont="1" applyFill="1" applyBorder="1" applyAlignment="1">
      <alignment horizontal="center" vertical="center" shrinkToFit="1"/>
    </xf>
    <xf numFmtId="177" fontId="10" fillId="3" borderId="48" xfId="2" applyNumberFormat="1" applyFont="1" applyFill="1" applyBorder="1" applyAlignment="1">
      <alignment horizontal="center" vertical="center" shrinkToFit="1"/>
    </xf>
    <xf numFmtId="177" fontId="10" fillId="3" borderId="7" xfId="2" applyNumberFormat="1" applyFont="1" applyFill="1" applyBorder="1" applyAlignment="1">
      <alignment horizontal="center" vertical="center" shrinkToFit="1"/>
    </xf>
    <xf numFmtId="177" fontId="10" fillId="3" borderId="49" xfId="2" applyNumberFormat="1" applyFont="1" applyFill="1" applyBorder="1" applyAlignment="1">
      <alignment horizontal="center" vertical="center" shrinkToFit="1"/>
    </xf>
    <xf numFmtId="177" fontId="10" fillId="3" borderId="42" xfId="2" applyNumberFormat="1" applyFont="1" applyFill="1" applyBorder="1" applyAlignment="1" applyProtection="1">
      <alignment horizontal="center" vertical="center" shrinkToFit="1"/>
    </xf>
    <xf numFmtId="177" fontId="10" fillId="3" borderId="34" xfId="2" applyNumberFormat="1" applyFont="1" applyFill="1" applyBorder="1" applyAlignment="1" applyProtection="1">
      <alignment horizontal="center" vertical="center" shrinkToFit="1"/>
    </xf>
    <xf numFmtId="177" fontId="10" fillId="3" borderId="43" xfId="2" applyNumberFormat="1" applyFont="1" applyFill="1" applyBorder="1" applyAlignment="1" applyProtection="1">
      <alignment horizontal="center" vertical="center" shrinkToFit="1"/>
    </xf>
    <xf numFmtId="177" fontId="10" fillId="3" borderId="17" xfId="2" applyNumberFormat="1" applyFont="1" applyFill="1" applyBorder="1" applyAlignment="1" applyProtection="1">
      <alignment horizontal="center" vertical="center" shrinkToFit="1"/>
    </xf>
    <xf numFmtId="177" fontId="10" fillId="3" borderId="48" xfId="2" applyNumberFormat="1" applyFont="1" applyFill="1" applyBorder="1" applyAlignment="1" applyProtection="1">
      <alignment horizontal="center" vertical="center" shrinkToFit="1"/>
    </xf>
    <xf numFmtId="177" fontId="10" fillId="3" borderId="7" xfId="2" applyNumberFormat="1" applyFont="1" applyFill="1" applyBorder="1" applyAlignment="1" applyProtection="1">
      <alignment horizontal="center" vertical="center" shrinkToFit="1"/>
    </xf>
    <xf numFmtId="177" fontId="10" fillId="3" borderId="49" xfId="2" applyNumberFormat="1" applyFont="1" applyFill="1" applyBorder="1" applyAlignment="1" applyProtection="1">
      <alignment horizontal="center" vertical="center" shrinkToFit="1"/>
    </xf>
    <xf numFmtId="177" fontId="10" fillId="3" borderId="3" xfId="2" applyNumberFormat="1" applyFont="1" applyFill="1" applyBorder="1" applyAlignment="1" applyProtection="1">
      <alignment horizontal="center" vertical="center" shrinkToFit="1"/>
    </xf>
    <xf numFmtId="177" fontId="10" fillId="3" borderId="52" xfId="2" applyNumberFormat="1" applyFont="1" applyFill="1" applyBorder="1" applyAlignment="1" applyProtection="1">
      <alignment horizontal="center" vertical="center" shrinkToFit="1"/>
    </xf>
    <xf numFmtId="177" fontId="10" fillId="3" borderId="53" xfId="2" applyNumberFormat="1" applyFont="1" applyFill="1" applyBorder="1" applyAlignment="1" applyProtection="1">
      <alignment horizontal="center" vertical="center" shrinkToFit="1"/>
    </xf>
    <xf numFmtId="177" fontId="10" fillId="3" borderId="54" xfId="2" applyNumberFormat="1" applyFont="1" applyFill="1" applyBorder="1" applyAlignment="1" applyProtection="1">
      <alignment horizontal="center" vertical="center" shrinkToFit="1"/>
    </xf>
    <xf numFmtId="177" fontId="10" fillId="3" borderId="59" xfId="2" applyNumberFormat="1" applyFont="1" applyFill="1" applyBorder="1" applyAlignment="1" applyProtection="1">
      <alignment horizontal="center" vertical="center" shrinkToFit="1"/>
    </xf>
    <xf numFmtId="0" fontId="13" fillId="0" borderId="0" xfId="2" applyFont="1">
      <alignment vertical="center"/>
    </xf>
    <xf numFmtId="0" fontId="11" fillId="0" borderId="0" xfId="2" applyFont="1" applyAlignment="1">
      <alignment vertical="center" shrinkToFit="1"/>
    </xf>
    <xf numFmtId="0" fontId="12" fillId="0" borderId="0" xfId="2" applyFont="1" applyAlignment="1">
      <alignment vertical="center" shrinkToFit="1"/>
    </xf>
    <xf numFmtId="0" fontId="11" fillId="0" borderId="0" xfId="2" applyFont="1" applyAlignment="1">
      <alignment horizontal="left" vertical="center"/>
    </xf>
    <xf numFmtId="0" fontId="11" fillId="0" borderId="0" xfId="2" applyFont="1" applyFill="1">
      <alignment vertical="center"/>
    </xf>
    <xf numFmtId="0" fontId="11" fillId="0" borderId="0" xfId="2" applyFont="1" applyFill="1" applyAlignment="1">
      <alignment vertical="center" wrapText="1"/>
    </xf>
    <xf numFmtId="0" fontId="11" fillId="0" borderId="0" xfId="2" applyFont="1" applyAlignment="1">
      <alignment vertical="center" wrapText="1"/>
    </xf>
    <xf numFmtId="0" fontId="11" fillId="0" borderId="0" xfId="2" applyFont="1" applyFill="1" applyBorder="1">
      <alignment vertical="center"/>
    </xf>
    <xf numFmtId="0" fontId="11" fillId="0" borderId="0" xfId="2" applyFont="1" applyBorder="1">
      <alignment vertical="center"/>
    </xf>
    <xf numFmtId="0" fontId="10" fillId="0" borderId="0" xfId="2" applyFont="1" applyFill="1" applyAlignment="1"/>
    <xf numFmtId="0" fontId="10" fillId="0" borderId="0" xfId="2" applyFont="1" applyFill="1" applyAlignment="1">
      <alignment vertical="center"/>
    </xf>
    <xf numFmtId="0" fontId="10" fillId="0" borderId="0" xfId="2" applyFont="1" applyFill="1" applyBorder="1" applyAlignment="1">
      <alignment vertical="center" wrapText="1"/>
    </xf>
    <xf numFmtId="0" fontId="10" fillId="0" borderId="0" xfId="2" applyFont="1" applyFill="1" applyBorder="1" applyAlignment="1">
      <alignment horizontal="justify" vertical="center" wrapText="1"/>
    </xf>
    <xf numFmtId="0" fontId="11" fillId="0" borderId="0" xfId="2" applyFont="1" applyFill="1" applyAlignment="1">
      <alignment vertical="center" textRotation="90"/>
    </xf>
    <xf numFmtId="0" fontId="11" fillId="0" borderId="0" xfId="2" applyFont="1" applyFill="1" applyAlignment="1">
      <alignment horizontal="left" vertical="center"/>
    </xf>
    <xf numFmtId="0" fontId="22" fillId="3" borderId="0" xfId="2" applyFont="1" applyFill="1" applyAlignment="1" applyProtection="1">
      <alignment horizontal="left" vertical="center"/>
    </xf>
    <xf numFmtId="0" fontId="23" fillId="3" borderId="0" xfId="2" applyFont="1" applyFill="1" applyAlignment="1" applyProtection="1">
      <alignment horizontal="center" vertical="center"/>
    </xf>
    <xf numFmtId="0" fontId="23" fillId="3" borderId="0" xfId="2" applyFont="1" applyFill="1" applyProtection="1">
      <alignment vertical="center"/>
    </xf>
    <xf numFmtId="0" fontId="23" fillId="3" borderId="0" xfId="2" applyFont="1" applyFill="1" applyAlignment="1" applyProtection="1">
      <alignment horizontal="left" vertical="center"/>
    </xf>
    <xf numFmtId="0" fontId="24" fillId="3" borderId="0" xfId="2" applyFont="1" applyFill="1" applyProtection="1">
      <alignment vertical="center"/>
    </xf>
    <xf numFmtId="0" fontId="24" fillId="3" borderId="0" xfId="2" applyFont="1" applyFill="1" applyAlignment="1" applyProtection="1">
      <alignment horizontal="left" vertical="center"/>
    </xf>
    <xf numFmtId="0" fontId="23" fillId="5" borderId="7" xfId="2" applyFont="1" applyFill="1" applyBorder="1" applyAlignment="1" applyProtection="1">
      <alignment horizontal="center" vertical="center"/>
      <protection locked="0"/>
    </xf>
    <xf numFmtId="20" fontId="23" fillId="5" borderId="7" xfId="2" applyNumberFormat="1" applyFont="1" applyFill="1" applyBorder="1" applyAlignment="1" applyProtection="1">
      <alignment horizontal="center" vertical="center"/>
      <protection locked="0"/>
    </xf>
    <xf numFmtId="0" fontId="23" fillId="3" borderId="7" xfId="2" applyFont="1" applyFill="1" applyBorder="1" applyAlignment="1" applyProtection="1">
      <alignment horizontal="center" vertical="center"/>
    </xf>
    <xf numFmtId="178" fontId="23" fillId="3" borderId="7" xfId="2" applyNumberFormat="1" applyFont="1" applyFill="1" applyBorder="1" applyAlignment="1" applyProtection="1">
      <alignment horizontal="center" vertical="center"/>
    </xf>
    <xf numFmtId="0" fontId="23" fillId="3" borderId="7" xfId="2" applyNumberFormat="1" applyFont="1" applyFill="1" applyBorder="1" applyAlignment="1" applyProtection="1">
      <alignment horizontal="center" vertical="center"/>
    </xf>
    <xf numFmtId="0" fontId="23" fillId="5" borderId="7" xfId="2" applyFont="1" applyFill="1" applyBorder="1" applyAlignment="1" applyProtection="1">
      <alignment horizontal="left" vertical="center"/>
      <protection locked="0"/>
    </xf>
    <xf numFmtId="0" fontId="23" fillId="3" borderId="7" xfId="3" applyNumberFormat="1" applyFont="1" applyFill="1" applyBorder="1" applyAlignment="1" applyProtection="1">
      <alignment horizontal="center" vertical="center"/>
    </xf>
    <xf numFmtId="20" fontId="23" fillId="3" borderId="7" xfId="2" applyNumberFormat="1" applyFont="1" applyFill="1" applyBorder="1" applyAlignment="1" applyProtection="1">
      <alignment horizontal="center" vertical="center"/>
    </xf>
    <xf numFmtId="0" fontId="25" fillId="3" borderId="0" xfId="2" applyFont="1" applyFill="1" applyAlignment="1" applyProtection="1">
      <alignment horizontal="left" vertical="center"/>
    </xf>
    <xf numFmtId="0" fontId="23" fillId="3" borderId="0" xfId="2" applyFont="1" applyFill="1" applyAlignment="1" applyProtection="1">
      <alignment vertical="center"/>
    </xf>
    <xf numFmtId="0" fontId="11" fillId="4" borderId="7" xfId="2" applyFont="1" applyFill="1" applyBorder="1" applyAlignment="1">
      <alignment horizontal="left" vertical="center"/>
    </xf>
    <xf numFmtId="0" fontId="11" fillId="3" borderId="0" xfId="2" applyFont="1" applyFill="1" applyBorder="1" applyAlignment="1">
      <alignment horizontal="center" vertical="center"/>
    </xf>
    <xf numFmtId="0" fontId="11" fillId="3" borderId="0" xfId="2" applyFont="1" applyFill="1" applyBorder="1" applyAlignment="1">
      <alignment horizontal="left" vertical="center"/>
    </xf>
    <xf numFmtId="0" fontId="15" fillId="3" borderId="0" xfId="2" applyFont="1" applyFill="1">
      <alignment vertical="center"/>
    </xf>
    <xf numFmtId="0" fontId="11" fillId="3" borderId="0" xfId="2" applyFont="1" applyFill="1" applyBorder="1">
      <alignment vertical="center"/>
    </xf>
    <xf numFmtId="0" fontId="15" fillId="3" borderId="0" xfId="2" applyFont="1" applyFill="1" applyBorder="1">
      <alignment vertical="center"/>
    </xf>
    <xf numFmtId="0" fontId="10" fillId="3" borderId="0" xfId="2" applyFont="1" applyFill="1" applyAlignment="1"/>
    <xf numFmtId="0" fontId="10" fillId="3" borderId="0" xfId="2" applyFont="1" applyFill="1">
      <alignment vertical="center"/>
    </xf>
    <xf numFmtId="0" fontId="10" fillId="3" borderId="0" xfId="2" applyFont="1" applyFill="1" applyAlignment="1">
      <alignment vertical="center" wrapText="1"/>
    </xf>
    <xf numFmtId="0" fontId="10" fillId="3" borderId="0" xfId="2" applyFont="1" applyFill="1" applyAlignment="1">
      <alignment horizontal="justify" vertical="center" wrapText="1"/>
    </xf>
    <xf numFmtId="0" fontId="26" fillId="3" borderId="0" xfId="2" applyFont="1" applyFill="1" applyBorder="1">
      <alignment vertical="center"/>
    </xf>
    <xf numFmtId="0" fontId="6" fillId="3" borderId="0" xfId="2" applyFont="1" applyFill="1" applyBorder="1">
      <alignment vertical="center"/>
    </xf>
    <xf numFmtId="0" fontId="18" fillId="3" borderId="0" xfId="2" applyFont="1" applyFill="1">
      <alignment vertical="center"/>
    </xf>
    <xf numFmtId="0" fontId="6" fillId="3" borderId="7" xfId="2" applyFont="1" applyFill="1" applyBorder="1" applyAlignment="1">
      <alignment horizontal="center" vertical="center"/>
    </xf>
    <xf numFmtId="0" fontId="6" fillId="3" borderId="7" xfId="2" applyFont="1" applyFill="1" applyBorder="1">
      <alignment vertical="center"/>
    </xf>
    <xf numFmtId="0" fontId="6" fillId="3" borderId="7" xfId="2" applyFont="1" applyFill="1" applyBorder="1" applyAlignment="1">
      <alignment vertical="center" shrinkToFit="1"/>
    </xf>
    <xf numFmtId="0" fontId="18" fillId="3" borderId="44" xfId="2" applyFont="1" applyFill="1" applyBorder="1" applyAlignment="1">
      <alignment horizontal="center" vertical="center"/>
    </xf>
    <xf numFmtId="0" fontId="27" fillId="3" borderId="63" xfId="2" applyFont="1" applyFill="1" applyBorder="1" applyAlignment="1">
      <alignment horizontal="center" vertical="center"/>
    </xf>
    <xf numFmtId="0" fontId="27" fillId="3" borderId="64" xfId="2" applyFont="1" applyFill="1" applyBorder="1" applyAlignment="1">
      <alignment horizontal="center" vertical="center"/>
    </xf>
    <xf numFmtId="0" fontId="27" fillId="3" borderId="31" xfId="2" applyFont="1" applyFill="1" applyBorder="1" applyAlignment="1">
      <alignment horizontal="center" vertical="center"/>
    </xf>
    <xf numFmtId="0" fontId="18" fillId="3" borderId="64" xfId="2" applyFont="1" applyFill="1" applyBorder="1" applyAlignment="1">
      <alignment horizontal="center" vertical="center"/>
    </xf>
    <xf numFmtId="0" fontId="18" fillId="3" borderId="65" xfId="2" applyFont="1" applyFill="1" applyBorder="1" applyAlignment="1">
      <alignment horizontal="center" vertical="center"/>
    </xf>
    <xf numFmtId="0" fontId="27" fillId="3" borderId="42" xfId="2" applyFont="1" applyFill="1" applyBorder="1">
      <alignment vertical="center"/>
    </xf>
    <xf numFmtId="0" fontId="27" fillId="3" borderId="34" xfId="2" applyFont="1" applyFill="1" applyBorder="1">
      <alignment vertical="center"/>
    </xf>
    <xf numFmtId="0" fontId="27" fillId="3" borderId="18" xfId="2" applyFont="1" applyFill="1" applyBorder="1">
      <alignment vertical="center"/>
    </xf>
    <xf numFmtId="0" fontId="18" fillId="3" borderId="34" xfId="2" applyFont="1" applyFill="1" applyBorder="1">
      <alignment vertical="center"/>
    </xf>
    <xf numFmtId="0" fontId="18" fillId="3" borderId="43" xfId="2" applyFont="1" applyFill="1" applyBorder="1">
      <alignment vertical="center"/>
    </xf>
    <xf numFmtId="0" fontId="27" fillId="3" borderId="48" xfId="2" applyFont="1" applyFill="1" applyBorder="1">
      <alignment vertical="center"/>
    </xf>
    <xf numFmtId="0" fontId="27" fillId="3" borderId="7" xfId="2" applyFont="1" applyFill="1" applyBorder="1">
      <alignment vertical="center"/>
    </xf>
    <xf numFmtId="0" fontId="27" fillId="3" borderId="1" xfId="2" applyFont="1" applyFill="1" applyBorder="1">
      <alignment vertical="center"/>
    </xf>
    <xf numFmtId="0" fontId="27" fillId="3" borderId="49" xfId="2" applyFont="1" applyFill="1" applyBorder="1">
      <alignment vertical="center"/>
    </xf>
    <xf numFmtId="0" fontId="18" fillId="3" borderId="7" xfId="2" applyFont="1" applyFill="1" applyBorder="1">
      <alignment vertical="center"/>
    </xf>
    <xf numFmtId="0" fontId="18" fillId="3" borderId="49" xfId="2" applyFont="1" applyFill="1" applyBorder="1">
      <alignment vertical="center"/>
    </xf>
    <xf numFmtId="0" fontId="18" fillId="3" borderId="52" xfId="2" applyFont="1" applyFill="1" applyBorder="1">
      <alignment vertical="center"/>
    </xf>
    <xf numFmtId="0" fontId="18" fillId="3" borderId="53" xfId="2" applyFont="1" applyFill="1" applyBorder="1">
      <alignment vertical="center"/>
    </xf>
    <xf numFmtId="0" fontId="18" fillId="3" borderId="54" xfId="2" applyFont="1" applyFill="1" applyBorder="1">
      <alignment vertical="center"/>
    </xf>
    <xf numFmtId="0" fontId="30" fillId="0" borderId="0" xfId="0" applyFont="1" applyAlignment="1">
      <alignment vertical="top" wrapText="1"/>
    </xf>
    <xf numFmtId="0" fontId="32" fillId="0" borderId="0" xfId="0" applyFont="1" applyAlignment="1">
      <alignment horizontal="left" vertical="top"/>
    </xf>
    <xf numFmtId="0" fontId="34" fillId="0" borderId="0" xfId="0" applyFont="1" applyAlignment="1">
      <alignment vertical="center"/>
    </xf>
    <xf numFmtId="0" fontId="34" fillId="0" borderId="0" xfId="0" applyFont="1" applyAlignment="1">
      <alignment vertical="top" wrapText="1"/>
    </xf>
    <xf numFmtId="49" fontId="34" fillId="0" borderId="0" xfId="0" applyNumberFormat="1" applyFont="1" applyAlignment="1">
      <alignment horizontal="center" vertical="top" wrapText="1"/>
    </xf>
    <xf numFmtId="0" fontId="35" fillId="0" borderId="4" xfId="0" applyFont="1" applyFill="1" applyBorder="1" applyAlignment="1">
      <alignment vertical="center"/>
    </xf>
    <xf numFmtId="0" fontId="36" fillId="0" borderId="5" xfId="0" applyFont="1" applyFill="1" applyBorder="1" applyAlignment="1">
      <alignment vertical="center"/>
    </xf>
    <xf numFmtId="0" fontId="36" fillId="0" borderId="6" xfId="0" applyFont="1" applyFill="1" applyBorder="1" applyAlignment="1">
      <alignment horizontal="center" vertical="top" wrapText="1"/>
    </xf>
    <xf numFmtId="0" fontId="37" fillId="0" borderId="5" xfId="0" applyFont="1" applyFill="1" applyBorder="1" applyAlignment="1">
      <alignment horizontal="center" vertical="center" wrapText="1"/>
    </xf>
    <xf numFmtId="0" fontId="37" fillId="0" borderId="5" xfId="0" applyFont="1" applyFill="1" applyBorder="1" applyAlignment="1">
      <alignment horizontal="right" vertical="center"/>
    </xf>
    <xf numFmtId="0" fontId="34" fillId="0" borderId="5" xfId="0" applyFont="1" applyBorder="1" applyAlignment="1">
      <alignment vertical="top" wrapText="1"/>
    </xf>
    <xf numFmtId="0" fontId="37" fillId="0" borderId="127" xfId="0" applyFont="1" applyFill="1" applyBorder="1" applyAlignment="1">
      <alignment horizontal="center" vertical="center" wrapText="1"/>
    </xf>
    <xf numFmtId="0" fontId="34" fillId="0" borderId="125" xfId="0" applyFont="1" applyBorder="1" applyAlignment="1">
      <alignment vertical="top" wrapText="1"/>
    </xf>
    <xf numFmtId="0" fontId="37" fillId="0" borderId="6"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38" fillId="0" borderId="0" xfId="0" applyFont="1" applyAlignment="1">
      <alignment vertical="center" wrapText="1"/>
    </xf>
    <xf numFmtId="0" fontId="34" fillId="3" borderId="1" xfId="0" applyFont="1" applyFill="1" applyBorder="1" applyAlignment="1">
      <alignment horizontal="center" vertical="top" wrapText="1"/>
    </xf>
    <xf numFmtId="0" fontId="34" fillId="0" borderId="0" xfId="0" applyFont="1" applyFill="1" applyBorder="1" applyAlignment="1">
      <alignment vertical="top" wrapText="1"/>
    </xf>
    <xf numFmtId="0" fontId="34" fillId="0" borderId="0" xfId="0" applyFont="1" applyFill="1" applyAlignment="1">
      <alignment vertical="top" wrapText="1"/>
    </xf>
    <xf numFmtId="0" fontId="33" fillId="0" borderId="0" xfId="6" applyFont="1"/>
    <xf numFmtId="0" fontId="34" fillId="3" borderId="10" xfId="0" applyFont="1" applyFill="1" applyBorder="1" applyAlignment="1">
      <alignment vertical="top" wrapText="1"/>
    </xf>
    <xf numFmtId="0" fontId="34" fillId="3" borderId="11" xfId="0" applyFont="1" applyFill="1" applyBorder="1" applyAlignment="1">
      <alignment vertical="top" wrapText="1"/>
    </xf>
    <xf numFmtId="0" fontId="34" fillId="3" borderId="7" xfId="0" applyFont="1" applyFill="1" applyBorder="1" applyAlignment="1">
      <alignment horizontal="center" vertical="top" wrapText="1"/>
    </xf>
    <xf numFmtId="0" fontId="35" fillId="3" borderId="4" xfId="0" applyFont="1" applyFill="1" applyBorder="1" applyAlignment="1">
      <alignment vertical="center"/>
    </xf>
    <xf numFmtId="0" fontId="36" fillId="3" borderId="5" xfId="0" applyFont="1" applyFill="1" applyBorder="1" applyAlignment="1">
      <alignment vertical="center"/>
    </xf>
    <xf numFmtId="0" fontId="36" fillId="3" borderId="6" xfId="0" applyFont="1" applyFill="1" applyBorder="1" applyAlignment="1">
      <alignment horizontal="center" vertical="top" wrapText="1"/>
    </xf>
    <xf numFmtId="0" fontId="37" fillId="3" borderId="5" xfId="0" applyFont="1" applyFill="1" applyBorder="1" applyAlignment="1">
      <alignment horizontal="center" vertical="center" wrapText="1"/>
    </xf>
    <xf numFmtId="0" fontId="37" fillId="3" borderId="5" xfId="0" applyFont="1" applyFill="1" applyBorder="1" applyAlignment="1">
      <alignment horizontal="right" vertical="center"/>
    </xf>
    <xf numFmtId="0" fontId="34" fillId="3" borderId="5" xfId="0" applyFont="1" applyFill="1" applyBorder="1" applyAlignment="1">
      <alignment vertical="top" wrapText="1"/>
    </xf>
    <xf numFmtId="0" fontId="37" fillId="3" borderId="127" xfId="0" applyFont="1" applyFill="1" applyBorder="1" applyAlignment="1">
      <alignment horizontal="center" vertical="center" wrapText="1"/>
    </xf>
    <xf numFmtId="0" fontId="34" fillId="3" borderId="125" xfId="0" applyFont="1" applyFill="1" applyBorder="1" applyAlignment="1">
      <alignment vertical="top" wrapText="1"/>
    </xf>
    <xf numFmtId="0" fontId="34" fillId="3" borderId="6" xfId="0" applyFont="1" applyFill="1" applyBorder="1" applyAlignment="1">
      <alignment vertical="top" wrapText="1"/>
    </xf>
    <xf numFmtId="0" fontId="34" fillId="3" borderId="0" xfId="0" applyFont="1" applyFill="1" applyAlignment="1">
      <alignment vertical="top"/>
    </xf>
    <xf numFmtId="0" fontId="34" fillId="3" borderId="0" xfId="0" applyFont="1" applyFill="1" applyAlignment="1">
      <alignment vertical="top" wrapText="1"/>
    </xf>
    <xf numFmtId="49" fontId="34" fillId="3" borderId="0" xfId="0" applyNumberFormat="1" applyFont="1" applyFill="1" applyAlignment="1">
      <alignment horizontal="center" vertical="top" wrapText="1"/>
    </xf>
    <xf numFmtId="0" fontId="35" fillId="3" borderId="1" xfId="0" applyFont="1" applyFill="1" applyBorder="1" applyAlignment="1">
      <alignment vertical="center"/>
    </xf>
    <xf numFmtId="0" fontId="36" fillId="3" borderId="2" xfId="0" applyFont="1" applyFill="1" applyBorder="1" applyAlignment="1">
      <alignment vertical="center"/>
    </xf>
    <xf numFmtId="0" fontId="36" fillId="3" borderId="3" xfId="0" applyFont="1" applyFill="1" applyBorder="1" applyAlignment="1">
      <alignment horizontal="center" vertical="top" wrapText="1"/>
    </xf>
    <xf numFmtId="0" fontId="37" fillId="3" borderId="2" xfId="0" applyFont="1" applyFill="1" applyBorder="1" applyAlignment="1">
      <alignment horizontal="center" vertical="center" wrapText="1"/>
    </xf>
    <xf numFmtId="0" fontId="37" fillId="3" borderId="2" xfId="0" applyFont="1" applyFill="1" applyBorder="1" applyAlignment="1">
      <alignment horizontal="right" vertical="center"/>
    </xf>
    <xf numFmtId="0" fontId="37" fillId="3" borderId="122" xfId="0" applyFont="1" applyFill="1" applyBorder="1" applyAlignment="1">
      <alignment horizontal="center" vertical="center" wrapText="1"/>
    </xf>
    <xf numFmtId="0" fontId="34" fillId="3" borderId="2" xfId="0" applyFont="1" applyFill="1" applyBorder="1" applyAlignment="1">
      <alignment vertical="top" wrapText="1"/>
    </xf>
    <xf numFmtId="0" fontId="37" fillId="3" borderId="123" xfId="0" applyFont="1" applyFill="1" applyBorder="1" applyAlignment="1">
      <alignment horizontal="center" vertical="center" wrapText="1"/>
    </xf>
    <xf numFmtId="0" fontId="34" fillId="3" borderId="124" xfId="0" applyFont="1" applyFill="1" applyBorder="1" applyAlignment="1">
      <alignment vertical="top" wrapText="1"/>
    </xf>
    <xf numFmtId="0" fontId="37" fillId="3" borderId="3" xfId="0" applyFont="1" applyFill="1" applyBorder="1" applyAlignment="1">
      <alignment horizontal="center" vertical="center" wrapText="1"/>
    </xf>
    <xf numFmtId="0" fontId="34" fillId="3" borderId="0" xfId="0" applyFont="1" applyFill="1" applyBorder="1" applyAlignment="1">
      <alignment vertical="top"/>
    </xf>
    <xf numFmtId="0" fontId="34" fillId="3" borderId="0" xfId="0" applyFont="1" applyFill="1" applyBorder="1" applyAlignment="1">
      <alignment horizontal="center" vertical="top" wrapText="1"/>
    </xf>
    <xf numFmtId="49" fontId="34" fillId="3" borderId="0" xfId="0" applyNumberFormat="1" applyFont="1" applyFill="1" applyBorder="1" applyAlignment="1">
      <alignment horizontal="center" vertical="top" wrapText="1"/>
    </xf>
    <xf numFmtId="0" fontId="33" fillId="3" borderId="0" xfId="0" applyFont="1" applyFill="1" applyBorder="1" applyAlignment="1">
      <alignment vertical="top" wrapText="1"/>
    </xf>
    <xf numFmtId="0" fontId="35" fillId="0" borderId="1" xfId="0" applyFont="1" applyFill="1" applyBorder="1" applyAlignment="1">
      <alignment vertical="center"/>
    </xf>
    <xf numFmtId="0" fontId="36" fillId="0" borderId="2" xfId="0" applyFont="1" applyFill="1" applyBorder="1" applyAlignment="1">
      <alignment vertical="center"/>
    </xf>
    <xf numFmtId="0" fontId="36" fillId="0" borderId="3" xfId="0" applyFont="1" applyFill="1" applyBorder="1" applyAlignment="1">
      <alignment horizontal="center" vertical="top" wrapText="1"/>
    </xf>
    <xf numFmtId="0" fontId="37" fillId="0" borderId="2" xfId="0" applyFont="1" applyFill="1" applyBorder="1" applyAlignment="1">
      <alignment horizontal="center" vertical="center" wrapText="1"/>
    </xf>
    <xf numFmtId="0" fontId="37" fillId="0" borderId="2" xfId="0" applyFont="1" applyFill="1" applyBorder="1" applyAlignment="1">
      <alignment horizontal="right" vertical="center"/>
    </xf>
    <xf numFmtId="0" fontId="34" fillId="0" borderId="2" xfId="0" applyFont="1" applyBorder="1" applyAlignment="1">
      <alignment vertical="top" wrapText="1"/>
    </xf>
    <xf numFmtId="0" fontId="37" fillId="0" borderId="123" xfId="0" applyFont="1" applyFill="1" applyBorder="1" applyAlignment="1">
      <alignment horizontal="center" vertical="center" wrapText="1"/>
    </xf>
    <xf numFmtId="0" fontId="34" fillId="0" borderId="124" xfId="0" applyFont="1" applyBorder="1" applyAlignment="1">
      <alignment vertical="top" wrapText="1"/>
    </xf>
    <xf numFmtId="0" fontId="37" fillId="0" borderId="3"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4" fillId="0" borderId="1" xfId="0" applyFont="1" applyFill="1" applyBorder="1" applyAlignment="1">
      <alignment horizontal="center" vertical="top" wrapText="1"/>
    </xf>
    <xf numFmtId="0" fontId="34" fillId="0" borderId="8" xfId="0" applyFont="1" applyFill="1" applyBorder="1" applyAlignment="1">
      <alignment vertical="top" wrapText="1"/>
    </xf>
    <xf numFmtId="0" fontId="34" fillId="0" borderId="7" xfId="0" applyFont="1" applyFill="1" applyBorder="1" applyAlignment="1">
      <alignment horizontal="center" vertical="top" wrapText="1"/>
    </xf>
    <xf numFmtId="0" fontId="34" fillId="0" borderId="2" xfId="0" applyFont="1" applyFill="1" applyBorder="1" applyAlignment="1">
      <alignment horizontal="center" vertical="top" wrapText="1"/>
    </xf>
    <xf numFmtId="0" fontId="34" fillId="0" borderId="7" xfId="0" applyFont="1" applyFill="1" applyBorder="1" applyAlignment="1">
      <alignment horizontal="center" vertical="top" wrapText="1"/>
    </xf>
    <xf numFmtId="0" fontId="34" fillId="0" borderId="1" xfId="0" applyFont="1" applyBorder="1" applyAlignment="1">
      <alignment horizontal="center" vertical="top" wrapText="1"/>
    </xf>
    <xf numFmtId="0" fontId="34" fillId="0" borderId="10" xfId="0" applyFont="1" applyFill="1" applyBorder="1" applyAlignment="1">
      <alignment horizontal="center" vertical="top" wrapText="1"/>
    </xf>
    <xf numFmtId="0" fontId="34" fillId="0" borderId="0" xfId="0" applyFont="1" applyBorder="1" applyAlignment="1">
      <alignment vertical="top" wrapText="1"/>
    </xf>
    <xf numFmtId="0" fontId="34" fillId="0" borderId="10" xfId="0" applyFont="1" applyBorder="1" applyAlignment="1">
      <alignment horizontal="center" vertical="top" wrapText="1"/>
    </xf>
    <xf numFmtId="0" fontId="34" fillId="0" borderId="7" xfId="0" applyFont="1" applyBorder="1" applyAlignment="1">
      <alignment horizontal="center" vertical="top" wrapText="1"/>
    </xf>
    <xf numFmtId="0" fontId="34" fillId="0" borderId="0" xfId="0" applyFont="1" applyAlignment="1"/>
    <xf numFmtId="0" fontId="34" fillId="0" borderId="0" xfId="0" applyFont="1" applyAlignment="1">
      <alignment vertical="top"/>
    </xf>
    <xf numFmtId="0" fontId="38" fillId="2" borderId="7" xfId="0" applyFont="1" applyFill="1" applyBorder="1" applyAlignment="1">
      <alignment horizontal="center" vertical="center" wrapText="1"/>
    </xf>
    <xf numFmtId="0" fontId="38" fillId="0" borderId="0" xfId="0" applyFont="1" applyAlignment="1">
      <alignment vertical="top" wrapText="1"/>
    </xf>
    <xf numFmtId="0" fontId="38" fillId="2" borderId="1" xfId="0" applyFont="1" applyFill="1" applyBorder="1" applyAlignment="1">
      <alignment horizontal="center" vertical="center" wrapText="1"/>
    </xf>
    <xf numFmtId="49" fontId="34" fillId="0" borderId="0" xfId="0" applyNumberFormat="1" applyFont="1" applyFill="1" applyBorder="1" applyAlignment="1">
      <alignment horizontal="center" vertical="top" wrapText="1"/>
    </xf>
    <xf numFmtId="0" fontId="38" fillId="2" borderId="48" xfId="0" applyFont="1" applyFill="1" applyBorder="1" applyAlignment="1">
      <alignment horizontal="center" vertical="center" wrapText="1"/>
    </xf>
    <xf numFmtId="0" fontId="36" fillId="0" borderId="1" xfId="0" applyFont="1" applyFill="1" applyBorder="1" applyAlignment="1">
      <alignment vertical="center"/>
    </xf>
    <xf numFmtId="0" fontId="36" fillId="0" borderId="123" xfId="0" applyFont="1" applyFill="1" applyBorder="1" applyAlignment="1">
      <alignment vertical="center"/>
    </xf>
    <xf numFmtId="0" fontId="34" fillId="0" borderId="2" xfId="0" applyFont="1" applyFill="1" applyBorder="1" applyAlignment="1">
      <alignment horizontal="right" vertical="center"/>
    </xf>
    <xf numFmtId="0" fontId="44" fillId="0" borderId="5" xfId="0" applyFont="1" applyFill="1" applyBorder="1" applyAlignment="1">
      <alignment horizontal="center" vertical="center" wrapText="1"/>
    </xf>
    <xf numFmtId="0" fontId="44" fillId="0" borderId="126" xfId="0" applyFont="1" applyFill="1" applyBorder="1" applyAlignment="1">
      <alignment horizontal="center" vertical="center" wrapText="1"/>
    </xf>
    <xf numFmtId="0" fontId="44" fillId="3" borderId="5" xfId="0" applyFont="1" applyFill="1" applyBorder="1" applyAlignment="1">
      <alignment horizontal="center" vertical="center" wrapText="1"/>
    </xf>
    <xf numFmtId="0" fontId="44" fillId="3" borderId="126" xfId="0" applyFont="1" applyFill="1" applyBorder="1" applyAlignment="1">
      <alignment horizontal="center" vertical="center" wrapText="1"/>
    </xf>
    <xf numFmtId="0" fontId="44" fillId="3" borderId="2" xfId="0" applyFont="1" applyFill="1" applyBorder="1" applyAlignment="1">
      <alignment horizontal="center" vertical="center" wrapText="1"/>
    </xf>
    <xf numFmtId="0" fontId="44" fillId="3" borderId="122" xfId="0" applyFont="1" applyFill="1" applyBorder="1" applyAlignment="1">
      <alignment horizontal="center" vertical="center" wrapText="1"/>
    </xf>
    <xf numFmtId="0" fontId="44" fillId="3" borderId="2" xfId="0" applyFont="1" applyFill="1" applyBorder="1" applyAlignment="1">
      <alignment horizontal="right" vertical="center"/>
    </xf>
    <xf numFmtId="0" fontId="44" fillId="0" borderId="2" xfId="0" applyFont="1" applyFill="1" applyBorder="1" applyAlignment="1">
      <alignment horizontal="center" vertical="center" wrapText="1"/>
    </xf>
    <xf numFmtId="0" fontId="44" fillId="0" borderId="122" xfId="0" applyFont="1" applyFill="1" applyBorder="1" applyAlignment="1">
      <alignment horizontal="center" vertical="center" wrapText="1"/>
    </xf>
    <xf numFmtId="10" fontId="45" fillId="0" borderId="2" xfId="0" applyNumberFormat="1" applyFont="1" applyBorder="1" applyAlignment="1">
      <alignment vertical="center" wrapText="1"/>
    </xf>
    <xf numFmtId="0" fontId="47" fillId="0" borderId="122" xfId="0" applyFont="1" applyFill="1" applyBorder="1" applyAlignment="1">
      <alignment horizontal="center" vertical="center" wrapText="1"/>
    </xf>
    <xf numFmtId="0" fontId="46" fillId="0" borderId="122" xfId="0" applyFont="1" applyFill="1" applyBorder="1" applyAlignment="1">
      <alignment horizontal="center" vertical="center" wrapText="1"/>
    </xf>
    <xf numFmtId="0" fontId="46" fillId="0" borderId="3" xfId="0" applyFont="1" applyFill="1" applyBorder="1" applyAlignment="1">
      <alignment horizontal="center" vertical="center" wrapText="1"/>
    </xf>
    <xf numFmtId="49" fontId="48" fillId="0" borderId="7" xfId="0" applyNumberFormat="1" applyFont="1" applyBorder="1" applyAlignment="1">
      <alignment horizontal="center" vertical="top" wrapText="1"/>
    </xf>
    <xf numFmtId="49" fontId="48" fillId="0" borderId="7" xfId="0" applyNumberFormat="1" applyFont="1" applyFill="1" applyBorder="1" applyAlignment="1">
      <alignment horizontal="center" vertical="top" wrapText="1"/>
    </xf>
    <xf numFmtId="49" fontId="46" fillId="0" borderId="7" xfId="0" applyNumberFormat="1" applyFont="1" applyFill="1" applyBorder="1" applyAlignment="1">
      <alignment horizontal="center" vertical="top" wrapText="1"/>
    </xf>
    <xf numFmtId="49" fontId="46" fillId="0" borderId="7" xfId="0" applyNumberFormat="1" applyFont="1" applyBorder="1" applyAlignment="1">
      <alignment horizontal="center" vertical="top" wrapText="1"/>
    </xf>
    <xf numFmtId="49" fontId="48" fillId="0" borderId="1" xfId="0" applyNumberFormat="1" applyFont="1" applyFill="1" applyBorder="1" applyAlignment="1">
      <alignment horizontal="center" vertical="top" wrapText="1"/>
    </xf>
    <xf numFmtId="49" fontId="48" fillId="0" borderId="2" xfId="0" applyNumberFormat="1" applyFont="1" applyFill="1" applyBorder="1" applyAlignment="1">
      <alignment horizontal="center" vertical="top" wrapText="1"/>
    </xf>
    <xf numFmtId="49" fontId="46" fillId="0" borderId="2" xfId="0" applyNumberFormat="1" applyFont="1" applyFill="1" applyBorder="1" applyAlignment="1">
      <alignment horizontal="center" vertical="top" wrapText="1"/>
    </xf>
    <xf numFmtId="49" fontId="46" fillId="3" borderId="7" xfId="0" applyNumberFormat="1" applyFont="1" applyFill="1" applyBorder="1" applyAlignment="1">
      <alignment horizontal="center" vertical="top" wrapText="1"/>
    </xf>
    <xf numFmtId="49" fontId="48" fillId="3" borderId="7" xfId="0" applyNumberFormat="1" applyFont="1" applyFill="1" applyBorder="1" applyAlignment="1">
      <alignment horizontal="center" vertical="top" wrapText="1"/>
    </xf>
    <xf numFmtId="49" fontId="46" fillId="0" borderId="14" xfId="0" applyNumberFormat="1" applyFont="1" applyFill="1" applyBorder="1" applyAlignment="1">
      <alignment horizontal="center" vertical="top" wrapText="1"/>
    </xf>
    <xf numFmtId="49" fontId="34" fillId="0" borderId="15" xfId="0" applyNumberFormat="1" applyFont="1" applyFill="1" applyBorder="1" applyAlignment="1">
      <alignment horizontal="center" vertical="top" wrapText="1"/>
    </xf>
    <xf numFmtId="49" fontId="46" fillId="0" borderId="15" xfId="0" applyNumberFormat="1" applyFont="1" applyFill="1" applyBorder="1" applyAlignment="1">
      <alignment horizontal="center" vertical="top" wrapText="1"/>
    </xf>
    <xf numFmtId="49" fontId="34" fillId="0" borderId="13" xfId="0" applyNumberFormat="1" applyFont="1" applyFill="1" applyBorder="1" applyAlignment="1">
      <alignment horizontal="center" vertical="top" wrapText="1"/>
    </xf>
    <xf numFmtId="0" fontId="38" fillId="2" borderId="5" xfId="0" applyFont="1" applyFill="1" applyBorder="1" applyAlignment="1">
      <alignment horizontal="center" vertical="center" wrapText="1"/>
    </xf>
    <xf numFmtId="0" fontId="34" fillId="0" borderId="10" xfId="0" applyFont="1" applyFill="1" applyBorder="1" applyAlignment="1">
      <alignment horizontal="center" vertical="top" wrapText="1"/>
    </xf>
    <xf numFmtId="0" fontId="34" fillId="0" borderId="2" xfId="0" applyFont="1" applyBorder="1" applyAlignment="1">
      <alignment vertical="top" wrapText="1"/>
    </xf>
    <xf numFmtId="0" fontId="34" fillId="3" borderId="11" xfId="0" applyFont="1" applyFill="1" applyBorder="1" applyAlignment="1">
      <alignment horizontal="center" vertical="top" wrapText="1"/>
    </xf>
    <xf numFmtId="0" fontId="34" fillId="3" borderId="12" xfId="0" applyFont="1" applyFill="1" applyBorder="1" applyAlignment="1">
      <alignment vertical="top" wrapText="1"/>
    </xf>
    <xf numFmtId="0" fontId="38" fillId="2" borderId="5" xfId="0" applyFont="1" applyFill="1" applyBorder="1" applyAlignment="1">
      <alignment horizontal="center" vertical="center" wrapText="1"/>
    </xf>
    <xf numFmtId="0" fontId="34" fillId="0" borderId="7" xfId="0" applyFont="1" applyFill="1" applyBorder="1" applyAlignment="1">
      <alignment horizontal="center" vertical="top" wrapText="1"/>
    </xf>
    <xf numFmtId="0" fontId="34" fillId="0" borderId="2" xfId="0" applyFont="1" applyBorder="1" applyAlignment="1">
      <alignment vertical="top" wrapText="1"/>
    </xf>
    <xf numFmtId="0" fontId="33" fillId="0" borderId="0" xfId="1" applyFont="1" applyFill="1">
      <alignment vertical="center"/>
    </xf>
    <xf numFmtId="0" fontId="41" fillId="0" borderId="0" xfId="1" applyFont="1" applyFill="1">
      <alignment vertical="center"/>
    </xf>
    <xf numFmtId="0" fontId="33" fillId="0" borderId="0" xfId="1" applyFont="1" applyFill="1" applyBorder="1" applyAlignment="1">
      <alignment horizontal="left" vertical="center" wrapText="1"/>
    </xf>
    <xf numFmtId="0" fontId="33" fillId="0" borderId="0" xfId="1" applyFont="1" applyFill="1" applyAlignment="1">
      <alignment vertical="top"/>
    </xf>
    <xf numFmtId="0" fontId="33" fillId="0" borderId="0" xfId="1" applyFont="1" applyFill="1" applyAlignment="1">
      <alignment horizontal="left" vertical="center"/>
    </xf>
    <xf numFmtId="0" fontId="34" fillId="0" borderId="7" xfId="1" applyFont="1" applyFill="1" applyBorder="1" applyAlignment="1">
      <alignment horizontal="center" vertical="center"/>
    </xf>
    <xf numFmtId="0" fontId="34" fillId="0" borderId="0" xfId="1" applyFont="1" applyFill="1" applyAlignment="1">
      <alignment horizontal="center" vertical="center"/>
    </xf>
    <xf numFmtId="0" fontId="33" fillId="0" borderId="7" xfId="0" applyFont="1" applyFill="1" applyBorder="1" applyAlignment="1">
      <alignment horizontal="left" vertical="top" wrapText="1"/>
    </xf>
    <xf numFmtId="0" fontId="33" fillId="0" borderId="13" xfId="1" applyFont="1" applyFill="1" applyBorder="1" applyAlignment="1">
      <alignment horizontal="left" vertical="center" wrapText="1"/>
    </xf>
    <xf numFmtId="0" fontId="34" fillId="0" borderId="0" xfId="1" applyFont="1" applyFill="1">
      <alignment vertical="center"/>
    </xf>
    <xf numFmtId="0" fontId="33" fillId="0" borderId="7" xfId="1" applyFont="1" applyFill="1" applyBorder="1" applyAlignment="1">
      <alignment horizontal="left" vertical="center" wrapText="1"/>
    </xf>
    <xf numFmtId="0" fontId="33" fillId="0" borderId="128" xfId="1" applyFont="1" applyFill="1" applyBorder="1" applyAlignment="1">
      <alignment horizontal="left" vertical="center" wrapText="1"/>
    </xf>
    <xf numFmtId="0" fontId="33" fillId="0" borderId="7" xfId="1" applyFont="1" applyFill="1" applyBorder="1" applyAlignment="1">
      <alignment horizontal="left" vertical="center"/>
    </xf>
    <xf numFmtId="0" fontId="41" fillId="0" borderId="7" xfId="1" applyFont="1" applyFill="1" applyBorder="1" applyAlignment="1">
      <alignment horizontal="left" vertical="center" wrapText="1"/>
    </xf>
    <xf numFmtId="0" fontId="41" fillId="0" borderId="7" xfId="1" applyFont="1" applyFill="1" applyBorder="1" applyAlignment="1">
      <alignment vertical="center" wrapText="1"/>
    </xf>
    <xf numFmtId="0" fontId="33" fillId="0" borderId="0" xfId="1" applyFont="1" applyFill="1" applyAlignment="1">
      <alignment vertical="center"/>
    </xf>
    <xf numFmtId="0" fontId="41" fillId="0" borderId="7" xfId="1" applyFont="1" applyFill="1" applyBorder="1" applyAlignment="1">
      <alignment vertical="top"/>
    </xf>
    <xf numFmtId="0" fontId="41" fillId="0" borderId="7" xfId="1" applyFont="1" applyFill="1" applyBorder="1" applyAlignment="1">
      <alignment horizontal="left" vertical="center"/>
    </xf>
    <xf numFmtId="0" fontId="33" fillId="0" borderId="7" xfId="1" applyFont="1" applyFill="1" applyBorder="1" applyAlignment="1">
      <alignment horizontal="left" vertical="top" wrapText="1"/>
    </xf>
    <xf numFmtId="0" fontId="34" fillId="0" borderId="7" xfId="1" applyFont="1" applyFill="1" applyBorder="1" applyAlignment="1">
      <alignment horizontal="left" vertical="center" wrapText="1"/>
    </xf>
    <xf numFmtId="0" fontId="34" fillId="0" borderId="7" xfId="1" applyFont="1" applyFill="1" applyBorder="1" applyAlignment="1">
      <alignment horizontal="left" vertical="center"/>
    </xf>
    <xf numFmtId="0" fontId="34" fillId="0" borderId="128" xfId="1" applyFont="1" applyFill="1" applyBorder="1" applyAlignment="1">
      <alignment horizontal="left" vertical="center"/>
    </xf>
    <xf numFmtId="0" fontId="34" fillId="0" borderId="14" xfId="1" applyFont="1" applyFill="1" applyBorder="1" applyAlignment="1">
      <alignment vertical="center" wrapText="1"/>
    </xf>
    <xf numFmtId="0" fontId="34" fillId="0" borderId="38" xfId="1" applyFont="1" applyFill="1" applyBorder="1" applyAlignment="1">
      <alignment vertical="center" wrapText="1"/>
    </xf>
    <xf numFmtId="0" fontId="34" fillId="0" borderId="135" xfId="1" applyFont="1" applyFill="1" applyBorder="1" applyAlignment="1">
      <alignment vertical="center" wrapText="1"/>
    </xf>
    <xf numFmtId="0" fontId="34" fillId="0" borderId="130" xfId="1" applyFont="1" applyFill="1" applyBorder="1" applyAlignment="1">
      <alignment vertical="center" wrapText="1"/>
    </xf>
    <xf numFmtId="0" fontId="34" fillId="0" borderId="15" xfId="1" applyFont="1" applyFill="1" applyBorder="1" applyAlignment="1">
      <alignment vertical="center" wrapText="1"/>
    </xf>
    <xf numFmtId="0" fontId="34" fillId="0" borderId="129" xfId="1" applyFont="1" applyFill="1" applyBorder="1" applyAlignment="1">
      <alignment vertical="center" wrapText="1"/>
    </xf>
    <xf numFmtId="0" fontId="34" fillId="0" borderId="7" xfId="1" applyFont="1" applyFill="1" applyBorder="1" applyAlignment="1">
      <alignment vertical="center" wrapText="1"/>
    </xf>
    <xf numFmtId="0" fontId="34" fillId="0" borderId="7" xfId="1" applyFont="1" applyFill="1" applyBorder="1">
      <alignment vertical="center"/>
    </xf>
    <xf numFmtId="0" fontId="34" fillId="0" borderId="7" xfId="1" applyNumberFormat="1" applyFont="1" applyFill="1" applyBorder="1" applyAlignment="1">
      <alignment horizontal="center" vertical="top" wrapText="1"/>
    </xf>
    <xf numFmtId="180" fontId="33" fillId="0" borderId="0" xfId="1" applyNumberFormat="1" applyFont="1" applyFill="1" applyBorder="1" applyAlignment="1">
      <alignment horizontal="center" vertical="top" wrapText="1"/>
    </xf>
    <xf numFmtId="180" fontId="34" fillId="0" borderId="7" xfId="1" applyNumberFormat="1" applyFont="1" applyFill="1" applyBorder="1" applyAlignment="1">
      <alignment horizontal="center" vertical="center" wrapText="1"/>
    </xf>
    <xf numFmtId="180" fontId="33" fillId="0" borderId="7" xfId="0" applyNumberFormat="1" applyFont="1" applyFill="1" applyBorder="1" applyAlignment="1">
      <alignment horizontal="center" vertical="top" wrapText="1"/>
    </xf>
    <xf numFmtId="180" fontId="34" fillId="0" borderId="13" xfId="1" applyNumberFormat="1" applyFont="1" applyFill="1" applyBorder="1" applyAlignment="1">
      <alignment horizontal="center" vertical="top" wrapText="1"/>
    </xf>
    <xf numFmtId="180" fontId="34" fillId="0" borderId="7" xfId="1" applyNumberFormat="1" applyFont="1" applyFill="1" applyBorder="1" applyAlignment="1">
      <alignment horizontal="center" vertical="top" wrapText="1"/>
    </xf>
    <xf numFmtId="180" fontId="33" fillId="0" borderId="7" xfId="1" applyNumberFormat="1" applyFont="1" applyFill="1" applyBorder="1" applyAlignment="1">
      <alignment horizontal="center" vertical="top" wrapText="1"/>
    </xf>
    <xf numFmtId="180" fontId="33" fillId="0" borderId="7" xfId="1" applyNumberFormat="1" applyFont="1" applyFill="1" applyBorder="1" applyAlignment="1">
      <alignment horizontal="center" vertical="top" wrapText="1" shrinkToFit="1"/>
    </xf>
    <xf numFmtId="180" fontId="34" fillId="0" borderId="7" xfId="1" applyNumberFormat="1" applyFont="1" applyFill="1" applyBorder="1" applyAlignment="1">
      <alignment horizontal="center" vertical="top" wrapText="1" shrinkToFit="1"/>
    </xf>
    <xf numFmtId="180" fontId="34" fillId="0" borderId="14" xfId="1" applyNumberFormat="1" applyFont="1" applyFill="1" applyBorder="1" applyAlignment="1">
      <alignment horizontal="center" vertical="top" wrapText="1" shrinkToFit="1"/>
    </xf>
    <xf numFmtId="180" fontId="41" fillId="0" borderId="7" xfId="1" applyNumberFormat="1" applyFont="1" applyFill="1" applyBorder="1" applyAlignment="1">
      <alignment horizontal="center" vertical="top" shrinkToFit="1"/>
    </xf>
    <xf numFmtId="180" fontId="34" fillId="0" borderId="7" xfId="1" applyNumberFormat="1" applyFont="1" applyFill="1" applyBorder="1" applyAlignment="1">
      <alignment horizontal="center" vertical="top" shrinkToFit="1"/>
    </xf>
    <xf numFmtId="0" fontId="33" fillId="0" borderId="7" xfId="1" applyNumberFormat="1" applyFont="1" applyFill="1" applyBorder="1" applyAlignment="1">
      <alignment horizontal="center" vertical="top" wrapText="1"/>
    </xf>
    <xf numFmtId="0" fontId="33" fillId="0" borderId="7" xfId="0" applyNumberFormat="1" applyFont="1" applyFill="1" applyBorder="1" applyAlignment="1">
      <alignment horizontal="center" vertical="top" wrapText="1"/>
    </xf>
    <xf numFmtId="0" fontId="34" fillId="0" borderId="7" xfId="1" applyFont="1" applyFill="1" applyBorder="1" applyAlignment="1">
      <alignment horizontal="center" vertical="center"/>
    </xf>
    <xf numFmtId="0" fontId="34" fillId="0" borderId="7" xfId="1" applyFont="1" applyFill="1" applyBorder="1" applyAlignment="1">
      <alignment horizontal="left" vertical="center" wrapText="1"/>
    </xf>
    <xf numFmtId="0" fontId="34" fillId="0" borderId="7" xfId="1" applyFont="1" applyFill="1" applyBorder="1" applyAlignment="1">
      <alignment horizontal="center" vertical="center"/>
    </xf>
    <xf numFmtId="0" fontId="33" fillId="0" borderId="7" xfId="1" applyFont="1" applyFill="1" applyBorder="1" applyAlignment="1">
      <alignment horizontal="left" vertical="center" wrapText="1"/>
    </xf>
    <xf numFmtId="180" fontId="34" fillId="0" borderId="13" xfId="1" applyNumberFormat="1" applyFont="1" applyFill="1" applyBorder="1" applyAlignment="1">
      <alignment horizontal="center" vertical="top" wrapText="1" shrinkToFit="1"/>
    </xf>
    <xf numFmtId="0" fontId="34" fillId="0" borderId="7" xfId="1" applyNumberFormat="1" applyFont="1" applyFill="1" applyBorder="1" applyAlignment="1">
      <alignment horizontal="center" vertical="top" wrapText="1" shrinkToFit="1"/>
    </xf>
    <xf numFmtId="0" fontId="33" fillId="0" borderId="7" xfId="1" applyNumberFormat="1" applyFont="1" applyFill="1" applyBorder="1" applyAlignment="1">
      <alignment horizontal="center" vertical="top" wrapText="1" shrinkToFit="1"/>
    </xf>
    <xf numFmtId="180" fontId="34" fillId="0" borderId="14" xfId="1" applyNumberFormat="1" applyFont="1" applyFill="1" applyBorder="1" applyAlignment="1">
      <alignment vertical="top" wrapText="1" shrinkToFit="1"/>
    </xf>
    <xf numFmtId="180" fontId="34" fillId="0" borderId="15" xfId="1" applyNumberFormat="1" applyFont="1" applyFill="1" applyBorder="1" applyAlignment="1">
      <alignment vertical="top" wrapText="1" shrinkToFit="1"/>
    </xf>
    <xf numFmtId="180" fontId="34" fillId="0" borderId="13" xfId="1" applyNumberFormat="1" applyFont="1" applyFill="1" applyBorder="1" applyAlignment="1">
      <alignment vertical="top" wrapText="1" shrinkToFit="1"/>
    </xf>
    <xf numFmtId="0" fontId="34" fillId="0" borderId="130" xfId="1" applyFont="1" applyFill="1" applyBorder="1" applyAlignment="1">
      <alignment horizontal="left" vertical="center" wrapText="1"/>
    </xf>
    <xf numFmtId="180" fontId="34" fillId="0" borderId="130" xfId="1" applyNumberFormat="1" applyFont="1" applyFill="1" applyBorder="1" applyAlignment="1">
      <alignment horizontal="center" vertical="top" wrapText="1" shrinkToFit="1"/>
    </xf>
    <xf numFmtId="0" fontId="34" fillId="0" borderId="128" xfId="1" applyFont="1" applyFill="1" applyBorder="1" applyAlignment="1">
      <alignment horizontal="left" vertical="center" wrapText="1"/>
    </xf>
    <xf numFmtId="0" fontId="34" fillId="0" borderId="7" xfId="1" applyNumberFormat="1" applyFont="1" applyFill="1" applyBorder="1" applyAlignment="1">
      <alignment horizontal="center" vertical="center" wrapText="1" shrinkToFit="1"/>
    </xf>
    <xf numFmtId="0" fontId="34" fillId="0" borderId="139" xfId="1" applyFont="1" applyFill="1" applyBorder="1" applyAlignment="1">
      <alignment vertical="center" wrapText="1"/>
    </xf>
    <xf numFmtId="0" fontId="34" fillId="0" borderId="128" xfId="1" applyFont="1" applyFill="1" applyBorder="1" applyAlignment="1">
      <alignment horizontal="center" vertical="center"/>
    </xf>
    <xf numFmtId="0" fontId="54" fillId="0" borderId="0" xfId="5" applyFont="1"/>
    <xf numFmtId="0" fontId="55" fillId="0" borderId="0" xfId="5" applyFont="1" applyAlignment="1">
      <alignment horizontal="center" vertical="center"/>
    </xf>
    <xf numFmtId="0" fontId="37" fillId="0" borderId="0" xfId="5" applyFont="1" applyAlignment="1">
      <alignment horizontal="center" vertical="center"/>
    </xf>
    <xf numFmtId="0" fontId="37" fillId="0" borderId="0" xfId="5" applyFont="1"/>
    <xf numFmtId="0" fontId="54" fillId="0" borderId="14" xfId="5" applyFont="1" applyBorder="1" applyAlignment="1">
      <alignment horizontal="center" vertical="center"/>
    </xf>
    <xf numFmtId="0" fontId="54" fillId="0" borderId="1" xfId="5" applyFont="1" applyBorder="1" applyAlignment="1">
      <alignment horizontal="left" vertical="center" shrinkToFit="1"/>
    </xf>
    <xf numFmtId="0" fontId="54" fillId="0" borderId="2" xfId="5" applyFont="1" applyBorder="1" applyAlignment="1">
      <alignment horizontal="left" vertical="center" shrinkToFit="1"/>
    </xf>
    <xf numFmtId="0" fontId="54" fillId="0" borderId="3" xfId="5" applyFont="1" applyBorder="1" applyAlignment="1">
      <alignment horizontal="left" vertical="center" shrinkToFit="1"/>
    </xf>
    <xf numFmtId="0" fontId="54" fillId="0" borderId="7" xfId="5" applyFont="1" applyBorder="1" applyAlignment="1">
      <alignment horizontal="center" vertical="center"/>
    </xf>
    <xf numFmtId="0" fontId="54" fillId="0" borderId="1" xfId="5" applyFont="1" applyBorder="1" applyAlignment="1">
      <alignment horizontal="left" vertical="center"/>
    </xf>
    <xf numFmtId="0" fontId="54" fillId="0" borderId="2" xfId="5" applyFont="1" applyBorder="1" applyAlignment="1">
      <alignment horizontal="left" vertical="center"/>
    </xf>
    <xf numFmtId="0" fontId="54" fillId="0" borderId="5" xfId="5" applyFont="1" applyBorder="1" applyAlignment="1">
      <alignment horizontal="distributed" vertical="center"/>
    </xf>
    <xf numFmtId="0" fontId="54" fillId="0" borderId="5" xfId="5" applyFont="1" applyBorder="1" applyAlignment="1">
      <alignment vertical="center"/>
    </xf>
    <xf numFmtId="0" fontId="54" fillId="0" borderId="7" xfId="5" applyFont="1" applyBorder="1" applyAlignment="1">
      <alignment horizontal="center" vertical="center" shrinkToFit="1"/>
    </xf>
    <xf numFmtId="0" fontId="54" fillId="0" borderId="3" xfId="5" applyFont="1" applyBorder="1" applyAlignment="1">
      <alignment horizontal="left" vertical="center"/>
    </xf>
    <xf numFmtId="0" fontId="54" fillId="0" borderId="2" xfId="5" applyFont="1" applyBorder="1" applyAlignment="1">
      <alignment vertical="center"/>
    </xf>
    <xf numFmtId="0" fontId="54" fillId="0" borderId="3" xfId="5" applyFont="1" applyBorder="1" applyAlignment="1">
      <alignment vertical="center"/>
    </xf>
    <xf numFmtId="0" fontId="54" fillId="0" borderId="1" xfId="5" applyFont="1" applyBorder="1" applyAlignment="1">
      <alignment vertical="center"/>
    </xf>
    <xf numFmtId="0" fontId="40" fillId="0" borderId="0" xfId="5" applyFont="1" applyAlignment="1">
      <alignment vertical="center"/>
    </xf>
    <xf numFmtId="0" fontId="54" fillId="0" borderId="0" xfId="5" applyFont="1" applyAlignment="1">
      <alignment vertical="center"/>
    </xf>
    <xf numFmtId="0" fontId="34" fillId="0" borderId="0" xfId="5" applyFont="1" applyAlignment="1">
      <alignment horizontal="left" vertical="center"/>
    </xf>
    <xf numFmtId="0" fontId="54" fillId="0" borderId="0" xfId="5" applyFont="1" applyAlignment="1">
      <alignment vertical="center" wrapText="1"/>
    </xf>
    <xf numFmtId="0" fontId="40" fillId="0" borderId="0" xfId="5" applyFont="1" applyAlignment="1">
      <alignment horizontal="left"/>
    </xf>
    <xf numFmtId="0" fontId="40" fillId="0" borderId="0" xfId="5" applyFont="1" applyAlignment="1">
      <alignment vertical="center" wrapText="1"/>
    </xf>
    <xf numFmtId="0" fontId="54" fillId="0" borderId="1" xfId="5" applyFont="1" applyBorder="1" applyAlignment="1">
      <alignment horizontal="center" vertical="center"/>
    </xf>
    <xf numFmtId="0" fontId="54" fillId="0" borderId="2" xfId="5" applyFont="1" applyBorder="1" applyAlignment="1">
      <alignment horizontal="center" vertical="center"/>
    </xf>
    <xf numFmtId="0" fontId="54" fillId="0" borderId="3" xfId="5" applyFont="1" applyBorder="1" applyAlignment="1">
      <alignment horizontal="center" vertical="center"/>
    </xf>
    <xf numFmtId="0" fontId="57" fillId="0" borderId="2" xfId="5" applyFont="1" applyBorder="1" applyAlignment="1">
      <alignment horizontal="left" vertical="center"/>
    </xf>
    <xf numFmtId="0" fontId="57" fillId="0" borderId="3" xfId="5" applyFont="1" applyBorder="1" applyAlignment="1">
      <alignment horizontal="left" vertical="center"/>
    </xf>
    <xf numFmtId="0" fontId="57" fillId="0" borderId="0" xfId="5" applyFont="1" applyAlignment="1">
      <alignment horizontal="left" vertical="center"/>
    </xf>
    <xf numFmtId="0" fontId="34" fillId="0" borderId="0" xfId="5" applyFont="1"/>
    <xf numFmtId="0" fontId="34" fillId="0" borderId="1" xfId="5" applyFont="1" applyBorder="1"/>
    <xf numFmtId="0" fontId="34" fillId="0" borderId="2" xfId="5" applyFont="1" applyBorder="1"/>
    <xf numFmtId="0" fontId="34" fillId="0" borderId="3" xfId="5" applyFont="1" applyBorder="1"/>
    <xf numFmtId="0" fontId="34" fillId="0" borderId="0" xfId="5" applyFont="1" applyBorder="1"/>
    <xf numFmtId="0" fontId="54" fillId="0" borderId="8" xfId="5" applyFont="1" applyBorder="1" applyAlignment="1">
      <alignment horizontal="right" vertical="center"/>
    </xf>
    <xf numFmtId="0" fontId="54" fillId="0" borderId="0" xfId="5" applyFont="1" applyBorder="1" applyAlignment="1">
      <alignment horizontal="right" vertical="center"/>
    </xf>
    <xf numFmtId="0" fontId="54" fillId="0" borderId="0" xfId="5" applyFont="1" applyBorder="1" applyAlignment="1">
      <alignment vertical="center"/>
    </xf>
    <xf numFmtId="0" fontId="34" fillId="0" borderId="0" xfId="5" applyFont="1" applyBorder="1" applyAlignment="1">
      <alignment horizontal="right" vertical="center"/>
    </xf>
    <xf numFmtId="0" fontId="34" fillId="0" borderId="0" xfId="5" applyFont="1" applyBorder="1" applyAlignment="1">
      <alignment horizontal="center" vertical="center"/>
    </xf>
    <xf numFmtId="0" fontId="34" fillId="0" borderId="1" xfId="5" applyFont="1" applyBorder="1" applyAlignment="1">
      <alignment vertical="center"/>
    </xf>
    <xf numFmtId="0" fontId="34" fillId="0" borderId="2" xfId="5" applyFont="1" applyBorder="1" applyAlignment="1">
      <alignment vertical="center"/>
    </xf>
    <xf numFmtId="0" fontId="34" fillId="0" borderId="3" xfId="5" applyFont="1" applyBorder="1" applyAlignment="1">
      <alignment vertical="center"/>
    </xf>
    <xf numFmtId="0" fontId="34" fillId="0" borderId="0" xfId="5" applyFont="1" applyBorder="1" applyAlignment="1">
      <alignment vertical="center"/>
    </xf>
    <xf numFmtId="0" fontId="34" fillId="0" borderId="0" xfId="5" applyFont="1" applyAlignment="1">
      <alignment vertical="center"/>
    </xf>
    <xf numFmtId="0" fontId="58" fillId="0" borderId="4" xfId="5" applyFont="1" applyBorder="1" applyAlignment="1">
      <alignment vertical="center"/>
    </xf>
    <xf numFmtId="0" fontId="58" fillId="0" borderId="5" xfId="5" applyFont="1" applyBorder="1" applyAlignment="1">
      <alignment vertical="center"/>
    </xf>
    <xf numFmtId="0" fontId="34" fillId="0" borderId="5" xfId="5" applyFont="1" applyBorder="1"/>
    <xf numFmtId="0" fontId="58" fillId="0" borderId="6" xfId="5" applyFont="1" applyBorder="1" applyAlignment="1">
      <alignment vertical="center"/>
    </xf>
    <xf numFmtId="0" fontId="58" fillId="0" borderId="10" xfId="5" applyFont="1" applyBorder="1" applyAlignment="1">
      <alignment vertical="center"/>
    </xf>
    <xf numFmtId="0" fontId="58" fillId="0" borderId="11" xfId="5" applyFont="1" applyBorder="1" applyAlignment="1">
      <alignment vertical="center"/>
    </xf>
    <xf numFmtId="0" fontId="58" fillId="0" borderId="12" xfId="5" applyFont="1" applyBorder="1" applyAlignment="1">
      <alignment vertical="center"/>
    </xf>
    <xf numFmtId="0" fontId="34" fillId="0" borderId="0" xfId="5" applyFont="1" applyFill="1"/>
    <xf numFmtId="0" fontId="54" fillId="0" borderId="0" xfId="5" applyFont="1" applyFill="1"/>
    <xf numFmtId="0" fontId="34" fillId="0" borderId="1" xfId="5" applyFont="1" applyFill="1" applyBorder="1" applyAlignment="1">
      <alignment horizontal="center" vertical="center"/>
    </xf>
    <xf numFmtId="0" fontId="54" fillId="0" borderId="3" xfId="5" applyFont="1" applyFill="1" applyBorder="1" applyAlignment="1">
      <alignment horizontal="center" vertical="center"/>
    </xf>
    <xf numFmtId="0" fontId="34" fillId="0" borderId="7" xfId="5" applyFont="1" applyFill="1" applyBorder="1" applyAlignment="1">
      <alignment horizontal="center" vertical="center"/>
    </xf>
    <xf numFmtId="0" fontId="34" fillId="0" borderId="3" xfId="5" applyFont="1" applyFill="1" applyBorder="1" applyAlignment="1">
      <alignment horizontal="center" vertical="center"/>
    </xf>
    <xf numFmtId="0" fontId="34" fillId="0" borderId="10" xfId="5" applyFont="1" applyFill="1" applyBorder="1" applyAlignment="1">
      <alignment horizontal="center" vertical="center"/>
    </xf>
    <xf numFmtId="0" fontId="34" fillId="0" borderId="12" xfId="5" applyFont="1" applyFill="1" applyBorder="1" applyAlignment="1">
      <alignment horizontal="center" vertical="center"/>
    </xf>
    <xf numFmtId="0" fontId="54" fillId="0" borderId="0" xfId="5" applyFont="1" applyBorder="1" applyAlignment="1"/>
    <xf numFmtId="0" fontId="59" fillId="0" borderId="0" xfId="5" applyFont="1" applyAlignment="1">
      <alignment vertical="center"/>
    </xf>
    <xf numFmtId="0" fontId="34" fillId="0" borderId="4" xfId="5" applyFont="1" applyBorder="1" applyAlignment="1">
      <alignment vertical="center"/>
    </xf>
    <xf numFmtId="0" fontId="54" fillId="0" borderId="5" xfId="5" applyFont="1" applyBorder="1" applyAlignment="1"/>
    <xf numFmtId="0" fontId="54" fillId="0" borderId="6" xfId="5" applyFont="1" applyBorder="1" applyAlignment="1"/>
    <xf numFmtId="0" fontId="34" fillId="0" borderId="8" xfId="5" applyFont="1" applyBorder="1" applyAlignment="1">
      <alignment vertical="center"/>
    </xf>
    <xf numFmtId="0" fontId="54" fillId="0" borderId="9" xfId="5" applyFont="1" applyBorder="1" applyAlignment="1"/>
    <xf numFmtId="0" fontId="34" fillId="0" borderId="10" xfId="5" applyFont="1" applyBorder="1" applyAlignment="1">
      <alignment vertical="center"/>
    </xf>
    <xf numFmtId="0" fontId="54" fillId="0" borderId="11" xfId="5" applyFont="1" applyBorder="1" applyAlignment="1">
      <alignment vertical="center"/>
    </xf>
    <xf numFmtId="0" fontId="54" fillId="0" borderId="11" xfId="5" applyFont="1" applyBorder="1" applyAlignment="1"/>
    <xf numFmtId="0" fontId="54" fillId="0" borderId="12" xfId="5" applyFont="1" applyBorder="1" applyAlignment="1"/>
    <xf numFmtId="0" fontId="34" fillId="0" borderId="0" xfId="5" applyFont="1" applyBorder="1" applyAlignment="1">
      <alignment horizontal="left"/>
    </xf>
    <xf numFmtId="0" fontId="40" fillId="0" borderId="0" xfId="5" applyFont="1" applyBorder="1" applyAlignment="1">
      <alignment horizontal="center" vertical="center" wrapText="1" shrinkToFit="1"/>
    </xf>
    <xf numFmtId="0" fontId="33" fillId="0" borderId="0" xfId="0" applyFont="1" applyAlignment="1">
      <alignment horizontal="left"/>
    </xf>
    <xf numFmtId="0" fontId="32" fillId="0" borderId="0" xfId="0" applyFont="1"/>
    <xf numFmtId="0" fontId="34" fillId="0" borderId="0" xfId="0" applyFont="1"/>
    <xf numFmtId="0" fontId="54" fillId="0" borderId="0" xfId="0" applyFont="1" applyAlignment="1">
      <alignment horizontal="center" vertical="center"/>
    </xf>
    <xf numFmtId="0" fontId="34" fillId="0" borderId="14" xfId="0" applyFont="1" applyFill="1" applyBorder="1" applyAlignment="1">
      <alignment vertical="top" wrapText="1"/>
    </xf>
    <xf numFmtId="0" fontId="34" fillId="0" borderId="7" xfId="0" applyFont="1" applyFill="1" applyBorder="1" applyAlignment="1">
      <alignment vertical="top" wrapText="1"/>
    </xf>
    <xf numFmtId="49" fontId="48" fillId="0" borderId="7" xfId="0" applyNumberFormat="1" applyFont="1" applyFill="1" applyBorder="1" applyAlignment="1">
      <alignment vertical="top" wrapText="1"/>
    </xf>
    <xf numFmtId="49" fontId="46" fillId="0" borderId="7" xfId="0" applyNumberFormat="1" applyFont="1" applyFill="1" applyBorder="1" applyAlignment="1">
      <alignment vertical="top" wrapText="1"/>
    </xf>
    <xf numFmtId="0" fontId="34" fillId="0" borderId="14" xfId="0" applyFont="1" applyFill="1" applyBorder="1" applyAlignment="1">
      <alignment horizontal="center" vertical="top" wrapText="1"/>
    </xf>
    <xf numFmtId="0" fontId="34" fillId="0" borderId="7" xfId="0" applyFont="1" applyFill="1" applyBorder="1" applyAlignment="1">
      <alignment horizontal="center" vertical="top" wrapText="1"/>
    </xf>
    <xf numFmtId="0" fontId="34" fillId="0" borderId="10" xfId="0" applyFont="1" applyFill="1" applyBorder="1" applyAlignment="1">
      <alignment horizontal="center" vertical="top" wrapText="1"/>
    </xf>
    <xf numFmtId="0" fontId="34" fillId="0" borderId="1" xfId="0" applyFont="1" applyFill="1" applyBorder="1" applyAlignment="1">
      <alignment horizontal="center" vertical="top" wrapText="1"/>
    </xf>
    <xf numFmtId="0" fontId="34" fillId="0" borderId="7" xfId="1" applyFont="1" applyFill="1" applyBorder="1" applyAlignment="1">
      <alignment horizontal="left" vertical="center" wrapText="1"/>
    </xf>
    <xf numFmtId="0" fontId="34" fillId="0" borderId="7" xfId="1" applyFont="1" applyFill="1" applyBorder="1" applyAlignment="1">
      <alignment vertical="center" wrapText="1"/>
    </xf>
    <xf numFmtId="0" fontId="34" fillId="0" borderId="13" xfId="1" applyFont="1" applyFill="1" applyBorder="1" applyAlignment="1">
      <alignment horizontal="left" vertical="center" wrapText="1"/>
    </xf>
    <xf numFmtId="0" fontId="54" fillId="7" borderId="7" xfId="5" applyFont="1" applyFill="1" applyBorder="1" applyAlignment="1">
      <alignment horizontal="center" vertical="center"/>
    </xf>
    <xf numFmtId="180" fontId="34" fillId="0" borderId="14" xfId="1" applyNumberFormat="1" applyFont="1" applyFill="1" applyBorder="1" applyAlignment="1">
      <alignment horizontal="center" vertical="top" wrapText="1" shrinkToFit="1"/>
    </xf>
    <xf numFmtId="180" fontId="34" fillId="0" borderId="129" xfId="1" applyNumberFormat="1" applyFont="1" applyFill="1" applyBorder="1" applyAlignment="1">
      <alignment horizontal="center" vertical="top" wrapText="1" shrinkToFit="1"/>
    </xf>
    <xf numFmtId="0" fontId="41" fillId="0" borderId="13" xfId="1" applyFont="1" applyFill="1" applyBorder="1" applyAlignment="1">
      <alignment horizontal="left" vertical="center" wrapText="1"/>
    </xf>
    <xf numFmtId="0" fontId="34" fillId="0" borderId="0" xfId="5" applyFont="1" applyAlignment="1">
      <alignment vertical="center" wrapText="1"/>
    </xf>
    <xf numFmtId="0" fontId="55" fillId="0" borderId="0" xfId="5" applyFont="1" applyAlignment="1">
      <alignment horizontal="center" shrinkToFit="1"/>
    </xf>
    <xf numFmtId="0" fontId="54" fillId="0" borderId="0" xfId="5" applyFont="1" applyAlignment="1">
      <alignment horizontal="center" shrinkToFit="1"/>
    </xf>
    <xf numFmtId="0" fontId="35" fillId="0" borderId="0" xfId="5" applyFont="1" applyAlignment="1">
      <alignment horizontal="center"/>
    </xf>
    <xf numFmtId="0" fontId="56" fillId="0" borderId="0" xfId="5" applyFont="1" applyAlignment="1">
      <alignment horizontal="right"/>
    </xf>
    <xf numFmtId="0" fontId="54" fillId="0" borderId="1" xfId="5" applyFont="1" applyBorder="1" applyAlignment="1">
      <alignment horizontal="center" vertical="center"/>
    </xf>
    <xf numFmtId="0" fontId="54" fillId="0" borderId="3" xfId="5" applyFont="1" applyBorder="1" applyAlignment="1">
      <alignment horizontal="center" vertical="center"/>
    </xf>
    <xf numFmtId="0" fontId="34" fillId="0" borderId="7" xfId="5" applyFont="1" applyFill="1" applyBorder="1" applyAlignment="1">
      <alignment horizontal="center" vertical="center"/>
    </xf>
    <xf numFmtId="0" fontId="34" fillId="0" borderId="1" xfId="5" applyFont="1" applyBorder="1" applyAlignment="1">
      <alignment horizontal="center" vertical="center"/>
    </xf>
    <xf numFmtId="0" fontId="34" fillId="0" borderId="3" xfId="5" applyFont="1" applyBorder="1" applyAlignment="1">
      <alignment horizontal="center" vertical="center"/>
    </xf>
    <xf numFmtId="0" fontId="34" fillId="0" borderId="2" xfId="5" applyFont="1" applyBorder="1" applyAlignment="1">
      <alignment horizontal="center" vertical="center"/>
    </xf>
    <xf numFmtId="0" fontId="34" fillId="0" borderId="7" xfId="5" applyFont="1" applyBorder="1" applyAlignment="1">
      <alignment horizontal="center" vertical="center"/>
    </xf>
    <xf numFmtId="0" fontId="40" fillId="0" borderId="4" xfId="5" applyFont="1" applyBorder="1" applyAlignment="1">
      <alignment horizontal="center" vertical="center" wrapText="1"/>
    </xf>
    <xf numFmtId="0" fontId="40" fillId="0" borderId="6" xfId="5" applyFont="1" applyBorder="1" applyAlignment="1">
      <alignment horizontal="center" vertical="center" wrapText="1"/>
    </xf>
    <xf numFmtId="0" fontId="34" fillId="0" borderId="4"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4" xfId="5" applyFont="1" applyBorder="1" applyAlignment="1">
      <alignment horizontal="center" vertical="center"/>
    </xf>
    <xf numFmtId="0" fontId="34" fillId="0" borderId="6" xfId="5" applyFont="1" applyBorder="1" applyAlignment="1">
      <alignment horizontal="center" vertical="center"/>
    </xf>
    <xf numFmtId="0" fontId="54" fillId="0" borderId="2" xfId="5" applyFont="1" applyBorder="1" applyAlignment="1">
      <alignment horizontal="center" vertical="center"/>
    </xf>
    <xf numFmtId="0" fontId="34" fillId="0" borderId="1" xfId="5" applyFont="1" applyFill="1" applyBorder="1" applyAlignment="1">
      <alignment horizontal="center" vertical="center"/>
    </xf>
    <xf numFmtId="0" fontId="34" fillId="0" borderId="2" xfId="5" applyFont="1" applyFill="1" applyBorder="1" applyAlignment="1">
      <alignment horizontal="center" vertical="center"/>
    </xf>
    <xf numFmtId="0" fontId="34" fillId="0" borderId="3" xfId="5" applyFont="1" applyFill="1" applyBorder="1" applyAlignment="1">
      <alignment horizontal="center" vertical="center"/>
    </xf>
    <xf numFmtId="0" fontId="54" fillId="0" borderId="7" xfId="5" applyFont="1" applyFill="1" applyBorder="1" applyAlignment="1">
      <alignment horizontal="center" vertical="center"/>
    </xf>
    <xf numFmtId="0" fontId="54" fillId="0" borderId="1" xfId="5" applyFont="1" applyFill="1" applyBorder="1" applyAlignment="1">
      <alignment horizontal="center" vertical="center"/>
    </xf>
    <xf numFmtId="0" fontId="54" fillId="0" borderId="2" xfId="5" applyFont="1" applyFill="1" applyBorder="1" applyAlignment="1">
      <alignment horizontal="center" vertical="center"/>
    </xf>
    <xf numFmtId="0" fontId="54" fillId="0" borderId="3" xfId="5" applyFont="1" applyFill="1" applyBorder="1" applyAlignment="1">
      <alignment horizontal="center" vertical="center"/>
    </xf>
    <xf numFmtId="0" fontId="6" fillId="4" borderId="1" xfId="2" applyFont="1" applyFill="1" applyBorder="1" applyAlignment="1" applyProtection="1">
      <alignment horizontal="center" vertical="center"/>
      <protection locked="0"/>
    </xf>
    <xf numFmtId="0" fontId="6" fillId="6" borderId="2" xfId="2" applyFont="1" applyFill="1" applyBorder="1" applyAlignment="1" applyProtection="1">
      <alignment horizontal="center" vertical="center"/>
      <protection locked="0"/>
    </xf>
    <xf numFmtId="0" fontId="6" fillId="6" borderId="3" xfId="2" applyFont="1" applyFill="1" applyBorder="1" applyAlignment="1" applyProtection="1">
      <alignment horizontal="center" vertical="center"/>
      <protection locked="0"/>
    </xf>
    <xf numFmtId="0" fontId="6" fillId="5" borderId="1" xfId="2" applyFont="1" applyFill="1" applyBorder="1" applyAlignment="1" applyProtection="1">
      <alignment horizontal="center" vertical="center"/>
      <protection locked="0"/>
    </xf>
    <xf numFmtId="0" fontId="6" fillId="5" borderId="3" xfId="2" applyFont="1" applyFill="1" applyBorder="1" applyAlignment="1" applyProtection="1">
      <alignment horizontal="center" vertical="center"/>
      <protection locked="0"/>
    </xf>
    <xf numFmtId="0" fontId="6" fillId="3" borderId="1" xfId="2" applyFont="1" applyFill="1" applyBorder="1" applyAlignment="1">
      <alignment horizontal="center" vertical="center"/>
    </xf>
    <xf numFmtId="0" fontId="6" fillId="3" borderId="3" xfId="2" applyFont="1" applyFill="1" applyBorder="1" applyAlignment="1">
      <alignment horizontal="center" vertical="center"/>
    </xf>
    <xf numFmtId="0" fontId="6" fillId="5" borderId="2" xfId="2" applyFont="1" applyFill="1" applyBorder="1" applyAlignment="1" applyProtection="1">
      <alignment horizontal="center" vertical="center"/>
      <protection locked="0"/>
    </xf>
    <xf numFmtId="38" fontId="6" fillId="3" borderId="0" xfId="3" applyFont="1" applyFill="1" applyBorder="1" applyAlignment="1" applyProtection="1">
      <alignment horizontal="center" vertical="center"/>
    </xf>
    <xf numFmtId="0" fontId="7" fillId="4" borderId="0" xfId="2" applyFont="1" applyFill="1" applyAlignment="1" applyProtection="1">
      <alignment horizontal="center" vertical="center"/>
      <protection locked="0"/>
    </xf>
    <xf numFmtId="0" fontId="7" fillId="6" borderId="0" xfId="2" applyFont="1" applyFill="1" applyAlignment="1" applyProtection="1">
      <alignment horizontal="center" vertical="center"/>
      <protection locked="0"/>
    </xf>
    <xf numFmtId="0" fontId="7" fillId="5" borderId="0" xfId="2" applyFont="1" applyFill="1" applyAlignment="1" applyProtection="1">
      <alignment horizontal="center" vertical="center"/>
      <protection locked="0"/>
    </xf>
    <xf numFmtId="0" fontId="7" fillId="0" borderId="0" xfId="2" applyFont="1" applyFill="1" applyAlignment="1">
      <alignment horizontal="center" vertical="center"/>
    </xf>
    <xf numFmtId="20" fontId="6" fillId="5" borderId="1" xfId="2" applyNumberFormat="1" applyFont="1" applyFill="1" applyBorder="1" applyAlignment="1" applyProtection="1">
      <alignment horizontal="center" vertical="center"/>
      <protection locked="0"/>
    </xf>
    <xf numFmtId="20" fontId="6" fillId="5" borderId="2" xfId="2" applyNumberFormat="1" applyFont="1" applyFill="1" applyBorder="1" applyAlignment="1" applyProtection="1">
      <alignment horizontal="center" vertical="center"/>
      <protection locked="0"/>
    </xf>
    <xf numFmtId="20" fontId="6" fillId="5" borderId="3" xfId="2" applyNumberFormat="1" applyFont="1" applyFill="1" applyBorder="1" applyAlignment="1" applyProtection="1">
      <alignment horizontal="center" vertical="center"/>
      <protection locked="0"/>
    </xf>
    <xf numFmtId="4" fontId="6" fillId="0" borderId="1" xfId="2" applyNumberFormat="1" applyFont="1" applyBorder="1" applyAlignment="1">
      <alignment horizontal="center" vertical="center"/>
    </xf>
    <xf numFmtId="4" fontId="6" fillId="0" borderId="3" xfId="2" applyNumberFormat="1" applyFont="1" applyBorder="1" applyAlignment="1">
      <alignment horizontal="center" vertical="center"/>
    </xf>
    <xf numFmtId="0" fontId="6" fillId="0" borderId="41" xfId="2" applyFont="1" applyBorder="1" applyAlignment="1">
      <alignment horizontal="center" vertical="center"/>
    </xf>
    <xf numFmtId="0" fontId="6" fillId="0" borderId="45" xfId="2" applyFont="1" applyBorder="1" applyAlignment="1">
      <alignment horizontal="center" vertical="center"/>
    </xf>
    <xf numFmtId="0" fontId="6" fillId="0" borderId="50" xfId="2" applyFont="1" applyBorder="1" applyAlignment="1">
      <alignment horizontal="center" vertical="center"/>
    </xf>
    <xf numFmtId="0" fontId="6" fillId="0" borderId="32" xfId="2" applyFont="1" applyBorder="1" applyAlignment="1">
      <alignment horizontal="center" vertical="center" wrapText="1"/>
    </xf>
    <xf numFmtId="0" fontId="6" fillId="0" borderId="29" xfId="2" applyFont="1" applyBorder="1" applyAlignment="1">
      <alignment horizontal="center" vertical="center" wrapText="1"/>
    </xf>
    <xf numFmtId="0" fontId="6" fillId="0" borderId="33" xfId="2" applyFont="1" applyBorder="1" applyAlignment="1">
      <alignment horizontal="center" vertical="center" wrapText="1"/>
    </xf>
    <xf numFmtId="0" fontId="6" fillId="0" borderId="20" xfId="2" applyFont="1" applyBorder="1" applyAlignment="1">
      <alignment horizontal="center" vertical="center" wrapText="1"/>
    </xf>
    <xf numFmtId="0" fontId="6" fillId="0" borderId="0" xfId="2" applyFont="1" applyBorder="1" applyAlignment="1">
      <alignment horizontal="center" vertical="center" wrapText="1"/>
    </xf>
    <xf numFmtId="0" fontId="6" fillId="0" borderId="9" xfId="2" applyFont="1" applyBorder="1" applyAlignment="1">
      <alignment horizontal="center" vertical="center" wrapText="1"/>
    </xf>
    <xf numFmtId="0" fontId="6" fillId="0" borderId="22" xfId="2" applyFont="1" applyBorder="1" applyAlignment="1">
      <alignment horizontal="center" vertical="center" wrapText="1"/>
    </xf>
    <xf numFmtId="0" fontId="6" fillId="0" borderId="23" xfId="2" applyFont="1" applyBorder="1" applyAlignment="1">
      <alignment horizontal="center" vertical="center" wrapText="1"/>
    </xf>
    <xf numFmtId="0" fontId="6" fillId="0" borderId="24" xfId="2" applyFont="1" applyBorder="1" applyAlignment="1">
      <alignment horizontal="center" vertical="center" wrapText="1"/>
    </xf>
    <xf numFmtId="0" fontId="11" fillId="0" borderId="66"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37" xfId="2" applyFont="1" applyBorder="1" applyAlignment="1">
      <alignment horizontal="center" vertical="center" wrapText="1"/>
    </xf>
    <xf numFmtId="0" fontId="6" fillId="0" borderId="35" xfId="2" applyFont="1" applyBorder="1" applyAlignment="1">
      <alignment horizontal="center" vertical="center" wrapText="1"/>
    </xf>
    <xf numFmtId="0" fontId="6" fillId="0" borderId="8" xfId="2" applyFont="1" applyBorder="1" applyAlignment="1">
      <alignment horizontal="center" vertical="center" wrapText="1"/>
    </xf>
    <xf numFmtId="0" fontId="6" fillId="0" borderId="25" xfId="2" applyFont="1" applyBorder="1" applyAlignment="1">
      <alignment horizontal="center" vertical="center" wrapText="1"/>
    </xf>
    <xf numFmtId="0" fontId="6" fillId="0" borderId="30" xfId="2" applyFont="1" applyBorder="1" applyAlignment="1">
      <alignment horizontal="center" vertical="center" wrapText="1"/>
    </xf>
    <xf numFmtId="0" fontId="6" fillId="0" borderId="36" xfId="2" applyFont="1" applyBorder="1" applyAlignment="1">
      <alignment horizontal="center" vertical="center" wrapText="1"/>
    </xf>
    <xf numFmtId="0" fontId="6" fillId="0" borderId="51" xfId="2" applyFont="1" applyBorder="1" applyAlignment="1">
      <alignment horizontal="center" vertical="center" wrapText="1"/>
    </xf>
    <xf numFmtId="0" fontId="11" fillId="0" borderId="32" xfId="2" applyFont="1" applyBorder="1" applyAlignment="1">
      <alignment horizontal="center" vertical="center" wrapText="1"/>
    </xf>
    <xf numFmtId="0" fontId="11" fillId="0" borderId="29" xfId="2" applyFont="1" applyBorder="1" applyAlignment="1">
      <alignment horizontal="center" vertical="center" wrapText="1"/>
    </xf>
    <xf numFmtId="0" fontId="11" fillId="0" borderId="30"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0"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22" xfId="2" applyFont="1" applyBorder="1" applyAlignment="1">
      <alignment horizontal="center" vertical="center" wrapText="1"/>
    </xf>
    <xf numFmtId="0" fontId="11" fillId="0" borderId="23" xfId="2" applyFont="1" applyBorder="1" applyAlignment="1">
      <alignment horizontal="center" vertical="center" wrapText="1"/>
    </xf>
    <xf numFmtId="0" fontId="11" fillId="0" borderId="51" xfId="2" applyFont="1" applyBorder="1" applyAlignment="1">
      <alignment horizontal="center" vertical="center" wrapText="1"/>
    </xf>
    <xf numFmtId="0" fontId="6" fillId="0" borderId="32" xfId="2" quotePrefix="1" applyFont="1" applyBorder="1" applyAlignment="1" applyProtection="1">
      <alignment horizontal="center" vertical="center"/>
    </xf>
    <xf numFmtId="0" fontId="6" fillId="0" borderId="29" xfId="2" applyFont="1" applyBorder="1" applyAlignment="1" applyProtection="1">
      <alignment horizontal="center" vertical="center"/>
    </xf>
    <xf numFmtId="0" fontId="6" fillId="0" borderId="30" xfId="2" applyFont="1" applyBorder="1" applyAlignment="1" applyProtection="1">
      <alignment horizontal="center" vertical="center"/>
    </xf>
    <xf numFmtId="0" fontId="6" fillId="0" borderId="55" xfId="2" applyFont="1" applyBorder="1" applyAlignment="1">
      <alignment horizontal="center" vertical="center" shrinkToFit="1"/>
    </xf>
    <xf numFmtId="0" fontId="6" fillId="0" borderId="56" xfId="2" applyFont="1" applyBorder="1" applyAlignment="1">
      <alignment horizontal="center" vertical="center" shrinkToFit="1"/>
    </xf>
    <xf numFmtId="0" fontId="6" fillId="4" borderId="32" xfId="2" applyFont="1" applyFill="1" applyBorder="1" applyAlignment="1" applyProtection="1">
      <alignment horizontal="center" vertical="center"/>
      <protection locked="0"/>
    </xf>
    <xf numFmtId="0" fontId="6" fillId="4" borderId="29" xfId="2" applyFont="1" applyFill="1" applyBorder="1" applyAlignment="1" applyProtection="1">
      <alignment horizontal="center" vertical="center"/>
      <protection locked="0"/>
    </xf>
    <xf numFmtId="0" fontId="6" fillId="4" borderId="33" xfId="2" applyFont="1" applyFill="1" applyBorder="1" applyAlignment="1" applyProtection="1">
      <alignment horizontal="center" vertical="center"/>
      <protection locked="0"/>
    </xf>
    <xf numFmtId="0" fontId="6" fillId="4" borderId="20" xfId="2" applyFont="1" applyFill="1" applyBorder="1" applyAlignment="1" applyProtection="1">
      <alignment horizontal="center" vertical="center"/>
      <protection locked="0"/>
    </xf>
    <xf numFmtId="0" fontId="6" fillId="4" borderId="0" xfId="2" applyFont="1" applyFill="1" applyBorder="1" applyAlignment="1" applyProtection="1">
      <alignment horizontal="center" vertical="center"/>
      <protection locked="0"/>
    </xf>
    <xf numFmtId="0" fontId="6" fillId="4" borderId="9" xfId="2" applyFont="1" applyFill="1" applyBorder="1" applyAlignment="1" applyProtection="1">
      <alignment horizontal="center" vertical="center"/>
      <protection locked="0"/>
    </xf>
    <xf numFmtId="0" fontId="6" fillId="4" borderId="21" xfId="2" applyFont="1" applyFill="1" applyBorder="1" applyAlignment="1" applyProtection="1">
      <alignment horizontal="center" vertical="center"/>
      <protection locked="0"/>
    </xf>
    <xf numFmtId="0" fontId="6" fillId="4" borderId="11" xfId="2" applyFont="1" applyFill="1" applyBorder="1" applyAlignment="1" applyProtection="1">
      <alignment horizontal="center" vertical="center"/>
      <protection locked="0"/>
    </xf>
    <xf numFmtId="0" fontId="6" fillId="4" borderId="12" xfId="2" applyFont="1" applyFill="1" applyBorder="1" applyAlignment="1" applyProtection="1">
      <alignment horizontal="center" vertical="center"/>
      <protection locked="0"/>
    </xf>
    <xf numFmtId="0" fontId="6" fillId="4" borderId="66" xfId="2" applyFont="1" applyFill="1" applyBorder="1" applyAlignment="1" applyProtection="1">
      <alignment horizontal="center" vertical="center" wrapText="1"/>
      <protection locked="0"/>
    </xf>
    <xf numFmtId="0" fontId="6" fillId="6" borderId="15" xfId="2" applyFont="1" applyFill="1" applyBorder="1" applyAlignment="1" applyProtection="1">
      <alignment horizontal="center" vertical="center" wrapText="1"/>
      <protection locked="0"/>
    </xf>
    <xf numFmtId="0" fontId="6" fillId="4" borderId="18" xfId="2" applyFont="1" applyFill="1" applyBorder="1" applyAlignment="1" applyProtection="1">
      <alignment horizontal="center" vertical="center" shrinkToFit="1"/>
      <protection locked="0"/>
    </xf>
    <xf numFmtId="0" fontId="6" fillId="6" borderId="16" xfId="2" applyFont="1" applyFill="1" applyBorder="1" applyAlignment="1" applyProtection="1">
      <alignment horizontal="center" vertical="center" shrinkToFit="1"/>
      <protection locked="0"/>
    </xf>
    <xf numFmtId="0" fontId="6" fillId="6" borderId="17" xfId="2" applyFont="1" applyFill="1" applyBorder="1" applyAlignment="1" applyProtection="1">
      <alignment horizontal="center" vertical="center" shrinkToFit="1"/>
      <protection locked="0"/>
    </xf>
    <xf numFmtId="0" fontId="6" fillId="6" borderId="1" xfId="2" applyFont="1" applyFill="1" applyBorder="1" applyAlignment="1" applyProtection="1">
      <alignment horizontal="center" vertical="center" shrinkToFit="1"/>
      <protection locked="0"/>
    </xf>
    <xf numFmtId="0" fontId="6" fillId="6" borderId="2" xfId="2" applyFont="1" applyFill="1" applyBorder="1" applyAlignment="1" applyProtection="1">
      <alignment horizontal="center" vertical="center" shrinkToFit="1"/>
      <protection locked="0"/>
    </xf>
    <xf numFmtId="0" fontId="6" fillId="6" borderId="3" xfId="2" applyFont="1" applyFill="1" applyBorder="1" applyAlignment="1" applyProtection="1">
      <alignment horizontal="center" vertical="center" shrinkToFit="1"/>
      <protection locked="0"/>
    </xf>
    <xf numFmtId="0" fontId="6" fillId="5" borderId="35" xfId="2" applyFont="1" applyFill="1" applyBorder="1" applyAlignment="1" applyProtection="1">
      <alignment horizontal="center" vertical="center" wrapText="1"/>
      <protection locked="0"/>
    </xf>
    <xf numFmtId="0" fontId="6" fillId="5" borderId="29" xfId="2" applyFont="1" applyFill="1" applyBorder="1" applyAlignment="1" applyProtection="1">
      <alignment horizontal="center" vertical="center" wrapText="1"/>
      <protection locked="0"/>
    </xf>
    <xf numFmtId="0" fontId="6" fillId="5" borderId="30" xfId="2" applyFont="1" applyFill="1" applyBorder="1" applyAlignment="1" applyProtection="1">
      <alignment horizontal="center" vertical="center" wrapText="1"/>
      <protection locked="0"/>
    </xf>
    <xf numFmtId="0" fontId="6" fillId="5" borderId="8" xfId="2" applyFont="1" applyFill="1" applyBorder="1" applyAlignment="1" applyProtection="1">
      <alignment horizontal="center" vertical="center" wrapText="1"/>
      <protection locked="0"/>
    </xf>
    <xf numFmtId="0" fontId="6" fillId="5" borderId="0" xfId="2" applyFont="1" applyFill="1" applyBorder="1" applyAlignment="1" applyProtection="1">
      <alignment horizontal="center" vertical="center" wrapText="1"/>
      <protection locked="0"/>
    </xf>
    <xf numFmtId="0" fontId="6" fillId="5" borderId="36" xfId="2" applyFont="1" applyFill="1" applyBorder="1" applyAlignment="1" applyProtection="1">
      <alignment horizontal="center" vertical="center" wrapText="1"/>
      <protection locked="0"/>
    </xf>
    <xf numFmtId="0" fontId="12" fillId="0" borderId="67" xfId="2" applyFont="1" applyFill="1" applyBorder="1" applyAlignment="1">
      <alignment horizontal="center" vertical="center" wrapText="1"/>
    </xf>
    <xf numFmtId="0" fontId="12" fillId="0" borderId="68" xfId="2" applyFont="1" applyFill="1" applyBorder="1" applyAlignment="1">
      <alignment horizontal="center" vertical="center" wrapText="1"/>
    </xf>
    <xf numFmtId="0" fontId="12" fillId="0" borderId="69" xfId="2" applyFont="1" applyFill="1" applyBorder="1" applyAlignment="1">
      <alignment horizontal="center" vertical="center" wrapText="1"/>
    </xf>
    <xf numFmtId="0" fontId="19" fillId="3" borderId="32" xfId="2" applyFont="1" applyFill="1" applyBorder="1" applyAlignment="1">
      <alignment horizontal="center" vertical="center" wrapText="1"/>
    </xf>
    <xf numFmtId="0" fontId="19" fillId="3" borderId="33" xfId="2" applyFont="1" applyFill="1" applyBorder="1" applyAlignment="1">
      <alignment horizontal="center" vertical="center" wrapText="1"/>
    </xf>
    <xf numFmtId="0" fontId="19" fillId="3" borderId="20" xfId="2" applyFont="1" applyFill="1" applyBorder="1" applyAlignment="1">
      <alignment horizontal="center" vertical="center" wrapText="1"/>
    </xf>
    <xf numFmtId="0" fontId="19" fillId="3" borderId="9" xfId="2" applyFont="1" applyFill="1" applyBorder="1" applyAlignment="1">
      <alignment horizontal="center" vertical="center" wrapText="1"/>
    </xf>
    <xf numFmtId="0" fontId="19" fillId="3" borderId="22" xfId="2" applyFont="1" applyFill="1" applyBorder="1" applyAlignment="1">
      <alignment horizontal="center" vertical="center" wrapText="1"/>
    </xf>
    <xf numFmtId="0" fontId="19" fillId="3" borderId="24" xfId="2" applyFont="1" applyFill="1" applyBorder="1" applyAlignment="1">
      <alignment horizontal="center" vertical="center" wrapText="1"/>
    </xf>
    <xf numFmtId="0" fontId="19" fillId="3" borderId="35" xfId="2" applyFont="1" applyFill="1" applyBorder="1" applyAlignment="1">
      <alignment horizontal="center" vertical="center" wrapText="1"/>
    </xf>
    <xf numFmtId="0" fontId="19" fillId="3" borderId="30" xfId="2" applyFont="1" applyFill="1" applyBorder="1" applyAlignment="1">
      <alignment horizontal="center" vertical="center" wrapText="1"/>
    </xf>
    <xf numFmtId="0" fontId="19" fillId="3" borderId="8" xfId="2" applyFont="1" applyFill="1" applyBorder="1" applyAlignment="1">
      <alignment horizontal="center" vertical="center" wrapText="1"/>
    </xf>
    <xf numFmtId="0" fontId="19" fillId="3" borderId="36" xfId="2" applyFont="1" applyFill="1" applyBorder="1" applyAlignment="1">
      <alignment horizontal="center" vertical="center" wrapText="1"/>
    </xf>
    <xf numFmtId="0" fontId="19" fillId="3" borderId="25" xfId="2" applyFont="1" applyFill="1" applyBorder="1" applyAlignment="1">
      <alignment horizontal="center" vertical="center" wrapText="1"/>
    </xf>
    <xf numFmtId="0" fontId="19" fillId="3" borderId="51" xfId="2" applyFont="1" applyFill="1" applyBorder="1" applyAlignment="1">
      <alignment horizontal="center" vertical="center" wrapText="1"/>
    </xf>
    <xf numFmtId="0" fontId="10" fillId="0" borderId="32" xfId="2" applyFont="1" applyBorder="1" applyAlignment="1">
      <alignment horizontal="center" vertical="center" wrapText="1"/>
    </xf>
    <xf numFmtId="0" fontId="10" fillId="0" borderId="29" xfId="2" applyFont="1" applyBorder="1" applyAlignment="1">
      <alignment horizontal="center" vertical="center" wrapText="1"/>
    </xf>
    <xf numFmtId="0" fontId="10" fillId="0" borderId="30"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0"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10" fillId="0" borderId="51" xfId="2" applyFont="1" applyBorder="1" applyAlignment="1">
      <alignment horizontal="center" vertical="center" wrapText="1"/>
    </xf>
    <xf numFmtId="0" fontId="6" fillId="0" borderId="46" xfId="2" applyFont="1" applyBorder="1" applyAlignment="1">
      <alignment horizontal="center" vertical="center"/>
    </xf>
    <xf numFmtId="0" fontId="6" fillId="0" borderId="2" xfId="2" applyFont="1" applyBorder="1" applyAlignment="1">
      <alignment horizontal="center" vertical="center"/>
    </xf>
    <xf numFmtId="0" fontId="6" fillId="0" borderId="47" xfId="2" applyFont="1" applyBorder="1" applyAlignment="1">
      <alignment horizontal="center" vertical="center"/>
    </xf>
    <xf numFmtId="0" fontId="6" fillId="3" borderId="46"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47" xfId="2" applyFont="1" applyFill="1" applyBorder="1" applyAlignment="1">
      <alignment horizontal="center" vertical="center"/>
    </xf>
    <xf numFmtId="1" fontId="6" fillId="3" borderId="73" xfId="2" applyNumberFormat="1" applyFont="1" applyFill="1" applyBorder="1" applyAlignment="1">
      <alignment horizontal="center" vertical="center" wrapText="1"/>
    </xf>
    <xf numFmtId="1" fontId="6" fillId="3" borderId="74" xfId="2" applyNumberFormat="1" applyFont="1" applyFill="1" applyBorder="1" applyAlignment="1">
      <alignment horizontal="center" vertical="center" wrapText="1"/>
    </xf>
    <xf numFmtId="1" fontId="6" fillId="3" borderId="75" xfId="2" applyNumberFormat="1" applyFont="1" applyFill="1" applyBorder="1" applyAlignment="1">
      <alignment horizontal="center" vertical="center" wrapText="1"/>
    </xf>
    <xf numFmtId="1" fontId="6" fillId="3" borderId="76" xfId="2" applyNumberFormat="1" applyFont="1" applyFill="1" applyBorder="1" applyAlignment="1">
      <alignment horizontal="center" vertical="center" wrapText="1"/>
    </xf>
    <xf numFmtId="0" fontId="6" fillId="5" borderId="32" xfId="2" applyFont="1" applyFill="1" applyBorder="1" applyAlignment="1" applyProtection="1">
      <alignment horizontal="left" vertical="center" wrapText="1"/>
      <protection locked="0"/>
    </xf>
    <xf numFmtId="0" fontId="6" fillId="5" borderId="29" xfId="2" applyFont="1" applyFill="1" applyBorder="1" applyAlignment="1" applyProtection="1">
      <alignment horizontal="left" vertical="center" wrapText="1"/>
      <protection locked="0"/>
    </xf>
    <xf numFmtId="0" fontId="6" fillId="5" borderId="30" xfId="2" applyFont="1" applyFill="1" applyBorder="1" applyAlignment="1" applyProtection="1">
      <alignment horizontal="left" vertical="center" wrapText="1"/>
      <protection locked="0"/>
    </xf>
    <xf numFmtId="0" fontId="6" fillId="5" borderId="20" xfId="2" applyFont="1" applyFill="1" applyBorder="1" applyAlignment="1" applyProtection="1">
      <alignment horizontal="left" vertical="center" wrapText="1"/>
      <protection locked="0"/>
    </xf>
    <xf numFmtId="0" fontId="6" fillId="5" borderId="0" xfId="2" applyFont="1" applyFill="1" applyBorder="1" applyAlignment="1" applyProtection="1">
      <alignment horizontal="left" vertical="center" wrapText="1"/>
      <protection locked="0"/>
    </xf>
    <xf numFmtId="0" fontId="6" fillId="5" borderId="36" xfId="2" applyFont="1" applyFill="1" applyBorder="1" applyAlignment="1" applyProtection="1">
      <alignment horizontal="left" vertical="center" wrapText="1"/>
      <protection locked="0"/>
    </xf>
    <xf numFmtId="0" fontId="6" fillId="5" borderId="21" xfId="2" applyFont="1" applyFill="1" applyBorder="1" applyAlignment="1" applyProtection="1">
      <alignment horizontal="left" vertical="center" wrapText="1"/>
      <protection locked="0"/>
    </xf>
    <xf numFmtId="0" fontId="6" fillId="5" borderId="11" xfId="2" applyFont="1" applyFill="1" applyBorder="1" applyAlignment="1" applyProtection="1">
      <alignment horizontal="left" vertical="center" wrapText="1"/>
      <protection locked="0"/>
    </xf>
    <xf numFmtId="0" fontId="6" fillId="5" borderId="93" xfId="2" applyFont="1" applyFill="1" applyBorder="1" applyAlignment="1" applyProtection="1">
      <alignment horizontal="left" vertical="center" wrapText="1"/>
      <protection locked="0"/>
    </xf>
    <xf numFmtId="0" fontId="12" fillId="0" borderId="77" xfId="2" applyFont="1" applyFill="1" applyBorder="1" applyAlignment="1">
      <alignment horizontal="center" vertical="center" wrapText="1"/>
    </xf>
    <xf numFmtId="0" fontId="12" fillId="0" borderId="78" xfId="2" applyFont="1" applyFill="1" applyBorder="1" applyAlignment="1">
      <alignment horizontal="center" vertical="center" wrapText="1"/>
    </xf>
    <xf numFmtId="0" fontId="12" fillId="0" borderId="79" xfId="2" applyFont="1" applyFill="1" applyBorder="1" applyAlignment="1">
      <alignment horizontal="center" vertical="center" wrapText="1"/>
    </xf>
    <xf numFmtId="177" fontId="6" fillId="3" borderId="77" xfId="2" applyNumberFormat="1" applyFont="1" applyFill="1" applyBorder="1" applyAlignment="1">
      <alignment horizontal="center" vertical="center" wrapText="1"/>
    </xf>
    <xf numFmtId="177" fontId="6" fillId="3" borderId="83" xfId="2" applyNumberFormat="1" applyFont="1" applyFill="1" applyBorder="1" applyAlignment="1">
      <alignment horizontal="center" vertical="center" wrapText="1"/>
    </xf>
    <xf numFmtId="177" fontId="6" fillId="3" borderId="84" xfId="2" applyNumberFormat="1" applyFont="1" applyFill="1" applyBorder="1" applyAlignment="1">
      <alignment horizontal="center" vertical="center" wrapText="1"/>
    </xf>
    <xf numFmtId="177" fontId="6" fillId="3" borderId="79" xfId="2" applyNumberFormat="1" applyFont="1" applyFill="1" applyBorder="1" applyAlignment="1">
      <alignment horizontal="center" vertical="center" wrapText="1"/>
    </xf>
    <xf numFmtId="0" fontId="20" fillId="0" borderId="85" xfId="2" applyFont="1" applyFill="1" applyBorder="1" applyAlignment="1">
      <alignment horizontal="center" vertical="center" wrapText="1"/>
    </xf>
    <xf numFmtId="0" fontId="20" fillId="0" borderId="86" xfId="2" applyFont="1" applyFill="1" applyBorder="1" applyAlignment="1">
      <alignment horizontal="center" vertical="center" wrapText="1"/>
    </xf>
    <xf numFmtId="0" fontId="20" fillId="0" borderId="87" xfId="2" applyFont="1" applyFill="1" applyBorder="1" applyAlignment="1">
      <alignment horizontal="center" vertical="center" wrapText="1"/>
    </xf>
    <xf numFmtId="177" fontId="6" fillId="3" borderId="85" xfId="2" applyNumberFormat="1" applyFont="1" applyFill="1" applyBorder="1" applyAlignment="1">
      <alignment horizontal="center" vertical="center" wrapText="1"/>
    </xf>
    <xf numFmtId="177" fontId="6" fillId="3" borderId="91" xfId="2" applyNumberFormat="1" applyFont="1" applyFill="1" applyBorder="1" applyAlignment="1">
      <alignment horizontal="center" vertical="center" wrapText="1"/>
    </xf>
    <xf numFmtId="177" fontId="6" fillId="3" borderId="92" xfId="2" applyNumberFormat="1" applyFont="1" applyFill="1" applyBorder="1" applyAlignment="1">
      <alignment horizontal="center" vertical="center" wrapText="1"/>
    </xf>
    <xf numFmtId="177" fontId="6" fillId="3" borderId="87" xfId="2" applyNumberFormat="1" applyFont="1" applyFill="1" applyBorder="1" applyAlignment="1">
      <alignment horizontal="center" vertical="center" wrapText="1"/>
    </xf>
    <xf numFmtId="0" fontId="6" fillId="4" borderId="19" xfId="2" applyFont="1" applyFill="1" applyBorder="1" applyAlignment="1" applyProtection="1">
      <alignment horizontal="center" vertical="center"/>
      <protection locked="0"/>
    </xf>
    <xf numFmtId="0" fontId="6" fillId="4" borderId="5" xfId="2" applyFont="1" applyFill="1" applyBorder="1" applyAlignment="1" applyProtection="1">
      <alignment horizontal="center" vertical="center"/>
      <protection locked="0"/>
    </xf>
    <xf numFmtId="0" fontId="6" fillId="4" borderId="6" xfId="2" applyFont="1" applyFill="1" applyBorder="1" applyAlignment="1" applyProtection="1">
      <alignment horizontal="center" vertical="center"/>
      <protection locked="0"/>
    </xf>
    <xf numFmtId="0" fontId="6" fillId="4" borderId="14" xfId="2" applyFont="1" applyFill="1" applyBorder="1" applyAlignment="1" applyProtection="1">
      <alignment horizontal="center" vertical="center" wrapText="1"/>
      <protection locked="0"/>
    </xf>
    <xf numFmtId="0" fontId="6" fillId="6" borderId="13"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shrinkToFit="1"/>
      <protection locked="0"/>
    </xf>
    <xf numFmtId="0" fontId="6" fillId="5" borderId="4" xfId="2" applyFont="1" applyFill="1" applyBorder="1" applyAlignment="1" applyProtection="1">
      <alignment horizontal="center" vertical="center" wrapText="1"/>
      <protection locked="0"/>
    </xf>
    <xf numFmtId="0" fontId="6" fillId="5" borderId="5" xfId="2" applyFont="1" applyFill="1" applyBorder="1" applyAlignment="1" applyProtection="1">
      <alignment horizontal="center" vertical="center" wrapText="1"/>
      <protection locked="0"/>
    </xf>
    <xf numFmtId="0" fontId="6" fillId="5" borderId="94" xfId="2" applyFont="1" applyFill="1" applyBorder="1" applyAlignment="1" applyProtection="1">
      <alignment horizontal="center" vertical="center" wrapText="1"/>
      <protection locked="0"/>
    </xf>
    <xf numFmtId="0" fontId="6" fillId="5" borderId="10" xfId="2" applyFont="1" applyFill="1" applyBorder="1" applyAlignment="1" applyProtection="1">
      <alignment horizontal="center" vertical="center" wrapText="1"/>
      <protection locked="0"/>
    </xf>
    <xf numFmtId="0" fontId="6" fillId="5" borderId="11" xfId="2" applyFont="1" applyFill="1" applyBorder="1" applyAlignment="1" applyProtection="1">
      <alignment horizontal="center" vertical="center" wrapText="1"/>
      <protection locked="0"/>
    </xf>
    <xf numFmtId="0" fontId="6" fillId="5" borderId="93" xfId="2" applyFont="1" applyFill="1" applyBorder="1" applyAlignment="1" applyProtection="1">
      <alignment horizontal="center" vertical="center" wrapText="1"/>
      <protection locked="0"/>
    </xf>
    <xf numFmtId="0" fontId="12" fillId="0" borderId="95" xfId="2" applyFont="1" applyFill="1" applyBorder="1" applyAlignment="1">
      <alignment horizontal="center" vertical="center" wrapText="1"/>
    </xf>
    <xf numFmtId="0" fontId="12" fillId="0" borderId="96" xfId="2" applyFont="1" applyFill="1" applyBorder="1" applyAlignment="1">
      <alignment horizontal="center" vertical="center" wrapText="1"/>
    </xf>
    <xf numFmtId="0" fontId="12" fillId="0" borderId="97" xfId="2" applyFont="1" applyFill="1" applyBorder="1" applyAlignment="1">
      <alignment horizontal="center" vertical="center" wrapText="1"/>
    </xf>
    <xf numFmtId="1" fontId="6" fillId="3" borderId="98" xfId="2" applyNumberFormat="1" applyFont="1" applyFill="1" applyBorder="1" applyAlignment="1">
      <alignment horizontal="center" vertical="center" wrapText="1"/>
    </xf>
    <xf numFmtId="1" fontId="6" fillId="3" borderId="99" xfId="2" applyNumberFormat="1" applyFont="1" applyFill="1" applyBorder="1" applyAlignment="1">
      <alignment horizontal="center" vertical="center" wrapText="1"/>
    </xf>
    <xf numFmtId="1" fontId="6" fillId="3" borderId="100" xfId="2" applyNumberFormat="1" applyFont="1" applyFill="1" applyBorder="1" applyAlignment="1">
      <alignment horizontal="center" vertical="center" wrapText="1"/>
    </xf>
    <xf numFmtId="1" fontId="6" fillId="3" borderId="101" xfId="2" applyNumberFormat="1" applyFont="1" applyFill="1" applyBorder="1" applyAlignment="1">
      <alignment horizontal="center" vertical="center" wrapText="1"/>
    </xf>
    <xf numFmtId="0" fontId="6" fillId="5" borderId="19" xfId="2" applyFont="1" applyFill="1" applyBorder="1" applyAlignment="1" applyProtection="1">
      <alignment horizontal="left" vertical="center" wrapText="1"/>
      <protection locked="0"/>
    </xf>
    <xf numFmtId="0" fontId="6" fillId="5" borderId="5" xfId="2" applyFont="1" applyFill="1" applyBorder="1" applyAlignment="1" applyProtection="1">
      <alignment horizontal="left" vertical="center" wrapText="1"/>
      <protection locked="0"/>
    </xf>
    <xf numFmtId="0" fontId="6" fillId="5" borderId="94" xfId="2" applyFont="1" applyFill="1" applyBorder="1" applyAlignment="1" applyProtection="1">
      <alignment horizontal="left" vertical="center" wrapText="1"/>
      <protection locked="0"/>
    </xf>
    <xf numFmtId="0" fontId="6" fillId="4" borderId="19" xfId="2" applyFont="1" applyFill="1" applyBorder="1" applyAlignment="1" applyProtection="1">
      <alignment horizontal="center" vertical="center" shrinkToFit="1"/>
      <protection locked="0"/>
    </xf>
    <xf numFmtId="0" fontId="6" fillId="4" borderId="5" xfId="2" applyFont="1" applyFill="1" applyBorder="1" applyAlignment="1" applyProtection="1">
      <alignment horizontal="center" vertical="center" shrinkToFit="1"/>
      <protection locked="0"/>
    </xf>
    <xf numFmtId="0" fontId="6" fillId="4" borderId="6" xfId="2" applyFont="1" applyFill="1" applyBorder="1" applyAlignment="1" applyProtection="1">
      <alignment horizontal="center" vertical="center" shrinkToFit="1"/>
      <protection locked="0"/>
    </xf>
    <xf numFmtId="0" fontId="6" fillId="4" borderId="20" xfId="2" applyFont="1" applyFill="1" applyBorder="1" applyAlignment="1" applyProtection="1">
      <alignment horizontal="center" vertical="center" shrinkToFit="1"/>
      <protection locked="0"/>
    </xf>
    <xf numFmtId="0" fontId="6" fillId="4" borderId="0" xfId="2" applyFont="1" applyFill="1" applyBorder="1" applyAlignment="1" applyProtection="1">
      <alignment horizontal="center" vertical="center" shrinkToFit="1"/>
      <protection locked="0"/>
    </xf>
    <xf numFmtId="0" fontId="6" fillId="4" borderId="9" xfId="2" applyFont="1" applyFill="1" applyBorder="1" applyAlignment="1" applyProtection="1">
      <alignment horizontal="center" vertical="center" shrinkToFit="1"/>
      <protection locked="0"/>
    </xf>
    <xf numFmtId="0" fontId="6" fillId="4" borderId="21" xfId="2" applyFont="1" applyFill="1" applyBorder="1" applyAlignment="1" applyProtection="1">
      <alignment horizontal="center" vertical="center" shrinkToFit="1"/>
      <protection locked="0"/>
    </xf>
    <xf numFmtId="0" fontId="6" fillId="4" borderId="11" xfId="2" applyFont="1" applyFill="1" applyBorder="1" applyAlignment="1" applyProtection="1">
      <alignment horizontal="center" vertical="center" shrinkToFit="1"/>
      <protection locked="0"/>
    </xf>
    <xf numFmtId="0" fontId="6" fillId="4" borderId="12" xfId="2" applyFont="1" applyFill="1" applyBorder="1" applyAlignment="1" applyProtection="1">
      <alignment horizontal="center" vertical="center" shrinkToFit="1"/>
      <protection locked="0"/>
    </xf>
    <xf numFmtId="0" fontId="6" fillId="0" borderId="57" xfId="2" applyFont="1" applyBorder="1" applyAlignment="1">
      <alignment horizontal="center" vertical="center" shrinkToFit="1"/>
    </xf>
    <xf numFmtId="0" fontId="6" fillId="6" borderId="37" xfId="2" applyFont="1" applyFill="1" applyBorder="1" applyAlignment="1" applyProtection="1">
      <alignment horizontal="center" vertical="center" wrapText="1"/>
      <protection locked="0"/>
    </xf>
    <xf numFmtId="0" fontId="6" fillId="6" borderId="60" xfId="2" applyFont="1" applyFill="1" applyBorder="1" applyAlignment="1" applyProtection="1">
      <alignment horizontal="center" vertical="center" shrinkToFit="1"/>
      <protection locked="0"/>
    </xf>
    <xf numFmtId="0" fontId="6" fillId="6" borderId="61" xfId="2" applyFont="1" applyFill="1" applyBorder="1" applyAlignment="1" applyProtection="1">
      <alignment horizontal="center" vertical="center" shrinkToFit="1"/>
      <protection locked="0"/>
    </xf>
    <xf numFmtId="0" fontId="6" fillId="6" borderId="59" xfId="2" applyFont="1" applyFill="1" applyBorder="1" applyAlignment="1" applyProtection="1">
      <alignment horizontal="center" vertical="center" shrinkToFit="1"/>
      <protection locked="0"/>
    </xf>
    <xf numFmtId="0" fontId="6" fillId="5" borderId="25" xfId="2" applyFont="1" applyFill="1" applyBorder="1" applyAlignment="1" applyProtection="1">
      <alignment horizontal="center" vertical="center" wrapText="1"/>
      <protection locked="0"/>
    </xf>
    <xf numFmtId="0" fontId="6" fillId="5" borderId="23" xfId="2" applyFont="1" applyFill="1" applyBorder="1" applyAlignment="1" applyProtection="1">
      <alignment horizontal="center" vertical="center" wrapText="1"/>
      <protection locked="0"/>
    </xf>
    <xf numFmtId="0" fontId="6" fillId="5" borderId="51" xfId="2" applyFont="1" applyFill="1" applyBorder="1" applyAlignment="1" applyProtection="1">
      <alignment horizontal="center" vertical="center" wrapText="1"/>
      <protection locked="0"/>
    </xf>
    <xf numFmtId="0" fontId="6" fillId="5" borderId="19" xfId="2" applyFont="1" applyFill="1" applyBorder="1" applyAlignment="1" applyProtection="1">
      <alignment horizontal="center" vertical="center" wrapText="1"/>
      <protection locked="0"/>
    </xf>
    <xf numFmtId="0" fontId="6" fillId="5" borderId="20" xfId="2" applyFont="1" applyFill="1" applyBorder="1" applyAlignment="1" applyProtection="1">
      <alignment horizontal="center" vertical="center" wrapText="1"/>
      <protection locked="0"/>
    </xf>
    <xf numFmtId="0" fontId="6" fillId="5" borderId="21" xfId="2" applyFont="1" applyFill="1" applyBorder="1" applyAlignment="1" applyProtection="1">
      <alignment horizontal="center" vertical="center" wrapText="1"/>
      <protection locked="0"/>
    </xf>
    <xf numFmtId="0" fontId="11" fillId="0" borderId="110" xfId="2" applyFont="1" applyBorder="1" applyAlignment="1">
      <alignment horizontal="center" vertical="center" wrapText="1"/>
    </xf>
    <xf numFmtId="0" fontId="11" fillId="0" borderId="111" xfId="2" applyFont="1" applyBorder="1" applyAlignment="1">
      <alignment horizontal="center" vertical="center" wrapText="1"/>
    </xf>
    <xf numFmtId="0" fontId="11" fillId="0" borderId="112" xfId="2" applyFont="1" applyBorder="1" applyAlignment="1">
      <alignment horizontal="center" vertical="center" wrapText="1"/>
    </xf>
    <xf numFmtId="0" fontId="11" fillId="0" borderId="113" xfId="2" applyFont="1" applyBorder="1" applyAlignment="1">
      <alignment horizontal="center" vertical="center" wrapText="1"/>
    </xf>
    <xf numFmtId="0" fontId="11" fillId="0" borderId="114" xfId="2" applyFont="1" applyBorder="1" applyAlignment="1">
      <alignment horizontal="center" vertical="center" wrapText="1"/>
    </xf>
    <xf numFmtId="0" fontId="11" fillId="0" borderId="115" xfId="2" applyFont="1" applyBorder="1" applyAlignment="1">
      <alignment horizontal="center" vertical="center" wrapText="1"/>
    </xf>
    <xf numFmtId="0" fontId="11" fillId="0" borderId="119" xfId="2" applyFont="1" applyBorder="1" applyAlignment="1">
      <alignment horizontal="center" vertical="center" wrapText="1"/>
    </xf>
    <xf numFmtId="0" fontId="11" fillId="0" borderId="120" xfId="2" applyFont="1" applyBorder="1" applyAlignment="1">
      <alignment horizontal="center" vertical="center" wrapText="1"/>
    </xf>
    <xf numFmtId="0" fontId="11" fillId="0" borderId="121" xfId="2" applyFont="1" applyBorder="1" applyAlignment="1">
      <alignment horizontal="center" vertical="center" wrapText="1"/>
    </xf>
    <xf numFmtId="177" fontId="10" fillId="0" borderId="78" xfId="2" applyNumberFormat="1" applyFont="1" applyFill="1" applyBorder="1" applyAlignment="1">
      <alignment horizontal="left" vertical="center" shrinkToFit="1"/>
    </xf>
    <xf numFmtId="0" fontId="10" fillId="0" borderId="78" xfId="2" applyFont="1" applyFill="1" applyBorder="1" applyAlignment="1">
      <alignment horizontal="left" vertical="center" shrinkToFit="1"/>
    </xf>
    <xf numFmtId="0" fontId="10" fillId="0" borderId="79" xfId="2" applyFont="1" applyFill="1" applyBorder="1" applyAlignment="1">
      <alignment horizontal="left" vertical="center" shrinkToFit="1"/>
    </xf>
    <xf numFmtId="177" fontId="10" fillId="3" borderId="108" xfId="2" applyNumberFormat="1" applyFont="1" applyFill="1" applyBorder="1" applyAlignment="1" applyProtection="1">
      <alignment horizontal="center" vertical="center" wrapText="1"/>
    </xf>
    <xf numFmtId="177" fontId="10" fillId="3" borderId="40" xfId="2" applyNumberFormat="1" applyFont="1" applyFill="1" applyBorder="1" applyAlignment="1" applyProtection="1">
      <alignment horizontal="center" vertical="center" wrapText="1"/>
    </xf>
    <xf numFmtId="177" fontId="10" fillId="3" borderId="39" xfId="2" applyNumberFormat="1" applyFont="1" applyFill="1" applyBorder="1" applyAlignment="1" applyProtection="1">
      <alignment horizontal="center" vertical="center" wrapText="1"/>
    </xf>
    <xf numFmtId="177" fontId="10" fillId="3" borderId="109" xfId="2" applyNumberFormat="1" applyFont="1" applyFill="1" applyBorder="1" applyAlignment="1" applyProtection="1">
      <alignment horizontal="center" vertical="center" wrapText="1"/>
    </xf>
    <xf numFmtId="0" fontId="6" fillId="5" borderId="22" xfId="2" applyFont="1" applyFill="1" applyBorder="1" applyAlignment="1" applyProtection="1">
      <alignment horizontal="center" vertical="center" wrapText="1"/>
      <protection locked="0"/>
    </xf>
    <xf numFmtId="0" fontId="20" fillId="0" borderId="102" xfId="2" applyFont="1" applyFill="1" applyBorder="1" applyAlignment="1">
      <alignment horizontal="center" vertical="center" wrapText="1"/>
    </xf>
    <xf numFmtId="0" fontId="20" fillId="0" borderId="103" xfId="2" applyFont="1" applyFill="1" applyBorder="1" applyAlignment="1">
      <alignment horizontal="center" vertical="center" wrapText="1"/>
    </xf>
    <xf numFmtId="0" fontId="20" fillId="0" borderId="104" xfId="2" applyFont="1" applyFill="1" applyBorder="1" applyAlignment="1">
      <alignment horizontal="center" vertical="center" wrapText="1"/>
    </xf>
    <xf numFmtId="0" fontId="10" fillId="5" borderId="61" xfId="2" applyFont="1" applyFill="1" applyBorder="1" applyAlignment="1" applyProtection="1">
      <alignment horizontal="center" vertical="center"/>
      <protection locked="0"/>
    </xf>
    <xf numFmtId="0" fontId="10" fillId="5" borderId="62" xfId="2" applyFont="1" applyFill="1" applyBorder="1" applyAlignment="1" applyProtection="1">
      <alignment horizontal="center" vertical="center"/>
      <protection locked="0"/>
    </xf>
    <xf numFmtId="0" fontId="10" fillId="0" borderId="2" xfId="2" applyFont="1" applyFill="1" applyBorder="1" applyAlignment="1">
      <alignment horizontal="left" vertical="center" wrapText="1"/>
    </xf>
    <xf numFmtId="0" fontId="10" fillId="0" borderId="47" xfId="2" applyFont="1" applyFill="1" applyBorder="1" applyAlignment="1">
      <alignment horizontal="left" vertical="center" wrapText="1"/>
    </xf>
    <xf numFmtId="177" fontId="11" fillId="3" borderId="116" xfId="2" applyNumberFormat="1" applyFont="1" applyFill="1" applyBorder="1" applyAlignment="1">
      <alignment horizontal="center" vertical="center" wrapText="1"/>
    </xf>
    <xf numFmtId="177" fontId="11" fillId="3" borderId="117" xfId="2" applyNumberFormat="1" applyFont="1" applyFill="1" applyBorder="1" applyAlignment="1">
      <alignment horizontal="center" vertical="center" wrapText="1"/>
    </xf>
    <xf numFmtId="177" fontId="11" fillId="3" borderId="118" xfId="2" applyNumberFormat="1" applyFont="1" applyFill="1" applyBorder="1" applyAlignment="1">
      <alignment horizontal="center" vertical="center" wrapText="1"/>
    </xf>
    <xf numFmtId="177" fontId="11" fillId="3" borderId="113" xfId="2" applyNumberFormat="1" applyFont="1" applyFill="1" applyBorder="1" applyAlignment="1">
      <alignment horizontal="center" vertical="center" wrapText="1"/>
    </xf>
    <xf numFmtId="177" fontId="11" fillId="3" borderId="114" xfId="2" applyNumberFormat="1" applyFont="1" applyFill="1" applyBorder="1" applyAlignment="1">
      <alignment horizontal="center" vertical="center" wrapText="1"/>
    </xf>
    <xf numFmtId="177" fontId="11" fillId="3" borderId="115" xfId="2" applyNumberFormat="1" applyFont="1" applyFill="1" applyBorder="1" applyAlignment="1">
      <alignment horizontal="center" vertical="center" wrapText="1"/>
    </xf>
    <xf numFmtId="177" fontId="11" fillId="3" borderId="119" xfId="2" applyNumberFormat="1" applyFont="1" applyFill="1" applyBorder="1" applyAlignment="1">
      <alignment horizontal="center" vertical="center" wrapText="1"/>
    </xf>
    <xf numFmtId="177" fontId="11" fillId="3" borderId="120" xfId="2" applyNumberFormat="1" applyFont="1" applyFill="1" applyBorder="1" applyAlignment="1">
      <alignment horizontal="center" vertical="center" wrapText="1"/>
    </xf>
    <xf numFmtId="177" fontId="11" fillId="3" borderId="121" xfId="2" applyNumberFormat="1" applyFont="1" applyFill="1" applyBorder="1" applyAlignment="1">
      <alignment horizontal="center" vertical="center" wrapText="1"/>
    </xf>
    <xf numFmtId="177" fontId="10" fillId="0" borderId="61" xfId="2" applyNumberFormat="1" applyFont="1" applyFill="1" applyBorder="1" applyAlignment="1">
      <alignment horizontal="left" vertical="center" wrapText="1"/>
    </xf>
    <xf numFmtId="0" fontId="10" fillId="0" borderId="61" xfId="2" applyFont="1" applyFill="1" applyBorder="1" applyAlignment="1">
      <alignment horizontal="left" vertical="center" wrapText="1"/>
    </xf>
    <xf numFmtId="0" fontId="10" fillId="0" borderId="62" xfId="2" applyFont="1" applyFill="1" applyBorder="1" applyAlignment="1">
      <alignment horizontal="left" vertical="center" wrapText="1"/>
    </xf>
    <xf numFmtId="0" fontId="10" fillId="0" borderId="11" xfId="2" applyFont="1" applyBorder="1" applyAlignment="1">
      <alignment horizontal="center" vertical="center"/>
    </xf>
    <xf numFmtId="0" fontId="10" fillId="0" borderId="93" xfId="2" applyFont="1" applyBorder="1" applyAlignment="1">
      <alignment horizontal="center" vertical="center"/>
    </xf>
    <xf numFmtId="0" fontId="10" fillId="0" borderId="2" xfId="2" applyFont="1" applyBorder="1" applyAlignment="1">
      <alignment horizontal="center" vertical="center"/>
    </xf>
    <xf numFmtId="0" fontId="10" fillId="0" borderId="47" xfId="2" applyFont="1" applyBorder="1" applyAlignment="1">
      <alignment horizontal="center" vertical="center"/>
    </xf>
    <xf numFmtId="0" fontId="10" fillId="0" borderId="29" xfId="2" applyFont="1" applyFill="1" applyBorder="1" applyAlignment="1" applyProtection="1">
      <alignment horizontal="center" vertical="center" wrapText="1"/>
    </xf>
    <xf numFmtId="0" fontId="10" fillId="0" borderId="33" xfId="2" applyFont="1" applyFill="1" applyBorder="1" applyAlignment="1" applyProtection="1">
      <alignment horizontal="center" vertical="center" wrapText="1"/>
    </xf>
    <xf numFmtId="0" fontId="10" fillId="0" borderId="0" xfId="2" applyFont="1" applyFill="1" applyBorder="1" applyAlignment="1" applyProtection="1">
      <alignment horizontal="center" vertical="center" wrapText="1"/>
    </xf>
    <xf numFmtId="0" fontId="10" fillId="0" borderId="9" xfId="2" applyFont="1" applyFill="1" applyBorder="1" applyAlignment="1" applyProtection="1">
      <alignment horizontal="center" vertical="center" wrapText="1"/>
    </xf>
    <xf numFmtId="0" fontId="10" fillId="0" borderId="11" xfId="2" applyFont="1" applyFill="1" applyBorder="1" applyAlignment="1" applyProtection="1">
      <alignment horizontal="center" vertical="center" wrapText="1"/>
    </xf>
    <xf numFmtId="0" fontId="10" fillId="0" borderId="12" xfId="2" applyFont="1" applyFill="1" applyBorder="1" applyAlignment="1" applyProtection="1">
      <alignment horizontal="center" vertical="center" wrapText="1"/>
    </xf>
    <xf numFmtId="177" fontId="10" fillId="0" borderId="68" xfId="2" applyNumberFormat="1" applyFont="1" applyFill="1" applyBorder="1" applyAlignment="1">
      <alignment horizontal="left" vertical="center" shrinkToFit="1"/>
    </xf>
    <xf numFmtId="0" fontId="10" fillId="0" borderId="68" xfId="2" applyFont="1" applyFill="1" applyBorder="1" applyAlignment="1">
      <alignment horizontal="left" vertical="center" shrinkToFit="1"/>
    </xf>
    <xf numFmtId="0" fontId="10" fillId="0" borderId="69" xfId="2" applyFont="1" applyFill="1" applyBorder="1" applyAlignment="1">
      <alignment horizontal="left" vertical="center" shrinkToFit="1"/>
    </xf>
    <xf numFmtId="0" fontId="23" fillId="3" borderId="7" xfId="2" applyFont="1" applyFill="1" applyBorder="1" applyAlignment="1" applyProtection="1">
      <alignment horizontal="center" vertical="center"/>
    </xf>
    <xf numFmtId="0" fontId="11" fillId="3" borderId="0" xfId="2" applyFont="1" applyFill="1" applyBorder="1" applyAlignment="1">
      <alignment horizontal="left" vertical="center" indent="1"/>
    </xf>
    <xf numFmtId="0" fontId="18" fillId="3" borderId="41" xfId="2" applyFont="1" applyFill="1" applyBorder="1" applyAlignment="1">
      <alignment horizontal="center" vertical="center"/>
    </xf>
    <xf numFmtId="0" fontId="18" fillId="3" borderId="45" xfId="2" applyFont="1" applyFill="1" applyBorder="1" applyAlignment="1">
      <alignment horizontal="center" vertical="center"/>
    </xf>
    <xf numFmtId="0" fontId="18" fillId="3" borderId="50" xfId="2" applyFont="1" applyFill="1" applyBorder="1" applyAlignment="1">
      <alignment horizontal="center" vertical="center"/>
    </xf>
    <xf numFmtId="0" fontId="34" fillId="3" borderId="14" xfId="0" applyFont="1" applyFill="1" applyBorder="1" applyAlignment="1">
      <alignment horizontal="center" vertical="top" wrapText="1"/>
    </xf>
    <xf numFmtId="0" fontId="34" fillId="3" borderId="13" xfId="0" applyFont="1" applyFill="1" applyBorder="1" applyAlignment="1">
      <alignment horizontal="center" vertical="top" wrapText="1"/>
    </xf>
    <xf numFmtId="0" fontId="40" fillId="3" borderId="4" xfId="0" applyFont="1" applyFill="1" applyBorder="1" applyAlignment="1">
      <alignment horizontal="left" vertical="top" wrapText="1"/>
    </xf>
    <xf numFmtId="0" fontId="40" fillId="3" borderId="5" xfId="0" applyFont="1" applyFill="1" applyBorder="1" applyAlignment="1">
      <alignment horizontal="left" vertical="top" wrapText="1"/>
    </xf>
    <xf numFmtId="0" fontId="40" fillId="3" borderId="6" xfId="0" applyFont="1" applyFill="1" applyBorder="1" applyAlignment="1">
      <alignment horizontal="left" vertical="top" wrapText="1"/>
    </xf>
    <xf numFmtId="0" fontId="40" fillId="3" borderId="8" xfId="0" applyFont="1" applyFill="1" applyBorder="1" applyAlignment="1">
      <alignment horizontal="left" vertical="top" wrapText="1"/>
    </xf>
    <xf numFmtId="0" fontId="40" fillId="3" borderId="0" xfId="0" applyFont="1" applyFill="1" applyBorder="1" applyAlignment="1">
      <alignment horizontal="left" vertical="top" wrapText="1"/>
    </xf>
    <xf numFmtId="0" fontId="40" fillId="3" borderId="9" xfId="0" applyFont="1" applyFill="1" applyBorder="1" applyAlignment="1">
      <alignment horizontal="left" vertical="top" wrapText="1"/>
    </xf>
    <xf numFmtId="0" fontId="40" fillId="3" borderId="10" xfId="0" applyFont="1" applyFill="1" applyBorder="1" applyAlignment="1">
      <alignment horizontal="left" vertical="top" wrapText="1"/>
    </xf>
    <xf numFmtId="0" fontId="40" fillId="3" borderId="11" xfId="0" applyFont="1" applyFill="1" applyBorder="1" applyAlignment="1">
      <alignment horizontal="left" vertical="top" wrapText="1"/>
    </xf>
    <xf numFmtId="0" fontId="40" fillId="3" borderId="12" xfId="0" applyFont="1" applyFill="1" applyBorder="1" applyAlignment="1">
      <alignment horizontal="left" vertical="top" wrapText="1"/>
    </xf>
    <xf numFmtId="0" fontId="34" fillId="0" borderId="1"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8" xfId="0" applyFont="1" applyFill="1" applyBorder="1" applyAlignment="1">
      <alignment horizontal="center" vertical="top" wrapText="1"/>
    </xf>
    <xf numFmtId="0" fontId="34" fillId="0" borderId="0" xfId="0" applyFont="1" applyFill="1" applyBorder="1" applyAlignment="1">
      <alignment horizontal="center" vertical="top" wrapText="1"/>
    </xf>
    <xf numFmtId="0" fontId="34" fillId="0" borderId="9" xfId="0" applyFont="1" applyFill="1" applyBorder="1" applyAlignment="1">
      <alignment horizontal="center" vertical="top" wrapText="1"/>
    </xf>
    <xf numFmtId="0" fontId="38" fillId="2" borderId="1"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38" fillId="2" borderId="47"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43" fillId="0" borderId="8" xfId="0" applyFont="1" applyFill="1" applyBorder="1" applyAlignment="1">
      <alignment horizontal="left" vertical="top" wrapText="1"/>
    </xf>
    <xf numFmtId="0" fontId="43" fillId="0" borderId="0" xfId="0" applyFont="1" applyFill="1" applyBorder="1" applyAlignment="1">
      <alignment horizontal="left" vertical="top" wrapText="1"/>
    </xf>
    <xf numFmtId="0" fontId="43" fillId="0" borderId="9" xfId="0" applyFont="1" applyFill="1" applyBorder="1" applyAlignment="1">
      <alignment horizontal="left" vertical="top"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40" fillId="0" borderId="6" xfId="0" applyFont="1" applyFill="1" applyBorder="1" applyAlignment="1">
      <alignment horizontal="left" vertical="top" wrapText="1"/>
    </xf>
    <xf numFmtId="0" fontId="40" fillId="0" borderId="8"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9" xfId="0" applyFont="1" applyFill="1" applyBorder="1" applyAlignment="1">
      <alignment horizontal="left" vertical="top" wrapText="1"/>
    </xf>
    <xf numFmtId="0" fontId="43" fillId="0" borderId="4" xfId="0" applyFont="1" applyFill="1" applyBorder="1" applyAlignment="1">
      <alignment horizontal="left" vertical="top" wrapText="1"/>
    </xf>
    <xf numFmtId="0" fontId="43" fillId="0" borderId="5" xfId="0" applyFont="1" applyFill="1" applyBorder="1" applyAlignment="1">
      <alignment horizontal="left" vertical="top" wrapText="1"/>
    </xf>
    <xf numFmtId="0" fontId="43" fillId="0" borderId="6" xfId="0" applyFont="1" applyFill="1" applyBorder="1" applyAlignment="1">
      <alignment horizontal="left" vertical="top" wrapText="1"/>
    </xf>
    <xf numFmtId="0" fontId="34" fillId="0" borderId="7" xfId="0" applyFont="1" applyFill="1" applyBorder="1" applyAlignment="1">
      <alignment vertical="center" wrapText="1"/>
    </xf>
    <xf numFmtId="0" fontId="38" fillId="2" borderId="4"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3" fillId="0" borderId="7" xfId="0" applyFont="1" applyFill="1" applyBorder="1" applyAlignment="1">
      <alignment vertical="center" wrapText="1"/>
    </xf>
    <xf numFmtId="0" fontId="40" fillId="0" borderId="4" xfId="0" applyFont="1" applyFill="1" applyBorder="1" applyAlignment="1">
      <alignment vertical="top" wrapText="1"/>
    </xf>
    <xf numFmtId="0" fontId="40" fillId="0" borderId="5" xfId="0" applyFont="1" applyFill="1" applyBorder="1" applyAlignment="1">
      <alignment vertical="top" wrapText="1"/>
    </xf>
    <xf numFmtId="0" fontId="40" fillId="0" borderId="6" xfId="0" applyFont="1" applyFill="1" applyBorder="1" applyAlignment="1">
      <alignment vertical="top" wrapText="1"/>
    </xf>
    <xf numFmtId="0" fontId="40" fillId="0" borderId="10" xfId="0" applyFont="1" applyFill="1" applyBorder="1" applyAlignment="1">
      <alignment vertical="top" wrapText="1"/>
    </xf>
    <xf numFmtId="0" fontId="40" fillId="0" borderId="11" xfId="0" applyFont="1" applyFill="1" applyBorder="1" applyAlignment="1">
      <alignment vertical="top" wrapText="1"/>
    </xf>
    <xf numFmtId="0" fontId="40" fillId="0" borderId="12" xfId="0" applyFont="1" applyFill="1" applyBorder="1" applyAlignment="1">
      <alignment vertical="top" wrapText="1"/>
    </xf>
    <xf numFmtId="0" fontId="34" fillId="0" borderId="8" xfId="0" applyFont="1" applyFill="1" applyBorder="1" applyAlignment="1">
      <alignment vertical="top" wrapText="1"/>
    </xf>
    <xf numFmtId="0" fontId="34" fillId="0" borderId="0" xfId="0" applyFont="1" applyFill="1" applyBorder="1" applyAlignment="1">
      <alignment vertical="top" wrapText="1"/>
    </xf>
    <xf numFmtId="0" fontId="34" fillId="0" borderId="9" xfId="0" applyFont="1" applyFill="1" applyBorder="1" applyAlignment="1">
      <alignment vertical="top" wrapText="1"/>
    </xf>
    <xf numFmtId="0" fontId="34" fillId="0" borderId="8" xfId="0" applyFont="1" applyBorder="1" applyAlignment="1">
      <alignment vertical="top" wrapText="1"/>
    </xf>
    <xf numFmtId="0" fontId="34" fillId="0" borderId="0" xfId="0" applyFont="1" applyBorder="1" applyAlignment="1">
      <alignment vertical="top" wrapText="1"/>
    </xf>
    <xf numFmtId="0" fontId="34" fillId="0" borderId="9" xfId="0" applyFont="1" applyBorder="1" applyAlignment="1">
      <alignment vertical="top" wrapText="1"/>
    </xf>
    <xf numFmtId="0" fontId="34" fillId="0" borderId="10" xfId="0" applyFont="1" applyBorder="1" applyAlignment="1">
      <alignment vertical="top" wrapText="1"/>
    </xf>
    <xf numFmtId="0" fontId="34" fillId="0" borderId="11" xfId="0" applyFont="1" applyBorder="1" applyAlignment="1">
      <alignment vertical="top" wrapText="1"/>
    </xf>
    <xf numFmtId="0" fontId="33" fillId="0" borderId="13" xfId="0" applyFont="1" applyFill="1" applyBorder="1" applyAlignment="1">
      <alignment vertical="center" wrapText="1"/>
    </xf>
    <xf numFmtId="0" fontId="34" fillId="0" borderId="4" xfId="0" applyFont="1" applyFill="1" applyBorder="1" applyAlignment="1">
      <alignment horizontal="left" vertical="top" wrapText="1"/>
    </xf>
    <xf numFmtId="0" fontId="34" fillId="0" borderId="5" xfId="0" applyFont="1" applyFill="1" applyBorder="1" applyAlignment="1">
      <alignment horizontal="left" vertical="top" wrapText="1"/>
    </xf>
    <xf numFmtId="0" fontId="34" fillId="0" borderId="6" xfId="0" applyFont="1" applyFill="1" applyBorder="1" applyAlignment="1">
      <alignment horizontal="left" vertical="top" wrapText="1"/>
    </xf>
    <xf numFmtId="0" fontId="34" fillId="0" borderId="10" xfId="0" applyFont="1" applyFill="1" applyBorder="1" applyAlignment="1">
      <alignment horizontal="left" vertical="top" wrapText="1"/>
    </xf>
    <xf numFmtId="0" fontId="34" fillId="0" borderId="11" xfId="0" applyFont="1" applyFill="1" applyBorder="1" applyAlignment="1">
      <alignment horizontal="left" vertical="top" wrapText="1"/>
    </xf>
    <xf numFmtId="0" fontId="34" fillId="0" borderId="12" xfId="0" applyFont="1" applyFill="1" applyBorder="1" applyAlignment="1">
      <alignment horizontal="left" vertical="top"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34" fillId="0" borderId="8" xfId="0" applyFont="1" applyBorder="1" applyAlignment="1">
      <alignment horizontal="center" vertical="top" wrapText="1"/>
    </xf>
    <xf numFmtId="0" fontId="34" fillId="0" borderId="0" xfId="0" applyFont="1" applyBorder="1" applyAlignment="1">
      <alignment horizontal="center" vertical="top" wrapText="1"/>
    </xf>
    <xf numFmtId="0" fontId="34" fillId="0" borderId="9" xfId="0" applyFont="1" applyBorder="1" applyAlignment="1">
      <alignment horizontal="center" vertical="top" wrapText="1"/>
    </xf>
    <xf numFmtId="0" fontId="43" fillId="0" borderId="7" xfId="0" applyFont="1" applyFill="1" applyBorder="1" applyAlignment="1">
      <alignment vertical="top" wrapText="1"/>
    </xf>
    <xf numFmtId="0" fontId="34" fillId="0" borderId="1" xfId="0" applyFont="1" applyBorder="1" applyAlignment="1">
      <alignment vertical="top" wrapText="1"/>
    </xf>
    <xf numFmtId="0" fontId="34" fillId="0" borderId="2" xfId="0" applyFont="1" applyBorder="1" applyAlignment="1">
      <alignment vertical="top" wrapText="1"/>
    </xf>
    <xf numFmtId="0" fontId="34" fillId="0" borderId="3" xfId="0" applyFont="1" applyBorder="1" applyAlignment="1">
      <alignment vertical="top" wrapText="1"/>
    </xf>
    <xf numFmtId="0" fontId="34" fillId="0" borderId="15" xfId="0" applyFont="1" applyBorder="1" applyAlignment="1">
      <alignment vertical="top" wrapText="1"/>
    </xf>
    <xf numFmtId="0" fontId="34" fillId="0" borderId="4" xfId="0"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34" fillId="0" borderId="10"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34" fillId="0" borderId="12" xfId="0" applyFont="1" applyFill="1" applyBorder="1" applyAlignment="1">
      <alignment horizontal="left" vertical="center" wrapText="1"/>
    </xf>
    <xf numFmtId="0" fontId="34" fillId="0" borderId="1" xfId="0" applyFont="1" applyFill="1" applyBorder="1" applyAlignment="1">
      <alignment horizontal="center" vertical="top" wrapText="1"/>
    </xf>
    <xf numFmtId="0" fontId="34" fillId="0" borderId="2" xfId="0" applyFont="1" applyFill="1" applyBorder="1" applyAlignment="1">
      <alignment horizontal="center" vertical="top" wrapText="1"/>
    </xf>
    <xf numFmtId="0" fontId="34" fillId="0" borderId="3" xfId="0" applyFont="1" applyFill="1" applyBorder="1" applyAlignment="1">
      <alignment horizontal="center" vertical="top" wrapText="1"/>
    </xf>
    <xf numFmtId="0" fontId="34" fillId="0" borderId="10" xfId="0" applyFont="1" applyFill="1" applyBorder="1" applyAlignment="1">
      <alignment vertical="top" wrapText="1"/>
    </xf>
    <xf numFmtId="0" fontId="34" fillId="0" borderId="11" xfId="0" applyFont="1" applyFill="1" applyBorder="1" applyAlignment="1">
      <alignment vertical="top" wrapText="1"/>
    </xf>
    <xf numFmtId="49" fontId="48" fillId="3" borderId="14" xfId="0" applyNumberFormat="1" applyFont="1" applyFill="1" applyBorder="1" applyAlignment="1">
      <alignment horizontal="center" vertical="top" wrapText="1"/>
    </xf>
    <xf numFmtId="49" fontId="48" fillId="3" borderId="13" xfId="0" applyNumberFormat="1" applyFont="1" applyFill="1" applyBorder="1" applyAlignment="1">
      <alignment horizontal="center" vertical="top" wrapText="1"/>
    </xf>
    <xf numFmtId="0" fontId="43" fillId="0" borderId="10" xfId="0" applyFont="1" applyFill="1" applyBorder="1" applyAlignment="1">
      <alignment horizontal="left" vertical="top" wrapText="1"/>
    </xf>
    <xf numFmtId="0" fontId="43" fillId="0" borderId="11" xfId="0" applyFont="1" applyFill="1" applyBorder="1" applyAlignment="1">
      <alignment horizontal="left" vertical="top" wrapText="1"/>
    </xf>
    <xf numFmtId="0" fontId="33" fillId="0" borderId="7" xfId="0" applyFont="1" applyBorder="1" applyAlignment="1">
      <alignment vertical="center" wrapText="1"/>
    </xf>
    <xf numFmtId="0" fontId="41" fillId="0" borderId="4" xfId="0" applyFont="1" applyFill="1" applyBorder="1" applyAlignment="1">
      <alignment horizontal="left" wrapText="1"/>
    </xf>
    <xf numFmtId="0" fontId="41" fillId="0" borderId="5" xfId="0" applyFont="1" applyFill="1" applyBorder="1" applyAlignment="1">
      <alignment horizontal="left" wrapText="1"/>
    </xf>
    <xf numFmtId="0" fontId="41" fillId="0" borderId="6" xfId="0" applyFont="1" applyFill="1" applyBorder="1" applyAlignment="1">
      <alignment horizontal="left" wrapText="1"/>
    </xf>
    <xf numFmtId="0" fontId="43" fillId="0" borderId="1" xfId="0" applyFont="1" applyFill="1" applyBorder="1" applyAlignment="1">
      <alignment vertical="top" wrapText="1"/>
    </xf>
    <xf numFmtId="0" fontId="34" fillId="0" borderId="3" xfId="0" applyFont="1" applyFill="1" applyBorder="1" applyAlignment="1">
      <alignment vertical="center" wrapText="1"/>
    </xf>
    <xf numFmtId="0" fontId="43" fillId="0" borderId="2" xfId="0" applyFont="1" applyFill="1" applyBorder="1" applyAlignment="1">
      <alignment vertical="top" wrapText="1"/>
    </xf>
    <xf numFmtId="0" fontId="34" fillId="0" borderId="3" xfId="0" applyFont="1" applyBorder="1" applyAlignment="1">
      <alignment vertical="center" wrapText="1"/>
    </xf>
    <xf numFmtId="0" fontId="34" fillId="0" borderId="7" xfId="0" applyFont="1" applyBorder="1" applyAlignment="1">
      <alignment vertical="center" wrapText="1"/>
    </xf>
    <xf numFmtId="0" fontId="31" fillId="0" borderId="0" xfId="0" applyFont="1" applyAlignment="1">
      <alignment horizontal="left" vertical="top" wrapText="1"/>
    </xf>
    <xf numFmtId="0" fontId="30" fillId="0" borderId="0" xfId="0" applyFont="1" applyAlignment="1">
      <alignment horizontal="left" vertical="top" wrapText="1"/>
    </xf>
    <xf numFmtId="0" fontId="33" fillId="0" borderId="0" xfId="0" applyFont="1" applyAlignment="1">
      <alignment horizontal="left" vertical="top" wrapText="1"/>
    </xf>
    <xf numFmtId="0" fontId="33" fillId="0" borderId="0" xfId="0" applyFont="1" applyFill="1" applyAlignment="1">
      <alignment horizontal="left" vertical="top" wrapText="1"/>
    </xf>
    <xf numFmtId="0" fontId="30" fillId="0" borderId="0" xfId="0" applyFont="1" applyAlignment="1">
      <alignment horizontal="left" vertical="center" wrapText="1"/>
    </xf>
    <xf numFmtId="0" fontId="40" fillId="0" borderId="4" xfId="0" applyFont="1" applyBorder="1" applyAlignment="1">
      <alignment horizontal="left" vertical="top" wrapText="1"/>
    </xf>
    <xf numFmtId="0" fontId="40" fillId="0" borderId="5" xfId="0" applyFont="1" applyBorder="1" applyAlignment="1">
      <alignment horizontal="left" vertical="top" wrapText="1"/>
    </xf>
    <xf numFmtId="0" fontId="40" fillId="0" borderId="6" xfId="0" applyFont="1" applyBorder="1" applyAlignment="1">
      <alignment horizontal="left" vertical="top"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40" fillId="0" borderId="8" xfId="0" applyFont="1" applyBorder="1" applyAlignment="1">
      <alignment horizontal="left" vertical="top" wrapText="1"/>
    </xf>
    <xf numFmtId="0" fontId="40" fillId="0" borderId="0" xfId="0" applyFont="1" applyBorder="1" applyAlignment="1">
      <alignment horizontal="left" vertical="top" wrapText="1"/>
    </xf>
    <xf numFmtId="0" fontId="40" fillId="0" borderId="9" xfId="0" applyFont="1" applyBorder="1" applyAlignment="1">
      <alignment horizontal="left" vertical="top" wrapText="1"/>
    </xf>
    <xf numFmtId="0" fontId="33" fillId="0" borderId="10" xfId="0" applyFont="1" applyFill="1" applyBorder="1" applyAlignment="1">
      <alignment vertical="center" wrapText="1"/>
    </xf>
    <xf numFmtId="0" fontId="33" fillId="0" borderId="11" xfId="0" applyFont="1" applyFill="1" applyBorder="1" applyAlignment="1">
      <alignment vertical="center" wrapText="1"/>
    </xf>
    <xf numFmtId="0" fontId="33" fillId="0" borderId="12" xfId="0" applyFont="1" applyFill="1" applyBorder="1" applyAlignment="1">
      <alignment vertical="center" wrapText="1"/>
    </xf>
    <xf numFmtId="0" fontId="33" fillId="0" borderId="1" xfId="0" applyFont="1" applyFill="1" applyBorder="1" applyAlignment="1">
      <alignment vertical="center" wrapText="1"/>
    </xf>
    <xf numFmtId="0" fontId="33" fillId="0" borderId="2" xfId="0" applyFont="1" applyFill="1" applyBorder="1" applyAlignment="1">
      <alignment vertical="center" wrapText="1"/>
    </xf>
    <xf numFmtId="0" fontId="33" fillId="0" borderId="3" xfId="0" applyFont="1" applyFill="1" applyBorder="1" applyAlignment="1">
      <alignment vertical="center" wrapText="1"/>
    </xf>
    <xf numFmtId="0" fontId="34" fillId="0" borderId="14" xfId="0" applyFont="1" applyBorder="1" applyAlignment="1">
      <alignment vertical="top" wrapText="1"/>
    </xf>
    <xf numFmtId="0" fontId="40" fillId="0" borderId="7" xfId="0" applyFont="1" applyFill="1" applyBorder="1" applyAlignment="1">
      <alignment vertical="top" wrapText="1"/>
    </xf>
    <xf numFmtId="0" fontId="34" fillId="0" borderId="10" xfId="0" applyFont="1" applyBorder="1" applyAlignment="1">
      <alignment horizontal="center" vertical="top" wrapText="1"/>
    </xf>
    <xf numFmtId="0" fontId="34" fillId="0" borderId="11" xfId="0" applyFont="1" applyBorder="1" applyAlignment="1">
      <alignment horizontal="center" vertical="top" wrapText="1"/>
    </xf>
    <xf numFmtId="0" fontId="34" fillId="0" borderId="12" xfId="0" applyFont="1" applyBorder="1" applyAlignment="1">
      <alignment horizontal="center" vertical="top" wrapText="1"/>
    </xf>
    <xf numFmtId="0" fontId="40" fillId="0" borderId="8" xfId="0" applyFont="1" applyFill="1" applyBorder="1" applyAlignment="1">
      <alignment vertical="top" wrapText="1"/>
    </xf>
    <xf numFmtId="0" fontId="40" fillId="0" borderId="0" xfId="0" applyFont="1" applyFill="1" applyBorder="1" applyAlignment="1">
      <alignment vertical="top" wrapText="1"/>
    </xf>
    <xf numFmtId="0" fontId="40" fillId="0" borderId="9" xfId="0" applyFont="1" applyFill="1" applyBorder="1" applyAlignment="1">
      <alignment vertical="top" wrapText="1"/>
    </xf>
    <xf numFmtId="0" fontId="38" fillId="2" borderId="2" xfId="0" applyFont="1" applyFill="1" applyBorder="1" applyAlignment="1">
      <alignment horizontal="center" vertical="top" wrapText="1"/>
    </xf>
    <xf numFmtId="0" fontId="38" fillId="2" borderId="3" xfId="0" applyFont="1" applyFill="1" applyBorder="1" applyAlignment="1">
      <alignment horizontal="center" vertical="top" wrapText="1"/>
    </xf>
    <xf numFmtId="0" fontId="34" fillId="0" borderId="14" xfId="0" applyFont="1" applyFill="1" applyBorder="1" applyAlignment="1">
      <alignment horizontal="left" vertical="top" wrapText="1"/>
    </xf>
    <xf numFmtId="0" fontId="29" fillId="0" borderId="0" xfId="0" applyFont="1" applyAlignment="1">
      <alignment horizontal="center" vertical="top" wrapText="1"/>
    </xf>
    <xf numFmtId="0" fontId="33" fillId="3" borderId="7" xfId="0" applyFont="1" applyFill="1" applyBorder="1" applyAlignment="1">
      <alignment vertical="center" wrapText="1"/>
    </xf>
    <xf numFmtId="0" fontId="34" fillId="3" borderId="8" xfId="0" applyFont="1" applyFill="1" applyBorder="1" applyAlignment="1">
      <alignment vertical="top" wrapText="1"/>
    </xf>
    <xf numFmtId="0" fontId="34" fillId="3" borderId="0" xfId="0" applyFont="1" applyFill="1" applyBorder="1" applyAlignment="1">
      <alignment vertical="top" wrapText="1"/>
    </xf>
    <xf numFmtId="0" fontId="34" fillId="3" borderId="10" xfId="0" applyFont="1" applyFill="1" applyBorder="1" applyAlignment="1">
      <alignment vertical="top" wrapText="1"/>
    </xf>
    <xf numFmtId="0" fontId="34" fillId="3" borderId="11" xfId="0" applyFont="1" applyFill="1" applyBorder="1" applyAlignment="1">
      <alignment vertical="top" wrapText="1"/>
    </xf>
    <xf numFmtId="0" fontId="33" fillId="3" borderId="7" xfId="0" applyFont="1" applyFill="1" applyBorder="1" applyAlignment="1">
      <alignment vertical="top" wrapText="1"/>
    </xf>
    <xf numFmtId="0" fontId="34" fillId="0" borderId="10" xfId="0" applyFont="1" applyFill="1" applyBorder="1" applyAlignment="1">
      <alignment horizontal="center" vertical="top" wrapText="1"/>
    </xf>
    <xf numFmtId="0" fontId="34" fillId="0" borderId="11" xfId="0" applyFont="1" applyFill="1" applyBorder="1" applyAlignment="1">
      <alignment horizontal="center" vertical="top" wrapText="1"/>
    </xf>
    <xf numFmtId="0" fontId="34" fillId="0" borderId="12" xfId="0" applyFont="1" applyFill="1" applyBorder="1" applyAlignment="1">
      <alignment horizontal="center" vertical="top" wrapText="1"/>
    </xf>
    <xf numFmtId="0" fontId="33" fillId="3" borderId="3" xfId="0" applyFont="1" applyFill="1" applyBorder="1" applyAlignment="1">
      <alignment vertical="center" wrapText="1"/>
    </xf>
    <xf numFmtId="0" fontId="34" fillId="0" borderId="8"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0" borderId="9" xfId="0" applyFont="1" applyFill="1" applyBorder="1" applyAlignment="1">
      <alignment horizontal="left" vertical="top" wrapText="1"/>
    </xf>
    <xf numFmtId="0" fontId="33" fillId="0" borderId="8" xfId="0" applyFont="1" applyFill="1" applyBorder="1" applyAlignment="1">
      <alignment vertical="top" wrapText="1"/>
    </xf>
    <xf numFmtId="0" fontId="33" fillId="0" borderId="0" xfId="0" applyFont="1" applyFill="1" applyBorder="1" applyAlignment="1">
      <alignment vertical="top" wrapText="1"/>
    </xf>
    <xf numFmtId="0" fontId="33" fillId="0" borderId="9" xfId="0" applyFont="1" applyFill="1" applyBorder="1" applyAlignment="1">
      <alignment vertical="top" wrapText="1"/>
    </xf>
    <xf numFmtId="0" fontId="33" fillId="3" borderId="13" xfId="0" applyFont="1" applyFill="1" applyBorder="1" applyAlignment="1">
      <alignment vertical="top" wrapText="1"/>
    </xf>
    <xf numFmtId="0" fontId="60" fillId="3" borderId="4" xfId="0" applyFont="1" applyFill="1" applyBorder="1" applyAlignment="1">
      <alignment vertical="top" wrapText="1"/>
    </xf>
    <xf numFmtId="0" fontId="60" fillId="3" borderId="5" xfId="0" applyFont="1" applyFill="1" applyBorder="1" applyAlignment="1">
      <alignment vertical="top" wrapText="1"/>
    </xf>
    <xf numFmtId="0" fontId="60" fillId="3" borderId="6" xfId="0" applyFont="1" applyFill="1" applyBorder="1" applyAlignment="1">
      <alignment vertical="top" wrapText="1"/>
    </xf>
    <xf numFmtId="0" fontId="60" fillId="3" borderId="10" xfId="0" applyFont="1" applyFill="1" applyBorder="1" applyAlignment="1">
      <alignment vertical="top" wrapText="1"/>
    </xf>
    <xf numFmtId="0" fontId="60" fillId="3" borderId="11" xfId="0" applyFont="1" applyFill="1" applyBorder="1" applyAlignment="1">
      <alignment vertical="top" wrapText="1"/>
    </xf>
    <xf numFmtId="0" fontId="60" fillId="3" borderId="12" xfId="0" applyFont="1" applyFill="1" applyBorder="1" applyAlignment="1">
      <alignment vertical="top" wrapText="1"/>
    </xf>
    <xf numFmtId="0" fontId="34" fillId="3" borderId="129" xfId="0" applyFont="1" applyFill="1" applyBorder="1" applyAlignment="1">
      <alignment vertical="center" wrapText="1"/>
    </xf>
    <xf numFmtId="0" fontId="34" fillId="3" borderId="14" xfId="0" applyFont="1" applyFill="1" applyBorder="1" applyAlignment="1">
      <alignment vertical="center" wrapText="1"/>
    </xf>
    <xf numFmtId="0" fontId="34" fillId="0" borderId="12" xfId="0" applyFont="1" applyFill="1" applyBorder="1" applyAlignment="1">
      <alignment vertical="top" wrapText="1"/>
    </xf>
    <xf numFmtId="0" fontId="43" fillId="0" borderId="12" xfId="0" applyFont="1" applyFill="1" applyBorder="1" applyAlignment="1">
      <alignment horizontal="left" vertical="top" wrapText="1"/>
    </xf>
    <xf numFmtId="0" fontId="33" fillId="0" borderId="14" xfId="0" applyFont="1" applyFill="1" applyBorder="1" applyAlignment="1">
      <alignment vertical="center" wrapText="1"/>
    </xf>
    <xf numFmtId="0" fontId="34" fillId="0" borderId="1" xfId="0" applyFont="1" applyFill="1" applyBorder="1" applyAlignment="1">
      <alignment vertical="center" wrapText="1"/>
    </xf>
    <xf numFmtId="0" fontId="34" fillId="0" borderId="2" xfId="0" applyFont="1" applyFill="1" applyBorder="1" applyAlignment="1">
      <alignment vertical="center" wrapText="1"/>
    </xf>
    <xf numFmtId="0" fontId="34" fillId="0" borderId="13" xfId="0" applyFont="1" applyFill="1" applyBorder="1" applyAlignment="1">
      <alignment vertical="top" wrapText="1"/>
    </xf>
    <xf numFmtId="0" fontId="40" fillId="0" borderId="1" xfId="0" applyFont="1" applyFill="1" applyBorder="1" applyAlignment="1">
      <alignment horizontal="left" vertical="top" wrapText="1"/>
    </xf>
    <xf numFmtId="0" fontId="40" fillId="0" borderId="2" xfId="0" applyFont="1" applyFill="1" applyBorder="1" applyAlignment="1">
      <alignment horizontal="left" vertical="top" wrapText="1"/>
    </xf>
    <xf numFmtId="0" fontId="40" fillId="0" borderId="3" xfId="0" applyFont="1" applyFill="1" applyBorder="1" applyAlignment="1">
      <alignment horizontal="left" vertical="top" wrapText="1"/>
    </xf>
    <xf numFmtId="0" fontId="40" fillId="0" borderId="1" xfId="0" applyFont="1" applyFill="1" applyBorder="1" applyAlignment="1">
      <alignment vertical="top" wrapText="1"/>
    </xf>
    <xf numFmtId="0" fontId="40" fillId="0" borderId="2" xfId="0" applyFont="1" applyFill="1" applyBorder="1" applyAlignment="1">
      <alignment vertical="top" wrapText="1"/>
    </xf>
    <xf numFmtId="0" fontId="40" fillId="0" borderId="3" xfId="0" applyFont="1" applyFill="1" applyBorder="1" applyAlignment="1">
      <alignment vertical="top" wrapText="1"/>
    </xf>
    <xf numFmtId="0" fontId="33" fillId="0" borderId="10" xfId="0" applyFont="1" applyFill="1" applyBorder="1" applyAlignment="1">
      <alignment horizontal="center" vertical="top" wrapText="1"/>
    </xf>
    <xf numFmtId="0" fontId="33" fillId="0" borderId="11" xfId="0" applyFont="1" applyFill="1" applyBorder="1" applyAlignment="1">
      <alignment horizontal="center" vertical="top" wrapText="1"/>
    </xf>
    <xf numFmtId="0" fontId="33" fillId="0" borderId="12" xfId="0" applyFont="1" applyFill="1" applyBorder="1" applyAlignment="1">
      <alignment horizontal="center" vertical="top" wrapText="1"/>
    </xf>
    <xf numFmtId="0" fontId="34" fillId="0" borderId="4" xfId="0" applyFont="1" applyFill="1" applyBorder="1" applyAlignment="1">
      <alignment horizontal="center" vertical="top" wrapText="1"/>
    </xf>
    <xf numFmtId="0" fontId="34" fillId="0" borderId="5" xfId="0" applyFont="1" applyFill="1" applyBorder="1" applyAlignment="1">
      <alignment horizontal="center" vertical="top" wrapText="1"/>
    </xf>
    <xf numFmtId="0" fontId="34" fillId="0" borderId="6" xfId="0" applyFont="1" applyFill="1" applyBorder="1" applyAlignment="1">
      <alignment horizontal="center" vertical="top" wrapText="1"/>
    </xf>
    <xf numFmtId="0" fontId="34" fillId="0" borderId="13" xfId="0" applyFont="1" applyFill="1" applyBorder="1" applyAlignment="1">
      <alignment vertical="center" wrapText="1"/>
    </xf>
    <xf numFmtId="0" fontId="40" fillId="0" borderId="10" xfId="0" applyFont="1" applyFill="1" applyBorder="1" applyAlignment="1">
      <alignment horizontal="left" vertical="top" wrapText="1"/>
    </xf>
    <xf numFmtId="0" fontId="40" fillId="0" borderId="11" xfId="0" applyFont="1" applyFill="1" applyBorder="1" applyAlignment="1">
      <alignment horizontal="left" vertical="top" wrapText="1"/>
    </xf>
    <xf numFmtId="0" fontId="40" fillId="0" borderId="12" xfId="0" applyFont="1" applyFill="1" applyBorder="1" applyAlignment="1">
      <alignment horizontal="left" vertical="top" wrapText="1"/>
    </xf>
    <xf numFmtId="0" fontId="34" fillId="0" borderId="4" xfId="0" applyFont="1" applyBorder="1" applyAlignment="1">
      <alignment horizontal="center" vertical="top" wrapText="1"/>
    </xf>
    <xf numFmtId="0" fontId="34" fillId="0" borderId="5" xfId="0" applyFont="1" applyBorder="1" applyAlignment="1">
      <alignment horizontal="center" vertical="top" wrapText="1"/>
    </xf>
    <xf numFmtId="0" fontId="34" fillId="0" borderId="6" xfId="0" applyFont="1" applyBorder="1" applyAlignment="1">
      <alignment horizontal="center" vertical="top" wrapText="1"/>
    </xf>
    <xf numFmtId="0" fontId="43" fillId="0" borderId="3" xfId="0" applyFont="1" applyFill="1" applyBorder="1" applyAlignment="1">
      <alignment vertical="top" wrapText="1"/>
    </xf>
    <xf numFmtId="0" fontId="34" fillId="0" borderId="12" xfId="0" applyFont="1" applyBorder="1" applyAlignment="1">
      <alignment vertical="top" wrapText="1"/>
    </xf>
    <xf numFmtId="0" fontId="33" fillId="0" borderId="8" xfId="0" applyFont="1" applyFill="1" applyBorder="1" applyAlignment="1">
      <alignment horizontal="center" vertical="top" wrapText="1"/>
    </xf>
    <xf numFmtId="0" fontId="33" fillId="0" borderId="0" xfId="0" applyFont="1" applyFill="1" applyBorder="1" applyAlignment="1">
      <alignment horizontal="center" vertical="top" wrapText="1"/>
    </xf>
    <xf numFmtId="0" fontId="33" fillId="0" borderId="9" xfId="0" applyFont="1" applyFill="1" applyBorder="1" applyAlignment="1">
      <alignment horizontal="center" vertical="top" wrapText="1"/>
    </xf>
    <xf numFmtId="0" fontId="33" fillId="0" borderId="4" xfId="0" applyFont="1" applyFill="1" applyBorder="1" applyAlignment="1">
      <alignment horizontal="center" vertical="top" wrapText="1"/>
    </xf>
    <xf numFmtId="0" fontId="33" fillId="0" borderId="5" xfId="0" applyFont="1" applyFill="1" applyBorder="1" applyAlignment="1">
      <alignment horizontal="center" vertical="top" wrapText="1"/>
    </xf>
    <xf numFmtId="0" fontId="33" fillId="0" borderId="6" xfId="0" applyFont="1" applyFill="1" applyBorder="1" applyAlignment="1">
      <alignment horizontal="center" vertical="top" wrapText="1"/>
    </xf>
    <xf numFmtId="0" fontId="41" fillId="0" borderId="8" xfId="0" applyFont="1" applyBorder="1" applyAlignment="1">
      <alignment horizontal="left" vertical="top" wrapText="1"/>
    </xf>
    <xf numFmtId="0" fontId="41" fillId="0" borderId="0" xfId="0" applyFont="1" applyBorder="1" applyAlignment="1">
      <alignment horizontal="left" vertical="top" wrapText="1"/>
    </xf>
    <xf numFmtId="0" fontId="41" fillId="0" borderId="9" xfId="0" applyFont="1" applyBorder="1" applyAlignment="1">
      <alignment horizontal="left" vertical="top" wrapText="1"/>
    </xf>
    <xf numFmtId="0" fontId="34" fillId="0" borderId="1" xfId="0" applyFont="1" applyBorder="1" applyAlignment="1">
      <alignment horizontal="left" vertical="center" wrapText="1"/>
    </xf>
    <xf numFmtId="0" fontId="34" fillId="0" borderId="1" xfId="0" applyFont="1" applyBorder="1" applyAlignment="1">
      <alignment vertical="center" wrapText="1"/>
    </xf>
    <xf numFmtId="0" fontId="34" fillId="0" borderId="2" xfId="0" applyFont="1" applyBorder="1" applyAlignment="1">
      <alignment vertical="center" wrapText="1"/>
    </xf>
    <xf numFmtId="0" fontId="33" fillId="0" borderId="10" xfId="0" applyFont="1" applyBorder="1" applyAlignment="1">
      <alignment vertical="center" wrapText="1"/>
    </xf>
    <xf numFmtId="0" fontId="33" fillId="0" borderId="11" xfId="0" applyFont="1" applyBorder="1" applyAlignment="1">
      <alignment vertical="center" wrapText="1"/>
    </xf>
    <xf numFmtId="0" fontId="33" fillId="0" borderId="12" xfId="0" applyFont="1" applyBorder="1" applyAlignment="1">
      <alignment vertical="center" wrapText="1"/>
    </xf>
    <xf numFmtId="0" fontId="40" fillId="3" borderId="4" xfId="0" applyFont="1" applyFill="1" applyBorder="1" applyAlignment="1">
      <alignment vertical="top" wrapText="1"/>
    </xf>
    <xf numFmtId="0" fontId="40" fillId="3" borderId="5" xfId="0" applyFont="1" applyFill="1" applyBorder="1" applyAlignment="1">
      <alignment vertical="top" wrapText="1"/>
    </xf>
    <xf numFmtId="0" fontId="40" fillId="3" borderId="6" xfId="0" applyFont="1" applyFill="1" applyBorder="1" applyAlignment="1">
      <alignment vertical="top" wrapText="1"/>
    </xf>
    <xf numFmtId="0" fontId="34" fillId="3" borderId="8" xfId="0" applyFont="1" applyFill="1" applyBorder="1" applyAlignment="1">
      <alignment horizontal="left" vertical="top" wrapText="1"/>
    </xf>
    <xf numFmtId="0" fontId="34" fillId="3" borderId="0" xfId="0" applyFont="1" applyFill="1" applyBorder="1" applyAlignment="1">
      <alignment horizontal="left" vertical="top" wrapText="1"/>
    </xf>
    <xf numFmtId="0" fontId="34" fillId="3" borderId="9" xfId="0" applyFont="1" applyFill="1" applyBorder="1" applyAlignment="1">
      <alignment vertical="top" wrapText="1"/>
    </xf>
    <xf numFmtId="0" fontId="33" fillId="3" borderId="1" xfId="0" applyFont="1" applyFill="1" applyBorder="1" applyAlignment="1">
      <alignment vertical="center" wrapText="1"/>
    </xf>
    <xf numFmtId="0" fontId="33" fillId="3" borderId="2" xfId="0" applyFont="1" applyFill="1" applyBorder="1" applyAlignment="1">
      <alignment vertical="center" wrapText="1"/>
    </xf>
    <xf numFmtId="0" fontId="34" fillId="3" borderId="10" xfId="0" applyFont="1" applyFill="1" applyBorder="1" applyAlignment="1">
      <alignment horizontal="left" vertical="top" wrapText="1"/>
    </xf>
    <xf numFmtId="0" fontId="34" fillId="3" borderId="11" xfId="0" applyFont="1" applyFill="1" applyBorder="1" applyAlignment="1">
      <alignment horizontal="left" vertical="top" wrapText="1"/>
    </xf>
    <xf numFmtId="0" fontId="34" fillId="3" borderId="12" xfId="0" applyFont="1" applyFill="1" applyBorder="1" applyAlignment="1">
      <alignment horizontal="left" vertical="top" wrapText="1"/>
    </xf>
    <xf numFmtId="0" fontId="38" fillId="2" borderId="94" xfId="0" applyFont="1" applyFill="1" applyBorder="1" applyAlignment="1">
      <alignment horizontal="center" vertical="center" wrapText="1"/>
    </xf>
    <xf numFmtId="0" fontId="34" fillId="0" borderId="7" xfId="0" applyFont="1" applyFill="1" applyBorder="1" applyAlignment="1">
      <alignment horizontal="center" vertical="top" wrapText="1"/>
    </xf>
    <xf numFmtId="0" fontId="34" fillId="0" borderId="13" xfId="0" applyFont="1" applyBorder="1" applyAlignment="1">
      <alignment vertical="top" wrapText="1"/>
    </xf>
    <xf numFmtId="0" fontId="34" fillId="0" borderId="4" xfId="0" applyFont="1" applyBorder="1" applyAlignment="1">
      <alignment horizontal="left" vertical="top" wrapText="1"/>
    </xf>
    <xf numFmtId="0" fontId="34" fillId="0" borderId="5" xfId="0" applyFont="1" applyBorder="1" applyAlignment="1">
      <alignment horizontal="left" vertical="top" wrapText="1"/>
    </xf>
    <xf numFmtId="0" fontId="34" fillId="0" borderId="6" xfId="0" applyFont="1" applyBorder="1" applyAlignment="1">
      <alignment horizontal="left" vertical="top" wrapText="1"/>
    </xf>
    <xf numFmtId="0" fontId="34" fillId="0" borderId="10" xfId="0" applyFont="1" applyBorder="1" applyAlignment="1">
      <alignment horizontal="left" vertical="top" wrapText="1"/>
    </xf>
    <xf numFmtId="0" fontId="34" fillId="0" borderId="11" xfId="0" applyFont="1" applyBorder="1" applyAlignment="1">
      <alignment horizontal="left" vertical="top" wrapText="1"/>
    </xf>
    <xf numFmtId="0" fontId="34" fillId="0" borderId="12" xfId="0" applyFont="1" applyBorder="1" applyAlignment="1">
      <alignment horizontal="left" vertical="top" wrapText="1"/>
    </xf>
    <xf numFmtId="0" fontId="33" fillId="0" borderId="7" xfId="0" applyFont="1" applyBorder="1" applyAlignment="1">
      <alignment vertical="top" wrapText="1"/>
    </xf>
    <xf numFmtId="0" fontId="41" fillId="0" borderId="10" xfId="0" applyFont="1" applyBorder="1" applyAlignment="1">
      <alignment horizontal="left" vertical="top" wrapText="1"/>
    </xf>
    <xf numFmtId="0" fontId="41" fillId="0" borderId="11" xfId="0" applyFont="1" applyBorder="1" applyAlignment="1">
      <alignment horizontal="left" vertical="top" wrapText="1"/>
    </xf>
    <xf numFmtId="0" fontId="41" fillId="0" borderId="12" xfId="0" applyFont="1" applyBorder="1" applyAlignment="1">
      <alignment horizontal="left" vertical="top" wrapText="1"/>
    </xf>
    <xf numFmtId="0" fontId="33" fillId="0" borderId="4" xfId="0" applyFont="1" applyFill="1" applyBorder="1" applyAlignment="1">
      <alignment vertical="top" wrapText="1"/>
    </xf>
    <xf numFmtId="0" fontId="33" fillId="0" borderId="5" xfId="0" applyFont="1" applyFill="1" applyBorder="1" applyAlignment="1">
      <alignment vertical="top" wrapText="1"/>
    </xf>
    <xf numFmtId="0" fontId="33" fillId="0" borderId="6" xfId="0" applyFont="1" applyFill="1" applyBorder="1" applyAlignment="1">
      <alignment vertical="top" wrapText="1"/>
    </xf>
    <xf numFmtId="0" fontId="33" fillId="0" borderId="10" xfId="0" applyFont="1" applyFill="1" applyBorder="1" applyAlignment="1">
      <alignment vertical="top" wrapText="1"/>
    </xf>
    <xf numFmtId="0" fontId="33" fillId="0" borderId="11" xfId="0" applyFont="1" applyFill="1" applyBorder="1" applyAlignment="1">
      <alignment vertical="top" wrapText="1"/>
    </xf>
    <xf numFmtId="0" fontId="33" fillId="0" borderId="12" xfId="0" applyFont="1" applyFill="1" applyBorder="1" applyAlignment="1">
      <alignment vertical="top" wrapText="1"/>
    </xf>
    <xf numFmtId="0" fontId="33" fillId="0" borderId="2" xfId="0" applyFont="1" applyFill="1" applyBorder="1" applyAlignment="1">
      <alignment vertical="top" wrapText="1"/>
    </xf>
    <xf numFmtId="0" fontId="38" fillId="2" borderId="1" xfId="0" applyFont="1" applyFill="1" applyBorder="1" applyAlignment="1">
      <alignment horizontal="center" vertical="top" wrapText="1"/>
    </xf>
    <xf numFmtId="0" fontId="43" fillId="0" borderId="8" xfId="0" applyFont="1" applyFill="1" applyBorder="1" applyAlignment="1">
      <alignment vertical="top" wrapText="1"/>
    </xf>
    <xf numFmtId="0" fontId="43" fillId="0" borderId="0" xfId="0" applyFont="1" applyFill="1" applyBorder="1" applyAlignment="1">
      <alignment vertical="top" wrapText="1"/>
    </xf>
    <xf numFmtId="0" fontId="40" fillId="0" borderId="7" xfId="0" applyFont="1" applyFill="1" applyBorder="1" applyAlignment="1">
      <alignment horizontal="left" vertical="top" wrapText="1"/>
    </xf>
    <xf numFmtId="0" fontId="40" fillId="0" borderId="14" xfId="0" applyFont="1" applyFill="1" applyBorder="1" applyAlignment="1">
      <alignment horizontal="left" vertical="top" wrapText="1"/>
    </xf>
    <xf numFmtId="0" fontId="43" fillId="0" borderId="4" xfId="0" applyFont="1" applyFill="1" applyBorder="1" applyAlignment="1">
      <alignment vertical="top" wrapText="1"/>
    </xf>
    <xf numFmtId="0" fontId="43" fillId="0" borderId="5" xfId="0" applyFont="1" applyFill="1" applyBorder="1" applyAlignment="1">
      <alignment vertical="top" wrapText="1"/>
    </xf>
    <xf numFmtId="0" fontId="41" fillId="0" borderId="13" xfId="0" applyFont="1" applyFill="1" applyBorder="1" applyAlignment="1">
      <alignment horizontal="left" vertical="top" wrapText="1"/>
    </xf>
    <xf numFmtId="0" fontId="41" fillId="0" borderId="7" xfId="0" applyFont="1" applyFill="1" applyBorder="1" applyAlignment="1">
      <alignment horizontal="left" vertical="top" wrapText="1"/>
    </xf>
    <xf numFmtId="0" fontId="41" fillId="0" borderId="14" xfId="0" applyFont="1" applyFill="1" applyBorder="1" applyAlignment="1">
      <alignment horizontal="left" vertical="top" wrapText="1"/>
    </xf>
    <xf numFmtId="0" fontId="34" fillId="0" borderId="1" xfId="0" applyFont="1" applyFill="1" applyBorder="1" applyAlignment="1">
      <alignment horizontal="left" vertical="top" wrapText="1"/>
    </xf>
    <xf numFmtId="0" fontId="34" fillId="0" borderId="2" xfId="0" applyFont="1" applyFill="1" applyBorder="1" applyAlignment="1">
      <alignment horizontal="left" vertical="top" wrapText="1"/>
    </xf>
    <xf numFmtId="0" fontId="34" fillId="0" borderId="3" xfId="0" applyFont="1" applyFill="1" applyBorder="1" applyAlignment="1">
      <alignment horizontal="left" vertical="top" wrapText="1"/>
    </xf>
    <xf numFmtId="0" fontId="34" fillId="0" borderId="15" xfId="0" applyFont="1" applyFill="1" applyBorder="1" applyAlignment="1">
      <alignment vertical="top" wrapText="1"/>
    </xf>
    <xf numFmtId="179" fontId="46" fillId="0" borderId="2" xfId="0" applyNumberFormat="1" applyFont="1" applyFill="1" applyBorder="1" applyAlignment="1">
      <alignment horizontal="left" vertical="center" wrapText="1"/>
    </xf>
    <xf numFmtId="0" fontId="33" fillId="0" borderId="8" xfId="0" applyFont="1" applyBorder="1" applyAlignment="1">
      <alignment vertical="center" wrapText="1"/>
    </xf>
    <xf numFmtId="0" fontId="33" fillId="0" borderId="0" xfId="0" applyFont="1" applyBorder="1" applyAlignment="1">
      <alignment vertical="center" wrapText="1"/>
    </xf>
    <xf numFmtId="0" fontId="33" fillId="0" borderId="9" xfId="0" applyFont="1" applyBorder="1" applyAlignment="1">
      <alignment vertical="center" wrapText="1"/>
    </xf>
    <xf numFmtId="0" fontId="34" fillId="0" borderId="8" xfId="0" applyFont="1" applyBorder="1" applyAlignment="1">
      <alignment horizontal="left" vertical="top" wrapText="1"/>
    </xf>
    <xf numFmtId="0" fontId="34" fillId="0" borderId="0" xfId="0" applyFont="1" applyBorder="1" applyAlignment="1">
      <alignment horizontal="left" vertical="top" wrapText="1"/>
    </xf>
    <xf numFmtId="0" fontId="34" fillId="0" borderId="9" xfId="0" applyFont="1" applyBorder="1" applyAlignment="1">
      <alignment horizontal="left" vertical="top" wrapText="1"/>
    </xf>
    <xf numFmtId="0" fontId="41" fillId="0" borderId="10" xfId="0" applyFont="1" applyFill="1" applyBorder="1" applyAlignment="1">
      <alignment horizontal="left" vertical="top" wrapText="1"/>
    </xf>
    <xf numFmtId="0" fontId="41" fillId="0" borderId="11" xfId="0" applyFont="1" applyFill="1" applyBorder="1" applyAlignment="1">
      <alignment horizontal="left" vertical="top" wrapText="1"/>
    </xf>
    <xf numFmtId="0" fontId="41" fillId="0" borderId="12" xfId="0" applyFont="1" applyFill="1" applyBorder="1" applyAlignment="1">
      <alignment horizontal="left" vertical="top" wrapText="1"/>
    </xf>
    <xf numFmtId="0" fontId="34" fillId="0" borderId="130" xfId="0" applyFont="1" applyFill="1" applyBorder="1" applyAlignment="1">
      <alignment vertical="center" wrapText="1"/>
    </xf>
    <xf numFmtId="0" fontId="43" fillId="0" borderId="6" xfId="0" applyFont="1" applyFill="1" applyBorder="1" applyAlignment="1">
      <alignment vertical="top" wrapText="1"/>
    </xf>
    <xf numFmtId="0" fontId="34" fillId="0" borderId="4" xfId="0" applyFont="1" applyFill="1" applyBorder="1" applyAlignment="1">
      <alignment vertical="top" wrapText="1"/>
    </xf>
    <xf numFmtId="0" fontId="34" fillId="0" borderId="5" xfId="0" applyFont="1" applyFill="1" applyBorder="1" applyAlignment="1">
      <alignment vertical="top" wrapText="1"/>
    </xf>
    <xf numFmtId="0" fontId="34" fillId="0" borderId="6" xfId="0" applyFont="1" applyFill="1" applyBorder="1" applyAlignment="1">
      <alignment vertical="top" wrapText="1"/>
    </xf>
    <xf numFmtId="0" fontId="43" fillId="0" borderId="7" xfId="0" applyFont="1" applyFill="1" applyBorder="1" applyAlignment="1">
      <alignment horizontal="left" vertical="top" wrapText="1"/>
    </xf>
    <xf numFmtId="0" fontId="34" fillId="0" borderId="7" xfId="0" applyFont="1" applyBorder="1" applyAlignment="1">
      <alignment horizontal="center" vertical="top" wrapText="1"/>
    </xf>
    <xf numFmtId="0" fontId="34" fillId="0" borderId="7" xfId="0" applyFont="1" applyFill="1" applyBorder="1" applyAlignment="1">
      <alignment horizontal="left" vertical="center" wrapText="1"/>
    </xf>
    <xf numFmtId="49" fontId="48" fillId="0" borderId="14" xfId="0" applyNumberFormat="1" applyFont="1" applyFill="1" applyBorder="1" applyAlignment="1">
      <alignment horizontal="center" vertical="top" wrapText="1"/>
    </xf>
    <xf numFmtId="49" fontId="48" fillId="0" borderId="13" xfId="0" applyNumberFormat="1" applyFont="1" applyFill="1" applyBorder="1" applyAlignment="1">
      <alignment horizontal="center" vertical="top" wrapText="1"/>
    </xf>
    <xf numFmtId="0" fontId="34" fillId="0" borderId="14" xfId="0" applyFont="1" applyFill="1" applyBorder="1" applyAlignment="1">
      <alignment horizontal="center" vertical="top" wrapText="1"/>
    </xf>
    <xf numFmtId="0" fontId="34" fillId="0" borderId="13" xfId="0" applyFont="1" applyFill="1" applyBorder="1" applyAlignment="1">
      <alignment horizontal="center" vertical="top" wrapText="1"/>
    </xf>
    <xf numFmtId="0" fontId="34" fillId="0" borderId="8"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43" fillId="0" borderId="8" xfId="0" applyFont="1" applyFill="1" applyBorder="1" applyAlignment="1">
      <alignment horizontal="center" vertical="top" wrapText="1"/>
    </xf>
    <xf numFmtId="0" fontId="43" fillId="0" borderId="0" xfId="0" applyFont="1" applyFill="1" applyBorder="1" applyAlignment="1">
      <alignment horizontal="center" vertical="top" wrapText="1"/>
    </xf>
    <xf numFmtId="0" fontId="43" fillId="0" borderId="9" xfId="0" applyFont="1" applyFill="1" applyBorder="1" applyAlignment="1">
      <alignment horizontal="center" vertical="top" wrapText="1"/>
    </xf>
    <xf numFmtId="49" fontId="46" fillId="0" borderId="14" xfId="0" applyNumberFormat="1" applyFont="1" applyFill="1" applyBorder="1" applyAlignment="1">
      <alignment horizontal="center" vertical="top" wrapText="1"/>
    </xf>
    <xf numFmtId="49" fontId="46" fillId="0" borderId="15" xfId="0" applyNumberFormat="1" applyFont="1" applyFill="1" applyBorder="1" applyAlignment="1">
      <alignment horizontal="center" vertical="top" wrapText="1"/>
    </xf>
    <xf numFmtId="49" fontId="46" fillId="0" borderId="13" xfId="0" applyNumberFormat="1" applyFont="1" applyFill="1" applyBorder="1" applyAlignment="1">
      <alignment horizontal="center" vertical="top" wrapText="1"/>
    </xf>
    <xf numFmtId="0" fontId="43" fillId="0" borderId="10" xfId="0" applyFont="1" applyFill="1" applyBorder="1" applyAlignment="1">
      <alignment vertical="top" wrapText="1"/>
    </xf>
    <xf numFmtId="0" fontId="43" fillId="0" borderId="11" xfId="0" applyFont="1" applyFill="1" applyBorder="1" applyAlignment="1">
      <alignment vertical="top" wrapText="1"/>
    </xf>
    <xf numFmtId="0" fontId="34" fillId="0" borderId="1" xfId="1" applyFont="1" applyFill="1" applyBorder="1" applyAlignment="1">
      <alignment horizontal="left" vertical="center" wrapText="1"/>
    </xf>
    <xf numFmtId="0" fontId="34" fillId="0" borderId="2" xfId="1" applyFont="1" applyFill="1" applyBorder="1" applyAlignment="1">
      <alignment horizontal="left" vertical="center" wrapText="1"/>
    </xf>
    <xf numFmtId="0" fontId="34" fillId="0" borderId="3" xfId="1" applyFont="1" applyFill="1" applyBorder="1" applyAlignment="1">
      <alignment horizontal="left" vertical="center" wrapText="1"/>
    </xf>
    <xf numFmtId="0" fontId="34" fillId="0" borderId="7" xfId="1" applyFont="1" applyFill="1" applyBorder="1" applyAlignment="1">
      <alignment horizontal="left" vertical="center" wrapText="1"/>
    </xf>
    <xf numFmtId="0" fontId="34" fillId="0" borderId="1" xfId="1" applyFont="1" applyFill="1" applyBorder="1" applyAlignment="1">
      <alignment vertical="center" wrapText="1"/>
    </xf>
    <xf numFmtId="0" fontId="34" fillId="0" borderId="2" xfId="1" applyFont="1" applyFill="1" applyBorder="1" applyAlignment="1">
      <alignment vertical="center" wrapText="1"/>
    </xf>
    <xf numFmtId="0" fontId="34" fillId="0" borderId="3" xfId="1" applyFont="1" applyFill="1" applyBorder="1" applyAlignment="1">
      <alignment vertical="center" wrapText="1"/>
    </xf>
    <xf numFmtId="0" fontId="34" fillId="0" borderId="4" xfId="1" applyFont="1" applyFill="1" applyBorder="1" applyAlignment="1">
      <alignment horizontal="left" vertical="center" wrapText="1" shrinkToFit="1"/>
    </xf>
    <xf numFmtId="0" fontId="34" fillId="0" borderId="5" xfId="1" applyFont="1" applyFill="1" applyBorder="1" applyAlignment="1">
      <alignment horizontal="left" vertical="center" wrapText="1" shrinkToFit="1"/>
    </xf>
    <xf numFmtId="0" fontId="34" fillId="0" borderId="6" xfId="1" applyFont="1" applyFill="1" applyBorder="1" applyAlignment="1">
      <alignment horizontal="left" vertical="center" wrapText="1" shrinkToFit="1"/>
    </xf>
    <xf numFmtId="0" fontId="34" fillId="0" borderId="8" xfId="1" applyFont="1" applyFill="1" applyBorder="1" applyAlignment="1">
      <alignment horizontal="left" vertical="center" wrapText="1" shrinkToFit="1"/>
    </xf>
    <xf numFmtId="0" fontId="34" fillId="0" borderId="0" xfId="1" applyFont="1" applyFill="1" applyBorder="1" applyAlignment="1">
      <alignment horizontal="left" vertical="center" wrapText="1" shrinkToFit="1"/>
    </xf>
    <xf numFmtId="0" fontId="34" fillId="0" borderId="9" xfId="1" applyFont="1" applyFill="1" applyBorder="1" applyAlignment="1">
      <alignment horizontal="left" vertical="center" wrapText="1" shrinkToFit="1"/>
    </xf>
    <xf numFmtId="0" fontId="34" fillId="0" borderId="10" xfId="1" applyFont="1" applyFill="1" applyBorder="1" applyAlignment="1">
      <alignment horizontal="center" vertical="center" wrapText="1" shrinkToFit="1"/>
    </xf>
    <xf numFmtId="0" fontId="34" fillId="0" borderId="11" xfId="1" applyFont="1" applyFill="1" applyBorder="1" applyAlignment="1">
      <alignment horizontal="center" vertical="center" wrapText="1" shrinkToFit="1"/>
    </xf>
    <xf numFmtId="0" fontId="34" fillId="0" borderId="12" xfId="1" applyFont="1" applyFill="1" applyBorder="1" applyAlignment="1">
      <alignment horizontal="center" vertical="center" wrapText="1" shrinkToFit="1"/>
    </xf>
    <xf numFmtId="0" fontId="34" fillId="0" borderId="8" xfId="1" applyFont="1" applyFill="1" applyBorder="1" applyAlignment="1">
      <alignment horizontal="center" vertical="center" wrapText="1"/>
    </xf>
    <xf numFmtId="0" fontId="34" fillId="0" borderId="0" xfId="1" applyFont="1" applyFill="1" applyBorder="1" applyAlignment="1">
      <alignment horizontal="center" vertical="center" wrapText="1"/>
    </xf>
    <xf numFmtId="0" fontId="34" fillId="0" borderId="9" xfId="1" applyFont="1" applyFill="1" applyBorder="1" applyAlignment="1">
      <alignment horizontal="center" vertical="center" wrapText="1"/>
    </xf>
    <xf numFmtId="0" fontId="34" fillId="0" borderId="8" xfId="1" applyFont="1" applyFill="1" applyBorder="1" applyAlignment="1">
      <alignment horizontal="center" vertical="center" wrapText="1" shrinkToFit="1"/>
    </xf>
    <xf numFmtId="0" fontId="34" fillId="0" borderId="0" xfId="1" applyFont="1" applyFill="1" applyBorder="1" applyAlignment="1">
      <alignment horizontal="center" vertical="center" wrapText="1" shrinkToFit="1"/>
    </xf>
    <xf numFmtId="0" fontId="34" fillId="0" borderId="9" xfId="1" applyFont="1" applyFill="1" applyBorder="1" applyAlignment="1">
      <alignment horizontal="center" vertical="center" wrapText="1" shrinkToFit="1"/>
    </xf>
    <xf numFmtId="0" fontId="34" fillId="0" borderId="1" xfId="1" applyFont="1" applyFill="1" applyBorder="1" applyAlignment="1">
      <alignment horizontal="left" vertical="center" wrapText="1" shrinkToFit="1"/>
    </xf>
    <xf numFmtId="0" fontId="34" fillId="0" borderId="2" xfId="1" applyFont="1" applyFill="1" applyBorder="1" applyAlignment="1">
      <alignment horizontal="left" vertical="center" wrapText="1" shrinkToFit="1"/>
    </xf>
    <xf numFmtId="0" fontId="34" fillId="0" borderId="3" xfId="1" applyFont="1" applyFill="1" applyBorder="1" applyAlignment="1">
      <alignment horizontal="left" vertical="center" wrapText="1" shrinkToFit="1"/>
    </xf>
    <xf numFmtId="0" fontId="34" fillId="0" borderId="4" xfId="1" applyFont="1" applyFill="1" applyBorder="1" applyAlignment="1">
      <alignment horizontal="left" vertical="center" wrapText="1"/>
    </xf>
    <xf numFmtId="0" fontId="34" fillId="0" borderId="5" xfId="1" applyFont="1" applyFill="1" applyBorder="1" applyAlignment="1">
      <alignment horizontal="left" vertical="center" wrapText="1"/>
    </xf>
    <xf numFmtId="0" fontId="34" fillId="0" borderId="6" xfId="1" applyFont="1" applyFill="1" applyBorder="1" applyAlignment="1">
      <alignment horizontal="left" vertical="center" wrapText="1"/>
    </xf>
    <xf numFmtId="0" fontId="34" fillId="0" borderId="8" xfId="1" applyFont="1" applyFill="1" applyBorder="1" applyAlignment="1">
      <alignment horizontal="left" vertical="center" wrapText="1"/>
    </xf>
    <xf numFmtId="0" fontId="34" fillId="0" borderId="0" xfId="1" applyFont="1" applyFill="1" applyBorder="1" applyAlignment="1">
      <alignment horizontal="left" vertical="center" wrapText="1"/>
    </xf>
    <xf numFmtId="0" fontId="34" fillId="0" borderId="9" xfId="1" applyFont="1" applyFill="1" applyBorder="1" applyAlignment="1">
      <alignment horizontal="left" vertical="center" wrapText="1"/>
    </xf>
    <xf numFmtId="0" fontId="34" fillId="0" borderId="10" xfId="1" applyFont="1" applyFill="1" applyBorder="1" applyAlignment="1">
      <alignment horizontal="left" vertical="center" wrapText="1"/>
    </xf>
    <xf numFmtId="0" fontId="34" fillId="0" borderId="11" xfId="1" applyFont="1" applyFill="1" applyBorder="1" applyAlignment="1">
      <alignment horizontal="left" vertical="center" wrapText="1"/>
    </xf>
    <xf numFmtId="0" fontId="34" fillId="0" borderId="12" xfId="1" applyFont="1" applyFill="1" applyBorder="1" applyAlignment="1">
      <alignment horizontal="left" vertical="center" wrapText="1"/>
    </xf>
    <xf numFmtId="0" fontId="33" fillId="0" borderId="8" xfId="1" applyFont="1" applyFill="1" applyBorder="1" applyAlignment="1">
      <alignment horizontal="left" vertical="center" wrapText="1" shrinkToFit="1"/>
    </xf>
    <xf numFmtId="0" fontId="33" fillId="0" borderId="0" xfId="1" applyFont="1" applyFill="1" applyBorder="1" applyAlignment="1">
      <alignment horizontal="left" vertical="center" wrapText="1" shrinkToFit="1"/>
    </xf>
    <xf numFmtId="0" fontId="33" fillId="0" borderId="9" xfId="1" applyFont="1" applyFill="1" applyBorder="1" applyAlignment="1">
      <alignment horizontal="left" vertical="center" wrapText="1" shrinkToFit="1"/>
    </xf>
    <xf numFmtId="0" fontId="34" fillId="0" borderId="10" xfId="1" applyFont="1" applyFill="1" applyBorder="1" applyAlignment="1">
      <alignment horizontal="center" vertical="center" wrapText="1"/>
    </xf>
    <xf numFmtId="0" fontId="34" fillId="0" borderId="11" xfId="1" applyFont="1" applyFill="1" applyBorder="1" applyAlignment="1">
      <alignment horizontal="center" vertical="center" wrapText="1"/>
    </xf>
    <xf numFmtId="0" fontId="34" fillId="0" borderId="12" xfId="1" applyFont="1" applyFill="1" applyBorder="1" applyAlignment="1">
      <alignment horizontal="center" vertical="center" wrapText="1"/>
    </xf>
    <xf numFmtId="0" fontId="41" fillId="0" borderId="10" xfId="1" applyFont="1" applyFill="1" applyBorder="1" applyAlignment="1">
      <alignment horizontal="center" vertical="center" wrapText="1"/>
    </xf>
    <xf numFmtId="0" fontId="41" fillId="0" borderId="11" xfId="1" applyFont="1" applyFill="1" applyBorder="1" applyAlignment="1">
      <alignment horizontal="center" vertical="center" wrapText="1"/>
    </xf>
    <xf numFmtId="0" fontId="41" fillId="0" borderId="12" xfId="1" applyFont="1" applyFill="1" applyBorder="1" applyAlignment="1">
      <alignment horizontal="center" vertical="center" wrapText="1"/>
    </xf>
    <xf numFmtId="0" fontId="34" fillId="0" borderId="7" xfId="1" applyFont="1" applyFill="1" applyBorder="1" applyAlignment="1">
      <alignment horizontal="center" vertical="center" wrapText="1"/>
    </xf>
    <xf numFmtId="0" fontId="34" fillId="0" borderId="7" xfId="1" applyFont="1" applyFill="1" applyBorder="1" applyAlignment="1">
      <alignment horizontal="left" vertical="top" wrapText="1"/>
    </xf>
    <xf numFmtId="0" fontId="34" fillId="0" borderId="10" xfId="1" applyFont="1" applyFill="1" applyBorder="1" applyAlignment="1">
      <alignment horizontal="left" vertical="center" wrapText="1" shrinkToFit="1"/>
    </xf>
    <xf numFmtId="0" fontId="34" fillId="0" borderId="11" xfId="1" applyFont="1" applyFill="1" applyBorder="1" applyAlignment="1">
      <alignment horizontal="left" vertical="center" wrapText="1" shrinkToFit="1"/>
    </xf>
    <xf numFmtId="0" fontId="34" fillId="0" borderId="12" xfId="1" applyFont="1" applyFill="1" applyBorder="1" applyAlignment="1">
      <alignment horizontal="left" vertical="center" wrapText="1" shrinkToFit="1"/>
    </xf>
    <xf numFmtId="0" fontId="33" fillId="0" borderId="1" xfId="1" applyFont="1" applyFill="1" applyBorder="1" applyAlignment="1">
      <alignment horizontal="left" vertical="center" wrapText="1"/>
    </xf>
    <xf numFmtId="0" fontId="33" fillId="0" borderId="2" xfId="1" applyFont="1" applyFill="1" applyBorder="1" applyAlignment="1">
      <alignment horizontal="left" vertical="center" wrapText="1"/>
    </xf>
    <xf numFmtId="0" fontId="33" fillId="0" borderId="3" xfId="1" applyFont="1" applyFill="1" applyBorder="1" applyAlignment="1">
      <alignment horizontal="left" vertical="center" wrapText="1"/>
    </xf>
    <xf numFmtId="0" fontId="33" fillId="0" borderId="13" xfId="1" applyFont="1" applyFill="1" applyBorder="1" applyAlignment="1">
      <alignment horizontal="left" vertical="center" wrapText="1"/>
    </xf>
    <xf numFmtId="0" fontId="33" fillId="0" borderId="7" xfId="1" applyFont="1" applyFill="1" applyBorder="1" applyAlignment="1">
      <alignment horizontal="left" vertical="center" wrapText="1"/>
    </xf>
    <xf numFmtId="0" fontId="34" fillId="0" borderId="130" xfId="1" applyFont="1" applyFill="1" applyBorder="1" applyAlignment="1">
      <alignment vertical="center" wrapText="1"/>
    </xf>
    <xf numFmtId="0" fontId="34" fillId="0" borderId="7" xfId="1" applyFont="1" applyFill="1" applyBorder="1" applyAlignment="1">
      <alignment vertical="center" wrapText="1"/>
    </xf>
    <xf numFmtId="0" fontId="33" fillId="0" borderId="4" xfId="1" applyFont="1" applyFill="1" applyBorder="1" applyAlignment="1">
      <alignment horizontal="left" vertical="center" wrapText="1"/>
    </xf>
    <xf numFmtId="0" fontId="33" fillId="0" borderId="5" xfId="1" applyFont="1" applyFill="1" applyBorder="1" applyAlignment="1">
      <alignment horizontal="left" vertical="center" wrapText="1"/>
    </xf>
    <xf numFmtId="0" fontId="33" fillId="0" borderId="6" xfId="1" applyFont="1" applyFill="1" applyBorder="1" applyAlignment="1">
      <alignment horizontal="left" vertical="center" wrapText="1"/>
    </xf>
    <xf numFmtId="0" fontId="33" fillId="0" borderId="8" xfId="1" applyFont="1" applyFill="1" applyBorder="1" applyAlignment="1">
      <alignment horizontal="left" vertical="center" wrapText="1"/>
    </xf>
    <xf numFmtId="0" fontId="33" fillId="0" borderId="0" xfId="1" applyFont="1" applyFill="1" applyBorder="1" applyAlignment="1">
      <alignment horizontal="left" vertical="center" wrapText="1"/>
    </xf>
    <xf numFmtId="0" fontId="33" fillId="0" borderId="9" xfId="1" applyFont="1" applyFill="1" applyBorder="1" applyAlignment="1">
      <alignment horizontal="left" vertical="center" wrapText="1"/>
    </xf>
    <xf numFmtId="0" fontId="33" fillId="0" borderId="8" xfId="1" applyFont="1" applyFill="1" applyBorder="1" applyAlignment="1">
      <alignment horizontal="center" vertical="center" wrapText="1"/>
    </xf>
    <xf numFmtId="0" fontId="33" fillId="0" borderId="0" xfId="1" applyFont="1" applyFill="1" applyBorder="1" applyAlignment="1">
      <alignment horizontal="center" vertical="center" wrapText="1"/>
    </xf>
    <xf numFmtId="0" fontId="33" fillId="0" borderId="9" xfId="1" applyFont="1" applyFill="1" applyBorder="1" applyAlignment="1">
      <alignment horizontal="center" vertical="center" wrapText="1"/>
    </xf>
    <xf numFmtId="0" fontId="33" fillId="0" borderId="10" xfId="1" applyFont="1" applyFill="1" applyBorder="1" applyAlignment="1">
      <alignment horizontal="center" vertical="center" wrapText="1"/>
    </xf>
    <xf numFmtId="0" fontId="33" fillId="0" borderId="11" xfId="1" applyFont="1" applyFill="1" applyBorder="1" applyAlignment="1">
      <alignment horizontal="center" vertical="center" wrapText="1"/>
    </xf>
    <xf numFmtId="0" fontId="33" fillId="0" borderId="12" xfId="1" applyFont="1" applyFill="1" applyBorder="1" applyAlignment="1">
      <alignment horizontal="center" vertical="center" wrapText="1"/>
    </xf>
    <xf numFmtId="0" fontId="33" fillId="0" borderId="8" xfId="1" applyFont="1" applyFill="1" applyBorder="1" applyAlignment="1">
      <alignment horizontal="center" vertical="center" wrapText="1" shrinkToFit="1"/>
    </xf>
    <xf numFmtId="0" fontId="33" fillId="0" borderId="0" xfId="1" applyFont="1" applyFill="1" applyBorder="1" applyAlignment="1">
      <alignment horizontal="center" vertical="center" wrapText="1" shrinkToFit="1"/>
    </xf>
    <xf numFmtId="0" fontId="33" fillId="0" borderId="9" xfId="1" applyFont="1" applyFill="1" applyBorder="1" applyAlignment="1">
      <alignment horizontal="center" vertical="center" wrapText="1" shrinkToFit="1"/>
    </xf>
    <xf numFmtId="0" fontId="33" fillId="0" borderId="4" xfId="1" applyFont="1" applyFill="1" applyBorder="1" applyAlignment="1">
      <alignment horizontal="left" vertical="center" wrapText="1" shrinkToFit="1"/>
    </xf>
    <xf numFmtId="0" fontId="33" fillId="0" borderId="5" xfId="1" applyFont="1" applyFill="1" applyBorder="1" applyAlignment="1">
      <alignment horizontal="left" vertical="center" wrapText="1" shrinkToFit="1"/>
    </xf>
    <xf numFmtId="0" fontId="33" fillId="0" borderId="6" xfId="1" applyFont="1" applyFill="1" applyBorder="1" applyAlignment="1">
      <alignment horizontal="left" vertical="center" wrapText="1" shrinkToFit="1"/>
    </xf>
    <xf numFmtId="0" fontId="33" fillId="0" borderId="10" xfId="1" applyFont="1" applyFill="1" applyBorder="1" applyAlignment="1">
      <alignment horizontal="center" vertical="center" wrapText="1" shrinkToFit="1"/>
    </xf>
    <xf numFmtId="0" fontId="33" fillId="0" borderId="11" xfId="1" applyFont="1" applyFill="1" applyBorder="1" applyAlignment="1">
      <alignment horizontal="center" vertical="center" wrapText="1" shrinkToFit="1"/>
    </xf>
    <xf numFmtId="0" fontId="33" fillId="0" borderId="12" xfId="1" applyFont="1" applyFill="1" applyBorder="1" applyAlignment="1">
      <alignment horizontal="center" vertical="center" wrapText="1" shrinkToFit="1"/>
    </xf>
    <xf numFmtId="0" fontId="52" fillId="0" borderId="0" xfId="1" applyFont="1" applyFill="1" applyBorder="1" applyAlignment="1">
      <alignment horizontal="center" vertical="center"/>
    </xf>
    <xf numFmtId="0" fontId="53" fillId="0" borderId="0" xfId="1" applyFont="1" applyFill="1" applyBorder="1" applyAlignment="1">
      <alignment horizontal="center" vertical="center"/>
    </xf>
    <xf numFmtId="0" fontId="33" fillId="0" borderId="7" xfId="1" applyFont="1" applyFill="1" applyBorder="1" applyAlignment="1">
      <alignment vertical="center" wrapText="1"/>
    </xf>
    <xf numFmtId="0" fontId="33" fillId="0" borderId="7" xfId="1" applyFont="1" applyFill="1" applyBorder="1" applyAlignment="1">
      <alignment vertical="top" wrapText="1"/>
    </xf>
    <xf numFmtId="0" fontId="33" fillId="0" borderId="10" xfId="1" applyFont="1" applyFill="1" applyBorder="1" applyAlignment="1">
      <alignment horizontal="left" vertical="center" wrapText="1"/>
    </xf>
    <xf numFmtId="0" fontId="33" fillId="0" borderId="11" xfId="1" applyFont="1" applyFill="1" applyBorder="1" applyAlignment="1">
      <alignment horizontal="left" vertical="center" wrapText="1"/>
    </xf>
    <xf numFmtId="0" fontId="33" fillId="0" borderId="12" xfId="1" applyFont="1" applyFill="1" applyBorder="1" applyAlignment="1">
      <alignment horizontal="left" vertical="center" wrapText="1"/>
    </xf>
    <xf numFmtId="0" fontId="34" fillId="0" borderId="7" xfId="1" applyFont="1" applyFill="1" applyBorder="1" applyAlignment="1">
      <alignment horizontal="center" vertical="center"/>
    </xf>
    <xf numFmtId="0" fontId="34" fillId="0" borderId="13" xfId="1" applyFont="1" applyFill="1" applyBorder="1" applyAlignment="1">
      <alignment vertical="center" wrapText="1"/>
    </xf>
    <xf numFmtId="0" fontId="33" fillId="0" borderId="4"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10" xfId="0" applyFont="1" applyFill="1" applyBorder="1" applyAlignment="1">
      <alignment horizontal="left" vertical="center" wrapText="1"/>
    </xf>
    <xf numFmtId="0" fontId="33" fillId="0" borderId="11" xfId="0" applyFont="1" applyFill="1" applyBorder="1" applyAlignment="1">
      <alignment horizontal="left" vertical="center" wrapText="1"/>
    </xf>
    <xf numFmtId="0" fontId="33" fillId="0" borderId="12" xfId="0" applyFont="1" applyFill="1" applyBorder="1" applyAlignment="1">
      <alignment horizontal="left" vertical="center" wrapText="1"/>
    </xf>
    <xf numFmtId="0" fontId="30" fillId="0" borderId="0" xfId="1" applyFont="1" applyFill="1" applyBorder="1" applyAlignment="1">
      <alignment horizontal="left" vertical="center" wrapText="1"/>
    </xf>
    <xf numFmtId="0" fontId="51" fillId="0" borderId="0" xfId="1" applyFont="1" applyFill="1" applyBorder="1" applyAlignment="1">
      <alignment horizontal="left" vertical="center" wrapText="1"/>
    </xf>
    <xf numFmtId="0" fontId="33" fillId="0" borderId="7" xfId="1" applyFont="1" applyFill="1" applyBorder="1" applyAlignment="1">
      <alignment horizontal="left" vertical="center" wrapText="1" shrinkToFit="1"/>
    </xf>
    <xf numFmtId="0" fontId="34" fillId="0" borderId="39" xfId="1" applyFont="1" applyFill="1" applyBorder="1" applyAlignment="1">
      <alignment horizontal="left" vertical="center" wrapText="1"/>
    </xf>
    <xf numFmtId="0" fontId="34" fillId="0" borderId="131" xfId="1" applyFont="1" applyFill="1" applyBorder="1" applyAlignment="1">
      <alignment horizontal="left" vertical="center" wrapText="1"/>
    </xf>
    <xf numFmtId="0" fontId="34" fillId="0" borderId="40" xfId="1" applyFont="1" applyFill="1" applyBorder="1" applyAlignment="1">
      <alignment horizontal="left" vertical="center" wrapText="1"/>
    </xf>
    <xf numFmtId="0" fontId="34" fillId="0" borderId="132" xfId="1" applyFont="1" applyFill="1" applyBorder="1" applyAlignment="1">
      <alignment horizontal="left" vertical="center" wrapText="1"/>
    </xf>
    <xf numFmtId="0" fontId="34" fillId="0" borderId="133" xfId="1" applyFont="1" applyFill="1" applyBorder="1" applyAlignment="1">
      <alignment horizontal="left" vertical="center" wrapText="1"/>
    </xf>
    <xf numFmtId="0" fontId="34" fillId="0" borderId="134" xfId="1" applyFont="1" applyFill="1" applyBorder="1" applyAlignment="1">
      <alignment horizontal="left" vertical="center" wrapText="1"/>
    </xf>
    <xf numFmtId="0" fontId="34" fillId="0" borderId="7" xfId="1" applyFont="1" applyFill="1" applyBorder="1" applyAlignment="1">
      <alignment vertical="center"/>
    </xf>
    <xf numFmtId="0" fontId="34" fillId="0" borderId="7" xfId="1" applyFont="1" applyFill="1" applyBorder="1" applyAlignment="1">
      <alignment vertical="top"/>
    </xf>
    <xf numFmtId="0" fontId="34" fillId="0" borderId="129" xfId="1" applyFont="1" applyFill="1" applyBorder="1" applyAlignment="1">
      <alignment vertical="center" wrapText="1"/>
    </xf>
    <xf numFmtId="0" fontId="34" fillId="0" borderId="7" xfId="1" applyFont="1" applyFill="1" applyBorder="1" applyAlignment="1">
      <alignment vertical="top" wrapText="1"/>
    </xf>
    <xf numFmtId="0" fontId="34" fillId="0" borderId="1" xfId="1" applyFont="1" applyFill="1" applyBorder="1" applyAlignment="1">
      <alignment horizontal="left" vertical="top" wrapText="1"/>
    </xf>
    <xf numFmtId="0" fontId="34" fillId="0" borderId="2" xfId="1" applyFont="1" applyFill="1" applyBorder="1" applyAlignment="1">
      <alignment horizontal="left" vertical="top" wrapText="1"/>
    </xf>
    <xf numFmtId="0" fontId="34" fillId="0" borderId="3" xfId="1" applyFont="1" applyFill="1" applyBorder="1" applyAlignment="1">
      <alignment horizontal="left" vertical="top" wrapText="1"/>
    </xf>
    <xf numFmtId="0" fontId="34" fillId="0" borderId="15" xfId="1" applyFont="1" applyFill="1" applyBorder="1" applyAlignment="1">
      <alignment vertical="center" wrapText="1"/>
    </xf>
    <xf numFmtId="0" fontId="33" fillId="0" borderId="7" xfId="0" applyFont="1" applyFill="1" applyBorder="1" applyAlignment="1">
      <alignment horizontal="left" vertical="center" wrapText="1"/>
    </xf>
    <xf numFmtId="0" fontId="43" fillId="0" borderId="4" xfId="1" applyFont="1" applyFill="1" applyBorder="1" applyAlignment="1">
      <alignment horizontal="left" vertical="center" wrapText="1"/>
    </xf>
    <xf numFmtId="0" fontId="43" fillId="0" borderId="5" xfId="1" applyFont="1" applyFill="1" applyBorder="1" applyAlignment="1">
      <alignment horizontal="left" vertical="center" wrapText="1"/>
    </xf>
    <xf numFmtId="0" fontId="43" fillId="0" borderId="6" xfId="1" applyFont="1" applyFill="1" applyBorder="1" applyAlignment="1">
      <alignment horizontal="left" vertical="center" wrapText="1"/>
    </xf>
    <xf numFmtId="0" fontId="43" fillId="0" borderId="10" xfId="1" applyFont="1" applyFill="1" applyBorder="1" applyAlignment="1">
      <alignment horizontal="left" vertical="center" wrapText="1"/>
    </xf>
    <xf numFmtId="0" fontId="43" fillId="0" borderId="11" xfId="1" applyFont="1" applyFill="1" applyBorder="1" applyAlignment="1">
      <alignment horizontal="left" vertical="center" wrapText="1"/>
    </xf>
    <xf numFmtId="0" fontId="43" fillId="0" borderId="12" xfId="1" applyFont="1" applyFill="1" applyBorder="1" applyAlignment="1">
      <alignment horizontal="left" vertical="center" wrapText="1"/>
    </xf>
    <xf numFmtId="0" fontId="34" fillId="0" borderId="1" xfId="1" applyFont="1" applyFill="1" applyBorder="1" applyAlignment="1">
      <alignment horizontal="left" vertical="center"/>
    </xf>
    <xf numFmtId="0" fontId="34" fillId="0" borderId="2" xfId="1" applyFont="1" applyFill="1" applyBorder="1" applyAlignment="1">
      <alignment horizontal="left" vertical="center"/>
    </xf>
    <xf numFmtId="0" fontId="34" fillId="0" borderId="3" xfId="1" applyFont="1" applyFill="1" applyBorder="1" applyAlignment="1">
      <alignment horizontal="left" vertical="center"/>
    </xf>
    <xf numFmtId="0" fontId="34" fillId="0" borderId="1" xfId="1" applyFont="1" applyFill="1" applyBorder="1" applyAlignment="1">
      <alignment horizontal="center" vertical="center" wrapText="1"/>
    </xf>
    <xf numFmtId="0" fontId="34" fillId="0" borderId="2" xfId="1" applyFont="1" applyFill="1" applyBorder="1" applyAlignment="1">
      <alignment horizontal="center" vertical="center" wrapText="1"/>
    </xf>
    <xf numFmtId="0" fontId="34" fillId="0" borderId="3" xfId="1" applyFont="1" applyFill="1" applyBorder="1" applyAlignment="1">
      <alignment horizontal="center" vertical="center" wrapText="1"/>
    </xf>
    <xf numFmtId="0" fontId="33" fillId="0" borderId="7" xfId="1" applyFont="1" applyFill="1" applyBorder="1" applyAlignment="1">
      <alignment vertical="center"/>
    </xf>
    <xf numFmtId="0" fontId="34" fillId="0" borderId="1" xfId="1" applyFont="1" applyFill="1" applyBorder="1" applyAlignment="1">
      <alignment horizontal="center" vertical="center"/>
    </xf>
    <xf numFmtId="0" fontId="34" fillId="0" borderId="2" xfId="1" applyFont="1" applyFill="1" applyBorder="1" applyAlignment="1">
      <alignment horizontal="center" vertical="center"/>
    </xf>
    <xf numFmtId="0" fontId="34" fillId="0" borderId="3" xfId="1" applyFont="1" applyFill="1" applyBorder="1" applyAlignment="1">
      <alignment horizontal="center" vertical="center"/>
    </xf>
    <xf numFmtId="180" fontId="34" fillId="0" borderId="14" xfId="1" applyNumberFormat="1" applyFont="1" applyFill="1" applyBorder="1" applyAlignment="1">
      <alignment horizontal="center" vertical="top" wrapText="1" shrinkToFit="1"/>
    </xf>
    <xf numFmtId="180" fontId="34" fillId="0" borderId="15" xfId="1" applyNumberFormat="1" applyFont="1" applyFill="1" applyBorder="1" applyAlignment="1">
      <alignment horizontal="center" vertical="top" wrapText="1" shrinkToFit="1"/>
    </xf>
    <xf numFmtId="180" fontId="34" fillId="0" borderId="13" xfId="1" applyNumberFormat="1" applyFont="1" applyFill="1" applyBorder="1" applyAlignment="1">
      <alignment horizontal="center" vertical="top" wrapText="1" shrinkToFit="1"/>
    </xf>
    <xf numFmtId="0" fontId="34" fillId="0" borderId="14" xfId="1" applyFont="1" applyFill="1" applyBorder="1" applyAlignment="1">
      <alignment vertical="center" wrapText="1"/>
    </xf>
    <xf numFmtId="0" fontId="34" fillId="0" borderId="136" xfId="1" applyFont="1" applyFill="1" applyBorder="1" applyAlignment="1">
      <alignment vertical="center" wrapText="1"/>
    </xf>
    <xf numFmtId="0" fontId="34" fillId="0" borderId="137" xfId="1" applyFont="1" applyFill="1" applyBorder="1" applyAlignment="1">
      <alignment vertical="center" wrapText="1"/>
    </xf>
    <xf numFmtId="0" fontId="34" fillId="0" borderId="138" xfId="1" applyFont="1" applyFill="1" applyBorder="1" applyAlignment="1">
      <alignment vertical="center" wrapText="1"/>
    </xf>
    <xf numFmtId="0" fontId="33" fillId="0" borderId="0" xfId="1" applyFont="1" applyFill="1" applyAlignment="1">
      <alignment horizontal="left" vertical="top"/>
    </xf>
  </cellXfs>
  <cellStyles count="8">
    <cellStyle name="スタイル 1" xfId="6" xr:uid="{00000000-0005-0000-0000-000000000000}"/>
    <cellStyle name="スタイル 2" xfId="7" xr:uid="{00000000-0005-0000-0000-000001000000}"/>
    <cellStyle name="桁区切り 2" xfId="3" xr:uid="{00000000-0005-0000-0000-000002000000}"/>
    <cellStyle name="標準" xfId="0" builtinId="0"/>
    <cellStyle name="標準 2" xfId="5" xr:uid="{00000000-0005-0000-0000-000004000000}"/>
    <cellStyle name="標準 3" xfId="1" xr:uid="{00000000-0005-0000-0000-000005000000}"/>
    <cellStyle name="標準 4" xfId="2" xr:uid="{00000000-0005-0000-0000-000006000000}"/>
    <cellStyle name="標準 5" xfId="4" xr:uid="{00000000-0005-0000-0000-000007000000}"/>
  </cellStyles>
  <dxfs count="1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428B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372100"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28600" y="165163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0</xdr:colOff>
          <xdr:row>241</xdr:row>
          <xdr:rowOff>0</xdr:rowOff>
        </xdr:from>
        <xdr:to>
          <xdr:col>20</xdr:col>
          <xdr:colOff>295275</xdr:colOff>
          <xdr:row>245</xdr:row>
          <xdr:rowOff>161925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6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230</xdr:row>
          <xdr:rowOff>0</xdr:rowOff>
        </xdr:from>
        <xdr:to>
          <xdr:col>20</xdr:col>
          <xdr:colOff>295275</xdr:colOff>
          <xdr:row>232</xdr:row>
          <xdr:rowOff>352425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0</xdr:colOff>
          <xdr:row>15</xdr:row>
          <xdr:rowOff>19050</xdr:rowOff>
        </xdr:from>
        <xdr:to>
          <xdr:col>24</xdr:col>
          <xdr:colOff>219075</xdr:colOff>
          <xdr:row>15</xdr:row>
          <xdr:rowOff>200025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7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55</xdr:row>
          <xdr:rowOff>76200</xdr:rowOff>
        </xdr:from>
        <xdr:to>
          <xdr:col>24</xdr:col>
          <xdr:colOff>171450</xdr:colOff>
          <xdr:row>55</xdr:row>
          <xdr:rowOff>504825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7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85</xdr:row>
          <xdr:rowOff>600075</xdr:rowOff>
        </xdr:from>
        <xdr:to>
          <xdr:col>24</xdr:col>
          <xdr:colOff>209550</xdr:colOff>
          <xdr:row>87</xdr:row>
          <xdr:rowOff>9525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7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86</xdr:row>
          <xdr:rowOff>171450</xdr:rowOff>
        </xdr:from>
        <xdr:to>
          <xdr:col>24</xdr:col>
          <xdr:colOff>209550</xdr:colOff>
          <xdr:row>88</xdr:row>
          <xdr:rowOff>47625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7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140</xdr:row>
          <xdr:rowOff>57150</xdr:rowOff>
        </xdr:from>
        <xdr:to>
          <xdr:col>24</xdr:col>
          <xdr:colOff>180975</xdr:colOff>
          <xdr:row>140</xdr:row>
          <xdr:rowOff>257175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7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138</xdr:row>
          <xdr:rowOff>47625</xdr:rowOff>
        </xdr:from>
        <xdr:to>
          <xdr:col>24</xdr:col>
          <xdr:colOff>190500</xdr:colOff>
          <xdr:row>138</xdr:row>
          <xdr:rowOff>266700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7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247650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7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33</xdr:row>
          <xdr:rowOff>266700</xdr:rowOff>
        </xdr:from>
        <xdr:to>
          <xdr:col>24</xdr:col>
          <xdr:colOff>257175</xdr:colOff>
          <xdr:row>33</xdr:row>
          <xdr:rowOff>542925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7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34</xdr:row>
          <xdr:rowOff>304800</xdr:rowOff>
        </xdr:from>
        <xdr:to>
          <xdr:col>24</xdr:col>
          <xdr:colOff>257175</xdr:colOff>
          <xdr:row>35</xdr:row>
          <xdr:rowOff>9525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7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381000</xdr:rowOff>
        </xdr:from>
        <xdr:to>
          <xdr:col>24</xdr:col>
          <xdr:colOff>314325</xdr:colOff>
          <xdr:row>41</xdr:row>
          <xdr:rowOff>28575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7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48</xdr:row>
          <xdr:rowOff>0</xdr:rowOff>
        </xdr:from>
        <xdr:to>
          <xdr:col>24</xdr:col>
          <xdr:colOff>314325</xdr:colOff>
          <xdr:row>50</xdr:row>
          <xdr:rowOff>38100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7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48</xdr:row>
          <xdr:rowOff>0</xdr:rowOff>
        </xdr:from>
        <xdr:to>
          <xdr:col>24</xdr:col>
          <xdr:colOff>209550</xdr:colOff>
          <xdr:row>49</xdr:row>
          <xdr:rowOff>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7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83</xdr:row>
          <xdr:rowOff>0</xdr:rowOff>
        </xdr:from>
        <xdr:to>
          <xdr:col>24</xdr:col>
          <xdr:colOff>171450</xdr:colOff>
          <xdr:row>84</xdr:row>
          <xdr:rowOff>238125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7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xdr:row>
          <xdr:rowOff>19050</xdr:rowOff>
        </xdr:from>
        <xdr:to>
          <xdr:col>24</xdr:col>
          <xdr:colOff>219075</xdr:colOff>
          <xdr:row>17</xdr:row>
          <xdr:rowOff>9525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7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17</xdr:row>
          <xdr:rowOff>19050</xdr:rowOff>
        </xdr:from>
        <xdr:to>
          <xdr:col>24</xdr:col>
          <xdr:colOff>219075</xdr:colOff>
          <xdr:row>18</xdr:row>
          <xdr:rowOff>9525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7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18</xdr:row>
          <xdr:rowOff>19050</xdr:rowOff>
        </xdr:from>
        <xdr:to>
          <xdr:col>24</xdr:col>
          <xdr:colOff>219075</xdr:colOff>
          <xdr:row>19</xdr:row>
          <xdr:rowOff>9525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7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19</xdr:row>
          <xdr:rowOff>19050</xdr:rowOff>
        </xdr:from>
        <xdr:to>
          <xdr:col>24</xdr:col>
          <xdr:colOff>219075</xdr:colOff>
          <xdr:row>20</xdr:row>
          <xdr:rowOff>9525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7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xdr:row>
          <xdr:rowOff>19050</xdr:rowOff>
        </xdr:from>
        <xdr:to>
          <xdr:col>24</xdr:col>
          <xdr:colOff>219075</xdr:colOff>
          <xdr:row>21</xdr:row>
          <xdr:rowOff>9525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7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21</xdr:row>
          <xdr:rowOff>0</xdr:rowOff>
        </xdr:from>
        <xdr:to>
          <xdr:col>24</xdr:col>
          <xdr:colOff>219075</xdr:colOff>
          <xdr:row>21</xdr:row>
          <xdr:rowOff>180975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7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23</xdr:row>
          <xdr:rowOff>0</xdr:rowOff>
        </xdr:from>
        <xdr:to>
          <xdr:col>24</xdr:col>
          <xdr:colOff>219075</xdr:colOff>
          <xdr:row>24</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7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24</xdr:row>
          <xdr:rowOff>19050</xdr:rowOff>
        </xdr:from>
        <xdr:to>
          <xdr:col>24</xdr:col>
          <xdr:colOff>219075</xdr:colOff>
          <xdr:row>25</xdr:row>
          <xdr:rowOff>9525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7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25</xdr:row>
          <xdr:rowOff>19050</xdr:rowOff>
        </xdr:from>
        <xdr:to>
          <xdr:col>24</xdr:col>
          <xdr:colOff>219075</xdr:colOff>
          <xdr:row>26</xdr:row>
          <xdr:rowOff>9525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7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19050</xdr:rowOff>
        </xdr:from>
        <xdr:to>
          <xdr:col>24</xdr:col>
          <xdr:colOff>219075</xdr:colOff>
          <xdr:row>29</xdr:row>
          <xdr:rowOff>9525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7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29</xdr:row>
          <xdr:rowOff>19050</xdr:rowOff>
        </xdr:from>
        <xdr:to>
          <xdr:col>24</xdr:col>
          <xdr:colOff>219075</xdr:colOff>
          <xdr:row>30</xdr:row>
          <xdr:rowOff>9525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7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31</xdr:row>
          <xdr:rowOff>0</xdr:rowOff>
        </xdr:from>
        <xdr:to>
          <xdr:col>24</xdr:col>
          <xdr:colOff>219075</xdr:colOff>
          <xdr:row>31</xdr:row>
          <xdr:rowOff>180975</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7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0</xdr:rowOff>
        </xdr:from>
        <xdr:to>
          <xdr:col>24</xdr:col>
          <xdr:colOff>219075</xdr:colOff>
          <xdr:row>40</xdr:row>
          <xdr:rowOff>180975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7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0</xdr:rowOff>
        </xdr:from>
        <xdr:to>
          <xdr:col>24</xdr:col>
          <xdr:colOff>219075</xdr:colOff>
          <xdr:row>40</xdr:row>
          <xdr:rowOff>180975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7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0</xdr:rowOff>
        </xdr:from>
        <xdr:to>
          <xdr:col>24</xdr:col>
          <xdr:colOff>219075</xdr:colOff>
          <xdr:row>40</xdr:row>
          <xdr:rowOff>180975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7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0</xdr:rowOff>
        </xdr:from>
        <xdr:to>
          <xdr:col>24</xdr:col>
          <xdr:colOff>219075</xdr:colOff>
          <xdr:row>40</xdr:row>
          <xdr:rowOff>180975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7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69</xdr:row>
          <xdr:rowOff>0</xdr:rowOff>
        </xdr:from>
        <xdr:to>
          <xdr:col>24</xdr:col>
          <xdr:colOff>219075</xdr:colOff>
          <xdr:row>69</xdr:row>
          <xdr:rowOff>180975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7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24</xdr:col>
          <xdr:colOff>219075</xdr:colOff>
          <xdr:row>71</xdr:row>
          <xdr:rowOff>180975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7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24</xdr:col>
          <xdr:colOff>219075</xdr:colOff>
          <xdr:row>59</xdr:row>
          <xdr:rowOff>180975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7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24</xdr:col>
          <xdr:colOff>219075</xdr:colOff>
          <xdr:row>71</xdr:row>
          <xdr:rowOff>180975</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7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24</xdr:col>
          <xdr:colOff>219075</xdr:colOff>
          <xdr:row>71</xdr:row>
          <xdr:rowOff>180975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7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19050</xdr:rowOff>
        </xdr:from>
        <xdr:to>
          <xdr:col>24</xdr:col>
          <xdr:colOff>219075</xdr:colOff>
          <xdr:row>72</xdr:row>
          <xdr:rowOff>9525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7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7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7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7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7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7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19050</xdr:rowOff>
        </xdr:from>
        <xdr:to>
          <xdr:col>24</xdr:col>
          <xdr:colOff>219075</xdr:colOff>
          <xdr:row>76</xdr:row>
          <xdr:rowOff>9525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7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19050</xdr:rowOff>
        </xdr:from>
        <xdr:to>
          <xdr:col>24</xdr:col>
          <xdr:colOff>219075</xdr:colOff>
          <xdr:row>78</xdr:row>
          <xdr:rowOff>9525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7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19050</xdr:rowOff>
        </xdr:from>
        <xdr:to>
          <xdr:col>24</xdr:col>
          <xdr:colOff>219075</xdr:colOff>
          <xdr:row>81</xdr:row>
          <xdr:rowOff>9525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7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83</xdr:row>
          <xdr:rowOff>19050</xdr:rowOff>
        </xdr:from>
        <xdr:to>
          <xdr:col>24</xdr:col>
          <xdr:colOff>219075</xdr:colOff>
          <xdr:row>84</xdr:row>
          <xdr:rowOff>9525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7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92</xdr:row>
          <xdr:rowOff>19050</xdr:rowOff>
        </xdr:from>
        <xdr:to>
          <xdr:col>24</xdr:col>
          <xdr:colOff>219075</xdr:colOff>
          <xdr:row>93</xdr:row>
          <xdr:rowOff>9525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7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93</xdr:row>
          <xdr:rowOff>19050</xdr:rowOff>
        </xdr:from>
        <xdr:to>
          <xdr:col>24</xdr:col>
          <xdr:colOff>219075</xdr:colOff>
          <xdr:row>94</xdr:row>
          <xdr:rowOff>9525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7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95</xdr:row>
          <xdr:rowOff>19050</xdr:rowOff>
        </xdr:from>
        <xdr:to>
          <xdr:col>24</xdr:col>
          <xdr:colOff>219075</xdr:colOff>
          <xdr:row>96</xdr:row>
          <xdr:rowOff>9525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7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99</xdr:row>
          <xdr:rowOff>0</xdr:rowOff>
        </xdr:from>
        <xdr:to>
          <xdr:col>24</xdr:col>
          <xdr:colOff>219075</xdr:colOff>
          <xdr:row>99</xdr:row>
          <xdr:rowOff>180975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7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100</xdr:row>
          <xdr:rowOff>0</xdr:rowOff>
        </xdr:from>
        <xdr:to>
          <xdr:col>24</xdr:col>
          <xdr:colOff>219075</xdr:colOff>
          <xdr:row>100</xdr:row>
          <xdr:rowOff>180975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7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100</xdr:row>
          <xdr:rowOff>19050</xdr:rowOff>
        </xdr:from>
        <xdr:to>
          <xdr:col>24</xdr:col>
          <xdr:colOff>219075</xdr:colOff>
          <xdr:row>101</xdr:row>
          <xdr:rowOff>9525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7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101</xdr:row>
          <xdr:rowOff>19050</xdr:rowOff>
        </xdr:from>
        <xdr:to>
          <xdr:col>24</xdr:col>
          <xdr:colOff>219075</xdr:colOff>
          <xdr:row>102</xdr:row>
          <xdr:rowOff>9525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7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102</xdr:row>
          <xdr:rowOff>19050</xdr:rowOff>
        </xdr:from>
        <xdr:to>
          <xdr:col>24</xdr:col>
          <xdr:colOff>219075</xdr:colOff>
          <xdr:row>103</xdr:row>
          <xdr:rowOff>9525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7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104</xdr:row>
          <xdr:rowOff>0</xdr:rowOff>
        </xdr:from>
        <xdr:to>
          <xdr:col>24</xdr:col>
          <xdr:colOff>219075</xdr:colOff>
          <xdr:row>104</xdr:row>
          <xdr:rowOff>180975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7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108</xdr:row>
          <xdr:rowOff>19050</xdr:rowOff>
        </xdr:from>
        <xdr:to>
          <xdr:col>24</xdr:col>
          <xdr:colOff>219075</xdr:colOff>
          <xdr:row>109</xdr:row>
          <xdr:rowOff>9525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7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19050</xdr:rowOff>
        </xdr:from>
        <xdr:to>
          <xdr:col>24</xdr:col>
          <xdr:colOff>219075</xdr:colOff>
          <xdr:row>118</xdr:row>
          <xdr:rowOff>9525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7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118</xdr:row>
          <xdr:rowOff>19050</xdr:rowOff>
        </xdr:from>
        <xdr:to>
          <xdr:col>24</xdr:col>
          <xdr:colOff>219075</xdr:colOff>
          <xdr:row>119</xdr:row>
          <xdr:rowOff>9525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7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120</xdr:row>
          <xdr:rowOff>0</xdr:rowOff>
        </xdr:from>
        <xdr:to>
          <xdr:col>24</xdr:col>
          <xdr:colOff>219075</xdr:colOff>
          <xdr:row>120</xdr:row>
          <xdr:rowOff>180975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7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123</xdr:row>
          <xdr:rowOff>19050</xdr:rowOff>
        </xdr:from>
        <xdr:to>
          <xdr:col>24</xdr:col>
          <xdr:colOff>219075</xdr:colOff>
          <xdr:row>124</xdr:row>
          <xdr:rowOff>9525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7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125</xdr:row>
          <xdr:rowOff>19050</xdr:rowOff>
        </xdr:from>
        <xdr:to>
          <xdr:col>24</xdr:col>
          <xdr:colOff>219075</xdr:colOff>
          <xdr:row>126</xdr:row>
          <xdr:rowOff>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7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19050</xdr:rowOff>
        </xdr:from>
        <xdr:to>
          <xdr:col>24</xdr:col>
          <xdr:colOff>219075</xdr:colOff>
          <xdr:row>130</xdr:row>
          <xdr:rowOff>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7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131</xdr:row>
          <xdr:rowOff>0</xdr:rowOff>
        </xdr:from>
        <xdr:to>
          <xdr:col>24</xdr:col>
          <xdr:colOff>219075</xdr:colOff>
          <xdr:row>131</xdr:row>
          <xdr:rowOff>180975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7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131</xdr:row>
          <xdr:rowOff>0</xdr:rowOff>
        </xdr:from>
        <xdr:to>
          <xdr:col>24</xdr:col>
          <xdr:colOff>219075</xdr:colOff>
          <xdr:row>131</xdr:row>
          <xdr:rowOff>180975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7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131</xdr:row>
          <xdr:rowOff>0</xdr:rowOff>
        </xdr:from>
        <xdr:to>
          <xdr:col>24</xdr:col>
          <xdr:colOff>219075</xdr:colOff>
          <xdr:row>131</xdr:row>
          <xdr:rowOff>180975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7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144</xdr:row>
          <xdr:rowOff>19050</xdr:rowOff>
        </xdr:from>
        <xdr:to>
          <xdr:col>24</xdr:col>
          <xdr:colOff>219075</xdr:colOff>
          <xdr:row>145</xdr:row>
          <xdr:rowOff>9525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7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145</xdr:row>
          <xdr:rowOff>19050</xdr:rowOff>
        </xdr:from>
        <xdr:to>
          <xdr:col>24</xdr:col>
          <xdr:colOff>219075</xdr:colOff>
          <xdr:row>146</xdr:row>
          <xdr:rowOff>9525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7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146</xdr:row>
          <xdr:rowOff>19050</xdr:rowOff>
        </xdr:from>
        <xdr:to>
          <xdr:col>24</xdr:col>
          <xdr:colOff>219075</xdr:colOff>
          <xdr:row>147</xdr:row>
          <xdr:rowOff>9525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7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147</xdr:row>
          <xdr:rowOff>19050</xdr:rowOff>
        </xdr:from>
        <xdr:to>
          <xdr:col>24</xdr:col>
          <xdr:colOff>219075</xdr:colOff>
          <xdr:row>148</xdr:row>
          <xdr:rowOff>9525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7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148</xdr:row>
          <xdr:rowOff>19050</xdr:rowOff>
        </xdr:from>
        <xdr:to>
          <xdr:col>24</xdr:col>
          <xdr:colOff>219075</xdr:colOff>
          <xdr:row>149</xdr:row>
          <xdr:rowOff>9525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7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150</xdr:row>
          <xdr:rowOff>19050</xdr:rowOff>
        </xdr:from>
        <xdr:to>
          <xdr:col>24</xdr:col>
          <xdr:colOff>219075</xdr:colOff>
          <xdr:row>151</xdr:row>
          <xdr:rowOff>9525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7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151</xdr:row>
          <xdr:rowOff>19050</xdr:rowOff>
        </xdr:from>
        <xdr:to>
          <xdr:col>24</xdr:col>
          <xdr:colOff>219075</xdr:colOff>
          <xdr:row>151</xdr:row>
          <xdr:rowOff>200025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7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152</xdr:row>
          <xdr:rowOff>19050</xdr:rowOff>
        </xdr:from>
        <xdr:to>
          <xdr:col>24</xdr:col>
          <xdr:colOff>219075</xdr:colOff>
          <xdr:row>153</xdr:row>
          <xdr:rowOff>9525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7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7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7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7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7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7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7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7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7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7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7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7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21</xdr:row>
          <xdr:rowOff>0</xdr:rowOff>
        </xdr:from>
        <xdr:to>
          <xdr:col>24</xdr:col>
          <xdr:colOff>219075</xdr:colOff>
          <xdr:row>21</xdr:row>
          <xdr:rowOff>180975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7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21</xdr:row>
          <xdr:rowOff>28575</xdr:rowOff>
        </xdr:from>
        <xdr:to>
          <xdr:col>24</xdr:col>
          <xdr:colOff>238125</xdr:colOff>
          <xdr:row>23</xdr:row>
          <xdr:rowOff>38100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7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31</xdr:row>
          <xdr:rowOff>28575</xdr:rowOff>
        </xdr:from>
        <xdr:to>
          <xdr:col>24</xdr:col>
          <xdr:colOff>209550</xdr:colOff>
          <xdr:row>31</xdr:row>
          <xdr:rowOff>695325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7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35</xdr:row>
          <xdr:rowOff>114300</xdr:rowOff>
        </xdr:from>
        <xdr:to>
          <xdr:col>24</xdr:col>
          <xdr:colOff>219075</xdr:colOff>
          <xdr:row>35</xdr:row>
          <xdr:rowOff>295275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7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40</xdr:row>
          <xdr:rowOff>0</xdr:rowOff>
        </xdr:from>
        <xdr:to>
          <xdr:col>24</xdr:col>
          <xdr:colOff>219075</xdr:colOff>
          <xdr:row>40</xdr:row>
          <xdr:rowOff>180975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7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114300</xdr:rowOff>
        </xdr:from>
        <xdr:to>
          <xdr:col>24</xdr:col>
          <xdr:colOff>219075</xdr:colOff>
          <xdr:row>42</xdr:row>
          <xdr:rowOff>295275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7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45</xdr:row>
          <xdr:rowOff>114300</xdr:rowOff>
        </xdr:from>
        <xdr:to>
          <xdr:col>24</xdr:col>
          <xdr:colOff>219075</xdr:colOff>
          <xdr:row>45</xdr:row>
          <xdr:rowOff>295275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7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46</xdr:row>
          <xdr:rowOff>114300</xdr:rowOff>
        </xdr:from>
        <xdr:to>
          <xdr:col>24</xdr:col>
          <xdr:colOff>219075</xdr:colOff>
          <xdr:row>46</xdr:row>
          <xdr:rowOff>295275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7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50</xdr:row>
          <xdr:rowOff>114300</xdr:rowOff>
        </xdr:from>
        <xdr:to>
          <xdr:col>24</xdr:col>
          <xdr:colOff>219075</xdr:colOff>
          <xdr:row>51</xdr:row>
          <xdr:rowOff>104775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7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51</xdr:row>
          <xdr:rowOff>114300</xdr:rowOff>
        </xdr:from>
        <xdr:to>
          <xdr:col>24</xdr:col>
          <xdr:colOff>219075</xdr:colOff>
          <xdr:row>51</xdr:row>
          <xdr:rowOff>295275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7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53</xdr:row>
          <xdr:rowOff>114300</xdr:rowOff>
        </xdr:from>
        <xdr:to>
          <xdr:col>24</xdr:col>
          <xdr:colOff>219075</xdr:colOff>
          <xdr:row>53</xdr:row>
          <xdr:rowOff>295275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7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56</xdr:row>
          <xdr:rowOff>114300</xdr:rowOff>
        </xdr:from>
        <xdr:to>
          <xdr:col>24</xdr:col>
          <xdr:colOff>219075</xdr:colOff>
          <xdr:row>56</xdr:row>
          <xdr:rowOff>295275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7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60</xdr:row>
          <xdr:rowOff>114300</xdr:rowOff>
        </xdr:from>
        <xdr:to>
          <xdr:col>24</xdr:col>
          <xdr:colOff>219075</xdr:colOff>
          <xdr:row>60</xdr:row>
          <xdr:rowOff>295275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7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64</xdr:row>
          <xdr:rowOff>114300</xdr:rowOff>
        </xdr:from>
        <xdr:to>
          <xdr:col>24</xdr:col>
          <xdr:colOff>219075</xdr:colOff>
          <xdr:row>64</xdr:row>
          <xdr:rowOff>295275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7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24</xdr:col>
          <xdr:colOff>219075</xdr:colOff>
          <xdr:row>71</xdr:row>
          <xdr:rowOff>180975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7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74</xdr:row>
          <xdr:rowOff>114300</xdr:rowOff>
        </xdr:from>
        <xdr:to>
          <xdr:col>24</xdr:col>
          <xdr:colOff>219075</xdr:colOff>
          <xdr:row>75</xdr:row>
          <xdr:rowOff>104775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7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7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7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7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83</xdr:row>
          <xdr:rowOff>0</xdr:rowOff>
        </xdr:from>
        <xdr:to>
          <xdr:col>24</xdr:col>
          <xdr:colOff>219075</xdr:colOff>
          <xdr:row>83</xdr:row>
          <xdr:rowOff>180975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7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83</xdr:row>
          <xdr:rowOff>0</xdr:rowOff>
        </xdr:from>
        <xdr:to>
          <xdr:col>24</xdr:col>
          <xdr:colOff>219075</xdr:colOff>
          <xdr:row>83</xdr:row>
          <xdr:rowOff>180975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7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84</xdr:row>
          <xdr:rowOff>114300</xdr:rowOff>
        </xdr:from>
        <xdr:to>
          <xdr:col>24</xdr:col>
          <xdr:colOff>219075</xdr:colOff>
          <xdr:row>84</xdr:row>
          <xdr:rowOff>295275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7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91</xdr:row>
          <xdr:rowOff>114300</xdr:rowOff>
        </xdr:from>
        <xdr:to>
          <xdr:col>24</xdr:col>
          <xdr:colOff>219075</xdr:colOff>
          <xdr:row>91</xdr:row>
          <xdr:rowOff>295275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7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90</xdr:row>
          <xdr:rowOff>114300</xdr:rowOff>
        </xdr:from>
        <xdr:to>
          <xdr:col>24</xdr:col>
          <xdr:colOff>219075</xdr:colOff>
          <xdr:row>91</xdr:row>
          <xdr:rowOff>104775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7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96</xdr:row>
          <xdr:rowOff>114300</xdr:rowOff>
        </xdr:from>
        <xdr:to>
          <xdr:col>24</xdr:col>
          <xdr:colOff>219075</xdr:colOff>
          <xdr:row>97</xdr:row>
          <xdr:rowOff>104775</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7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97</xdr:row>
          <xdr:rowOff>114300</xdr:rowOff>
        </xdr:from>
        <xdr:to>
          <xdr:col>24</xdr:col>
          <xdr:colOff>219075</xdr:colOff>
          <xdr:row>97</xdr:row>
          <xdr:rowOff>295275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7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104</xdr:row>
          <xdr:rowOff>0</xdr:rowOff>
        </xdr:from>
        <xdr:to>
          <xdr:col>24</xdr:col>
          <xdr:colOff>219075</xdr:colOff>
          <xdr:row>104</xdr:row>
          <xdr:rowOff>180975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7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104</xdr:row>
          <xdr:rowOff>114300</xdr:rowOff>
        </xdr:from>
        <xdr:to>
          <xdr:col>24</xdr:col>
          <xdr:colOff>219075</xdr:colOff>
          <xdr:row>104</xdr:row>
          <xdr:rowOff>295275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7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105</xdr:row>
          <xdr:rowOff>114300</xdr:rowOff>
        </xdr:from>
        <xdr:to>
          <xdr:col>24</xdr:col>
          <xdr:colOff>219075</xdr:colOff>
          <xdr:row>105</xdr:row>
          <xdr:rowOff>295275</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7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107</xdr:row>
          <xdr:rowOff>0</xdr:rowOff>
        </xdr:from>
        <xdr:to>
          <xdr:col>24</xdr:col>
          <xdr:colOff>219075</xdr:colOff>
          <xdr:row>107</xdr:row>
          <xdr:rowOff>180975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7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107</xdr:row>
          <xdr:rowOff>114300</xdr:rowOff>
        </xdr:from>
        <xdr:to>
          <xdr:col>24</xdr:col>
          <xdr:colOff>219075</xdr:colOff>
          <xdr:row>108</xdr:row>
          <xdr:rowOff>104775</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7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110</xdr:row>
          <xdr:rowOff>114300</xdr:rowOff>
        </xdr:from>
        <xdr:to>
          <xdr:col>24</xdr:col>
          <xdr:colOff>219075</xdr:colOff>
          <xdr:row>110</xdr:row>
          <xdr:rowOff>295275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7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111</xdr:row>
          <xdr:rowOff>114300</xdr:rowOff>
        </xdr:from>
        <xdr:to>
          <xdr:col>24</xdr:col>
          <xdr:colOff>219075</xdr:colOff>
          <xdr:row>111</xdr:row>
          <xdr:rowOff>295275</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7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116</xdr:row>
          <xdr:rowOff>0</xdr:rowOff>
        </xdr:from>
        <xdr:to>
          <xdr:col>24</xdr:col>
          <xdr:colOff>219075</xdr:colOff>
          <xdr:row>116</xdr:row>
          <xdr:rowOff>180975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7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116</xdr:row>
          <xdr:rowOff>114300</xdr:rowOff>
        </xdr:from>
        <xdr:to>
          <xdr:col>24</xdr:col>
          <xdr:colOff>219075</xdr:colOff>
          <xdr:row>116</xdr:row>
          <xdr:rowOff>295275</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7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119</xdr:row>
          <xdr:rowOff>114300</xdr:rowOff>
        </xdr:from>
        <xdr:to>
          <xdr:col>24</xdr:col>
          <xdr:colOff>219075</xdr:colOff>
          <xdr:row>119</xdr:row>
          <xdr:rowOff>295275</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7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120</xdr:row>
          <xdr:rowOff>114300</xdr:rowOff>
        </xdr:from>
        <xdr:to>
          <xdr:col>24</xdr:col>
          <xdr:colOff>219075</xdr:colOff>
          <xdr:row>120</xdr:row>
          <xdr:rowOff>295275</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7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126</xdr:row>
          <xdr:rowOff>114300</xdr:rowOff>
        </xdr:from>
        <xdr:to>
          <xdr:col>24</xdr:col>
          <xdr:colOff>219075</xdr:colOff>
          <xdr:row>126</xdr:row>
          <xdr:rowOff>295275</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7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131</xdr:row>
          <xdr:rowOff>0</xdr:rowOff>
        </xdr:from>
        <xdr:to>
          <xdr:col>24</xdr:col>
          <xdr:colOff>219075</xdr:colOff>
          <xdr:row>131</xdr:row>
          <xdr:rowOff>180975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7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114300</xdr:rowOff>
        </xdr:from>
        <xdr:to>
          <xdr:col>24</xdr:col>
          <xdr:colOff>219075</xdr:colOff>
          <xdr:row>141</xdr:row>
          <xdr:rowOff>295275</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7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7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7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7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7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7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7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7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7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7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7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7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7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7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7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43</xdr:row>
          <xdr:rowOff>219075</xdr:rowOff>
        </xdr:from>
        <xdr:to>
          <xdr:col>24</xdr:col>
          <xdr:colOff>219075</xdr:colOff>
          <xdr:row>43</xdr:row>
          <xdr:rowOff>400050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7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44</xdr:row>
          <xdr:rowOff>219075</xdr:rowOff>
        </xdr:from>
        <xdr:to>
          <xdr:col>24</xdr:col>
          <xdr:colOff>219075</xdr:colOff>
          <xdr:row>44</xdr:row>
          <xdr:rowOff>400050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7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48</xdr:row>
          <xdr:rowOff>0</xdr:rowOff>
        </xdr:from>
        <xdr:to>
          <xdr:col>24</xdr:col>
          <xdr:colOff>219075</xdr:colOff>
          <xdr:row>48</xdr:row>
          <xdr:rowOff>180975</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7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219075</xdr:rowOff>
        </xdr:from>
        <xdr:to>
          <xdr:col>24</xdr:col>
          <xdr:colOff>219075</xdr:colOff>
          <xdr:row>54</xdr:row>
          <xdr:rowOff>400050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7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57</xdr:row>
          <xdr:rowOff>219075</xdr:rowOff>
        </xdr:from>
        <xdr:to>
          <xdr:col>24</xdr:col>
          <xdr:colOff>219075</xdr:colOff>
          <xdr:row>58</xdr:row>
          <xdr:rowOff>19050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7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24</xdr:col>
          <xdr:colOff>219075</xdr:colOff>
          <xdr:row>59</xdr:row>
          <xdr:rowOff>180975</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7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219075</xdr:rowOff>
        </xdr:from>
        <xdr:to>
          <xdr:col>24</xdr:col>
          <xdr:colOff>219075</xdr:colOff>
          <xdr:row>60</xdr:row>
          <xdr:rowOff>180975</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7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65</xdr:row>
          <xdr:rowOff>0</xdr:rowOff>
        </xdr:from>
        <xdr:to>
          <xdr:col>24</xdr:col>
          <xdr:colOff>219075</xdr:colOff>
          <xdr:row>65</xdr:row>
          <xdr:rowOff>180975</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7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69</xdr:row>
          <xdr:rowOff>219075</xdr:rowOff>
        </xdr:from>
        <xdr:to>
          <xdr:col>24</xdr:col>
          <xdr:colOff>219075</xdr:colOff>
          <xdr:row>69</xdr:row>
          <xdr:rowOff>400050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7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24</xdr:col>
          <xdr:colOff>219075</xdr:colOff>
          <xdr:row>71</xdr:row>
          <xdr:rowOff>180975</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7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24</xdr:col>
          <xdr:colOff>219075</xdr:colOff>
          <xdr:row>71</xdr:row>
          <xdr:rowOff>180975</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7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73</xdr:row>
          <xdr:rowOff>219075</xdr:rowOff>
        </xdr:from>
        <xdr:to>
          <xdr:col>24</xdr:col>
          <xdr:colOff>219075</xdr:colOff>
          <xdr:row>74</xdr:row>
          <xdr:rowOff>19050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7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7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7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7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7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76</xdr:row>
          <xdr:rowOff>219075</xdr:rowOff>
        </xdr:from>
        <xdr:to>
          <xdr:col>24</xdr:col>
          <xdr:colOff>219075</xdr:colOff>
          <xdr:row>76</xdr:row>
          <xdr:rowOff>400050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7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78</xdr:row>
          <xdr:rowOff>219075</xdr:rowOff>
        </xdr:from>
        <xdr:to>
          <xdr:col>24</xdr:col>
          <xdr:colOff>219075</xdr:colOff>
          <xdr:row>78</xdr:row>
          <xdr:rowOff>400050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7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79</xdr:row>
          <xdr:rowOff>219075</xdr:rowOff>
        </xdr:from>
        <xdr:to>
          <xdr:col>24</xdr:col>
          <xdr:colOff>219075</xdr:colOff>
          <xdr:row>79</xdr:row>
          <xdr:rowOff>400050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7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81</xdr:row>
          <xdr:rowOff>219075</xdr:rowOff>
        </xdr:from>
        <xdr:to>
          <xdr:col>24</xdr:col>
          <xdr:colOff>219075</xdr:colOff>
          <xdr:row>81</xdr:row>
          <xdr:rowOff>400050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7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82</xdr:row>
          <xdr:rowOff>219075</xdr:rowOff>
        </xdr:from>
        <xdr:to>
          <xdr:col>24</xdr:col>
          <xdr:colOff>219075</xdr:colOff>
          <xdr:row>82</xdr:row>
          <xdr:rowOff>400050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7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83</xdr:row>
          <xdr:rowOff>0</xdr:rowOff>
        </xdr:from>
        <xdr:to>
          <xdr:col>24</xdr:col>
          <xdr:colOff>219075</xdr:colOff>
          <xdr:row>83</xdr:row>
          <xdr:rowOff>180975</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7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85</xdr:row>
          <xdr:rowOff>219075</xdr:rowOff>
        </xdr:from>
        <xdr:to>
          <xdr:col>24</xdr:col>
          <xdr:colOff>219075</xdr:colOff>
          <xdr:row>85</xdr:row>
          <xdr:rowOff>400050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7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94</xdr:row>
          <xdr:rowOff>219075</xdr:rowOff>
        </xdr:from>
        <xdr:to>
          <xdr:col>24</xdr:col>
          <xdr:colOff>219075</xdr:colOff>
          <xdr:row>95</xdr:row>
          <xdr:rowOff>19050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7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99</xdr:row>
          <xdr:rowOff>219075</xdr:rowOff>
        </xdr:from>
        <xdr:to>
          <xdr:col>24</xdr:col>
          <xdr:colOff>219075</xdr:colOff>
          <xdr:row>100</xdr:row>
          <xdr:rowOff>19050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7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106</xdr:row>
          <xdr:rowOff>219075</xdr:rowOff>
        </xdr:from>
        <xdr:to>
          <xdr:col>24</xdr:col>
          <xdr:colOff>219075</xdr:colOff>
          <xdr:row>106</xdr:row>
          <xdr:rowOff>400050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7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112</xdr:row>
          <xdr:rowOff>219075</xdr:rowOff>
        </xdr:from>
        <xdr:to>
          <xdr:col>24</xdr:col>
          <xdr:colOff>219075</xdr:colOff>
          <xdr:row>112</xdr:row>
          <xdr:rowOff>400050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7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120</xdr:row>
          <xdr:rowOff>0</xdr:rowOff>
        </xdr:from>
        <xdr:to>
          <xdr:col>24</xdr:col>
          <xdr:colOff>219075</xdr:colOff>
          <xdr:row>120</xdr:row>
          <xdr:rowOff>180975</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7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128</xdr:row>
          <xdr:rowOff>219075</xdr:rowOff>
        </xdr:from>
        <xdr:to>
          <xdr:col>24</xdr:col>
          <xdr:colOff>219075</xdr:colOff>
          <xdr:row>129</xdr:row>
          <xdr:rowOff>19050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7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131</xdr:row>
          <xdr:rowOff>219075</xdr:rowOff>
        </xdr:from>
        <xdr:to>
          <xdr:col>24</xdr:col>
          <xdr:colOff>219075</xdr:colOff>
          <xdr:row>131</xdr:row>
          <xdr:rowOff>400050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7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0</xdr:rowOff>
        </xdr:from>
        <xdr:to>
          <xdr:col>24</xdr:col>
          <xdr:colOff>219075</xdr:colOff>
          <xdr:row>164</xdr:row>
          <xdr:rowOff>180975</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7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164</xdr:row>
          <xdr:rowOff>219075</xdr:rowOff>
        </xdr:from>
        <xdr:to>
          <xdr:col>24</xdr:col>
          <xdr:colOff>219075</xdr:colOff>
          <xdr:row>165</xdr:row>
          <xdr:rowOff>19050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7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7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7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7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166</xdr:row>
          <xdr:rowOff>0</xdr:rowOff>
        </xdr:from>
        <xdr:to>
          <xdr:col>24</xdr:col>
          <xdr:colOff>219075</xdr:colOff>
          <xdr:row>166</xdr:row>
          <xdr:rowOff>180975</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7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87</xdr:row>
          <xdr:rowOff>171450</xdr:rowOff>
        </xdr:from>
        <xdr:to>
          <xdr:col>24</xdr:col>
          <xdr:colOff>209550</xdr:colOff>
          <xdr:row>89</xdr:row>
          <xdr:rowOff>47625</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7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87</xdr:row>
          <xdr:rowOff>0</xdr:rowOff>
        </xdr:from>
        <xdr:to>
          <xdr:col>24</xdr:col>
          <xdr:colOff>209550</xdr:colOff>
          <xdr:row>88</xdr:row>
          <xdr:rowOff>9525</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7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89</xdr:row>
          <xdr:rowOff>9525</xdr:rowOff>
        </xdr:from>
        <xdr:to>
          <xdr:col>24</xdr:col>
          <xdr:colOff>209550</xdr:colOff>
          <xdr:row>90</xdr:row>
          <xdr:rowOff>19050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7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61</xdr:row>
          <xdr:rowOff>266700</xdr:rowOff>
        </xdr:from>
        <xdr:to>
          <xdr:col>24</xdr:col>
          <xdr:colOff>257175</xdr:colOff>
          <xdr:row>61</xdr:row>
          <xdr:rowOff>542925</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7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257175</xdr:colOff>
          <xdr:row>76</xdr:row>
          <xdr:rowOff>85725</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7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83</xdr:row>
          <xdr:rowOff>0</xdr:rowOff>
        </xdr:from>
        <xdr:to>
          <xdr:col>24</xdr:col>
          <xdr:colOff>257175</xdr:colOff>
          <xdr:row>84</xdr:row>
          <xdr:rowOff>85725</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7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120</xdr:row>
          <xdr:rowOff>0</xdr:rowOff>
        </xdr:from>
        <xdr:to>
          <xdr:col>24</xdr:col>
          <xdr:colOff>257175</xdr:colOff>
          <xdr:row>120</xdr:row>
          <xdr:rowOff>276225</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7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127</xdr:row>
          <xdr:rowOff>266700</xdr:rowOff>
        </xdr:from>
        <xdr:to>
          <xdr:col>24</xdr:col>
          <xdr:colOff>257175</xdr:colOff>
          <xdr:row>128</xdr:row>
          <xdr:rowOff>161925</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7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132</xdr:row>
          <xdr:rowOff>266700</xdr:rowOff>
        </xdr:from>
        <xdr:to>
          <xdr:col>24</xdr:col>
          <xdr:colOff>257175</xdr:colOff>
          <xdr:row>133</xdr:row>
          <xdr:rowOff>161925</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7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121</xdr:row>
          <xdr:rowOff>19050</xdr:rowOff>
        </xdr:from>
        <xdr:to>
          <xdr:col>24</xdr:col>
          <xdr:colOff>219075</xdr:colOff>
          <xdr:row>121</xdr:row>
          <xdr:rowOff>200025</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7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122</xdr:row>
          <xdr:rowOff>19050</xdr:rowOff>
        </xdr:from>
        <xdr:to>
          <xdr:col>24</xdr:col>
          <xdr:colOff>219075</xdr:colOff>
          <xdr:row>123</xdr:row>
          <xdr:rowOff>9525</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7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133</xdr:row>
          <xdr:rowOff>266700</xdr:rowOff>
        </xdr:from>
        <xdr:to>
          <xdr:col>24</xdr:col>
          <xdr:colOff>257175</xdr:colOff>
          <xdr:row>133</xdr:row>
          <xdr:rowOff>542925</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7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114300</xdr:rowOff>
        </xdr:from>
        <xdr:to>
          <xdr:col>24</xdr:col>
          <xdr:colOff>219075</xdr:colOff>
          <xdr:row>135</xdr:row>
          <xdr:rowOff>104775</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7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135</xdr:row>
          <xdr:rowOff>114300</xdr:rowOff>
        </xdr:from>
        <xdr:to>
          <xdr:col>24</xdr:col>
          <xdr:colOff>219075</xdr:colOff>
          <xdr:row>136</xdr:row>
          <xdr:rowOff>104775</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7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136</xdr:row>
          <xdr:rowOff>114300</xdr:rowOff>
        </xdr:from>
        <xdr:to>
          <xdr:col>24</xdr:col>
          <xdr:colOff>219075</xdr:colOff>
          <xdr:row>136</xdr:row>
          <xdr:rowOff>295275</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7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137</xdr:row>
          <xdr:rowOff>114300</xdr:rowOff>
        </xdr:from>
        <xdr:to>
          <xdr:col>24</xdr:col>
          <xdr:colOff>219075</xdr:colOff>
          <xdr:row>137</xdr:row>
          <xdr:rowOff>295275</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7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xdr:row>
          <xdr:rowOff>19050</xdr:rowOff>
        </xdr:from>
        <xdr:to>
          <xdr:col>24</xdr:col>
          <xdr:colOff>209550</xdr:colOff>
          <xdr:row>13</xdr:row>
          <xdr:rowOff>419100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7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xdr:row>
          <xdr:rowOff>19050</xdr:rowOff>
        </xdr:from>
        <xdr:to>
          <xdr:col>24</xdr:col>
          <xdr:colOff>209550</xdr:colOff>
          <xdr:row>14</xdr:row>
          <xdr:rowOff>419100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7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xdr:row>
          <xdr:rowOff>19050</xdr:rowOff>
        </xdr:from>
        <xdr:to>
          <xdr:col>24</xdr:col>
          <xdr:colOff>209550</xdr:colOff>
          <xdr:row>8</xdr:row>
          <xdr:rowOff>66675</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7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xdr:row>
          <xdr:rowOff>19050</xdr:rowOff>
        </xdr:from>
        <xdr:to>
          <xdr:col>24</xdr:col>
          <xdr:colOff>209550</xdr:colOff>
          <xdr:row>9</xdr:row>
          <xdr:rowOff>257175</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7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7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74</xdr:row>
          <xdr:rowOff>219075</xdr:rowOff>
        </xdr:from>
        <xdr:to>
          <xdr:col>24</xdr:col>
          <xdr:colOff>219075</xdr:colOff>
          <xdr:row>75</xdr:row>
          <xdr:rowOff>180975</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7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171450</xdr:colOff>
          <xdr:row>166</xdr:row>
          <xdr:rowOff>161925</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7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171450</xdr:colOff>
          <xdr:row>166</xdr:row>
          <xdr:rowOff>161925</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7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171450</xdr:colOff>
          <xdr:row>166</xdr:row>
          <xdr:rowOff>161925</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7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171450</xdr:colOff>
          <xdr:row>166</xdr:row>
          <xdr:rowOff>161925</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7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171450</xdr:colOff>
          <xdr:row>166</xdr:row>
          <xdr:rowOff>161925</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7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171450</xdr:colOff>
          <xdr:row>166</xdr:row>
          <xdr:rowOff>161925</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7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173</xdr:row>
          <xdr:rowOff>19050</xdr:rowOff>
        </xdr:from>
        <xdr:to>
          <xdr:col>22</xdr:col>
          <xdr:colOff>171450</xdr:colOff>
          <xdr:row>173</xdr:row>
          <xdr:rowOff>180975</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7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174</xdr:row>
          <xdr:rowOff>19050</xdr:rowOff>
        </xdr:from>
        <xdr:to>
          <xdr:col>22</xdr:col>
          <xdr:colOff>171450</xdr:colOff>
          <xdr:row>174</xdr:row>
          <xdr:rowOff>180975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7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175</xdr:row>
          <xdr:rowOff>19050</xdr:rowOff>
        </xdr:from>
        <xdr:to>
          <xdr:col>22</xdr:col>
          <xdr:colOff>171450</xdr:colOff>
          <xdr:row>175</xdr:row>
          <xdr:rowOff>180975</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7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7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7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7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7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7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7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7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7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7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180975</xdr:colOff>
          <xdr:row>166</xdr:row>
          <xdr:rowOff>314325</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7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38100</xdr:rowOff>
        </xdr:from>
        <xdr:to>
          <xdr:col>22</xdr:col>
          <xdr:colOff>180975</xdr:colOff>
          <xdr:row>166</xdr:row>
          <xdr:rowOff>352425</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7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171</xdr:row>
          <xdr:rowOff>38100</xdr:rowOff>
        </xdr:from>
        <xdr:to>
          <xdr:col>22</xdr:col>
          <xdr:colOff>180975</xdr:colOff>
          <xdr:row>171</xdr:row>
          <xdr:rowOff>352425</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7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172</xdr:row>
          <xdr:rowOff>38100</xdr:rowOff>
        </xdr:from>
        <xdr:to>
          <xdr:col>22</xdr:col>
          <xdr:colOff>180975</xdr:colOff>
          <xdr:row>173</xdr:row>
          <xdr:rowOff>161925</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7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176</xdr:row>
          <xdr:rowOff>0</xdr:rowOff>
        </xdr:from>
        <xdr:to>
          <xdr:col>22</xdr:col>
          <xdr:colOff>180975</xdr:colOff>
          <xdr:row>177</xdr:row>
          <xdr:rowOff>123825</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7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176</xdr:row>
          <xdr:rowOff>38100</xdr:rowOff>
        </xdr:from>
        <xdr:to>
          <xdr:col>22</xdr:col>
          <xdr:colOff>180975</xdr:colOff>
          <xdr:row>177</xdr:row>
          <xdr:rowOff>161925</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7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7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7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7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304800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7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7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200025</xdr:colOff>
          <xdr:row>167</xdr:row>
          <xdr:rowOff>171450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7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200025</xdr:colOff>
          <xdr:row>167</xdr:row>
          <xdr:rowOff>171450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7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200025</xdr:colOff>
          <xdr:row>167</xdr:row>
          <xdr:rowOff>171450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7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166</xdr:row>
          <xdr:rowOff>0</xdr:rowOff>
        </xdr:from>
        <xdr:to>
          <xdr:col>22</xdr:col>
          <xdr:colOff>200025</xdr:colOff>
          <xdr:row>167</xdr:row>
          <xdr:rowOff>171450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7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7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7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7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7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7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7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7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7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7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7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7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7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7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7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7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7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7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7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7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7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7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7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7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7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7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7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75</xdr:row>
          <xdr:rowOff>0</xdr:rowOff>
        </xdr:from>
        <xdr:to>
          <xdr:col>24</xdr:col>
          <xdr:colOff>219075</xdr:colOff>
          <xdr:row>75</xdr:row>
          <xdr:rowOff>180975</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7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7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7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7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7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38100</xdr:rowOff>
        </xdr:from>
        <xdr:to>
          <xdr:col>22</xdr:col>
          <xdr:colOff>180975</xdr:colOff>
          <xdr:row>177</xdr:row>
          <xdr:rowOff>352425</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7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7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7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7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7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7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171450</xdr:colOff>
          <xdr:row>177</xdr:row>
          <xdr:rowOff>161925</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7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7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7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7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7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7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7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7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180975</xdr:colOff>
          <xdr:row>177</xdr:row>
          <xdr:rowOff>314325</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7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38100</xdr:rowOff>
        </xdr:from>
        <xdr:to>
          <xdr:col>22</xdr:col>
          <xdr:colOff>180975</xdr:colOff>
          <xdr:row>177</xdr:row>
          <xdr:rowOff>352425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7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7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7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7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7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7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7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7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22</xdr:col>
          <xdr:colOff>200025</xdr:colOff>
          <xdr:row>178</xdr:row>
          <xdr:rowOff>171450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7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180</xdr:row>
          <xdr:rowOff>19050</xdr:rowOff>
        </xdr:from>
        <xdr:to>
          <xdr:col>22</xdr:col>
          <xdr:colOff>171450</xdr:colOff>
          <xdr:row>180</xdr:row>
          <xdr:rowOff>180975</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7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181</xdr:row>
          <xdr:rowOff>0</xdr:rowOff>
        </xdr:from>
        <xdr:to>
          <xdr:col>22</xdr:col>
          <xdr:colOff>171450</xdr:colOff>
          <xdr:row>181</xdr:row>
          <xdr:rowOff>161925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7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178</xdr:row>
          <xdr:rowOff>38100</xdr:rowOff>
        </xdr:from>
        <xdr:to>
          <xdr:col>22</xdr:col>
          <xdr:colOff>180975</xdr:colOff>
          <xdr:row>178</xdr:row>
          <xdr:rowOff>352425</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7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179</xdr:row>
          <xdr:rowOff>38100</xdr:rowOff>
        </xdr:from>
        <xdr:to>
          <xdr:col>22</xdr:col>
          <xdr:colOff>180975</xdr:colOff>
          <xdr:row>179</xdr:row>
          <xdr:rowOff>352425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7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181</xdr:row>
          <xdr:rowOff>38100</xdr:rowOff>
        </xdr:from>
        <xdr:to>
          <xdr:col>22</xdr:col>
          <xdr:colOff>180975</xdr:colOff>
          <xdr:row>182</xdr:row>
          <xdr:rowOff>152400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7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7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180</xdr:row>
          <xdr:rowOff>19050</xdr:rowOff>
        </xdr:from>
        <xdr:to>
          <xdr:col>22</xdr:col>
          <xdr:colOff>171450</xdr:colOff>
          <xdr:row>180</xdr:row>
          <xdr:rowOff>180975</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7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181</xdr:row>
          <xdr:rowOff>0</xdr:rowOff>
        </xdr:from>
        <xdr:to>
          <xdr:col>22</xdr:col>
          <xdr:colOff>171450</xdr:colOff>
          <xdr:row>181</xdr:row>
          <xdr:rowOff>161925</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7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181</xdr:row>
          <xdr:rowOff>19050</xdr:rowOff>
        </xdr:from>
        <xdr:to>
          <xdr:col>22</xdr:col>
          <xdr:colOff>171450</xdr:colOff>
          <xdr:row>181</xdr:row>
          <xdr:rowOff>180975</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7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178</xdr:row>
          <xdr:rowOff>38100</xdr:rowOff>
        </xdr:from>
        <xdr:to>
          <xdr:col>22</xdr:col>
          <xdr:colOff>180975</xdr:colOff>
          <xdr:row>178</xdr:row>
          <xdr:rowOff>352425</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7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179</xdr:row>
          <xdr:rowOff>38100</xdr:rowOff>
        </xdr:from>
        <xdr:to>
          <xdr:col>22</xdr:col>
          <xdr:colOff>180975</xdr:colOff>
          <xdr:row>179</xdr:row>
          <xdr:rowOff>352425</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7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7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7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69</xdr:row>
          <xdr:rowOff>0</xdr:rowOff>
        </xdr:from>
        <xdr:to>
          <xdr:col>24</xdr:col>
          <xdr:colOff>314325</xdr:colOff>
          <xdr:row>69</xdr:row>
          <xdr:rowOff>409575</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7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24</xdr:col>
          <xdr:colOff>314325</xdr:colOff>
          <xdr:row>73</xdr:row>
          <xdr:rowOff>38100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7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123</xdr:row>
          <xdr:rowOff>19050</xdr:rowOff>
        </xdr:from>
        <xdr:to>
          <xdr:col>24</xdr:col>
          <xdr:colOff>219075</xdr:colOff>
          <xdr:row>124</xdr:row>
          <xdr:rowOff>9525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7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152</xdr:row>
          <xdr:rowOff>19050</xdr:rowOff>
        </xdr:from>
        <xdr:to>
          <xdr:col>24</xdr:col>
          <xdr:colOff>219075</xdr:colOff>
          <xdr:row>153</xdr:row>
          <xdr:rowOff>9525</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7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152</xdr:row>
          <xdr:rowOff>19050</xdr:rowOff>
        </xdr:from>
        <xdr:to>
          <xdr:col>24</xdr:col>
          <xdr:colOff>219075</xdr:colOff>
          <xdr:row>153</xdr:row>
          <xdr:rowOff>9525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7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191</xdr:row>
          <xdr:rowOff>0</xdr:rowOff>
        </xdr:from>
        <xdr:to>
          <xdr:col>22</xdr:col>
          <xdr:colOff>200025</xdr:colOff>
          <xdr:row>191</xdr:row>
          <xdr:rowOff>552450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7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191</xdr:row>
          <xdr:rowOff>0</xdr:rowOff>
        </xdr:from>
        <xdr:to>
          <xdr:col>22</xdr:col>
          <xdr:colOff>200025</xdr:colOff>
          <xdr:row>191</xdr:row>
          <xdr:rowOff>552450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7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191</xdr:row>
          <xdr:rowOff>0</xdr:rowOff>
        </xdr:from>
        <xdr:to>
          <xdr:col>22</xdr:col>
          <xdr:colOff>200025</xdr:colOff>
          <xdr:row>191</xdr:row>
          <xdr:rowOff>552450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7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191</xdr:row>
          <xdr:rowOff>0</xdr:rowOff>
        </xdr:from>
        <xdr:to>
          <xdr:col>22</xdr:col>
          <xdr:colOff>200025</xdr:colOff>
          <xdr:row>191</xdr:row>
          <xdr:rowOff>552450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7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193</xdr:row>
          <xdr:rowOff>0</xdr:rowOff>
        </xdr:from>
        <xdr:to>
          <xdr:col>22</xdr:col>
          <xdr:colOff>180975</xdr:colOff>
          <xdr:row>194</xdr:row>
          <xdr:rowOff>123825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7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193</xdr:row>
          <xdr:rowOff>38100</xdr:rowOff>
        </xdr:from>
        <xdr:to>
          <xdr:col>22</xdr:col>
          <xdr:colOff>180975</xdr:colOff>
          <xdr:row>194</xdr:row>
          <xdr:rowOff>161925</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7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195</xdr:row>
          <xdr:rowOff>19050</xdr:rowOff>
        </xdr:from>
        <xdr:to>
          <xdr:col>22</xdr:col>
          <xdr:colOff>171450</xdr:colOff>
          <xdr:row>195</xdr:row>
          <xdr:rowOff>180975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7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195</xdr:row>
          <xdr:rowOff>19050</xdr:rowOff>
        </xdr:from>
        <xdr:to>
          <xdr:col>22</xdr:col>
          <xdr:colOff>171450</xdr:colOff>
          <xdr:row>195</xdr:row>
          <xdr:rowOff>180975</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7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198</xdr:row>
          <xdr:rowOff>0</xdr:rowOff>
        </xdr:from>
        <xdr:to>
          <xdr:col>22</xdr:col>
          <xdr:colOff>180975</xdr:colOff>
          <xdr:row>198</xdr:row>
          <xdr:rowOff>314325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7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196</xdr:row>
          <xdr:rowOff>38100</xdr:rowOff>
        </xdr:from>
        <xdr:to>
          <xdr:col>22</xdr:col>
          <xdr:colOff>180975</xdr:colOff>
          <xdr:row>196</xdr:row>
          <xdr:rowOff>352425</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7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7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7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181</xdr:row>
          <xdr:rowOff>0</xdr:rowOff>
        </xdr:from>
        <xdr:to>
          <xdr:col>22</xdr:col>
          <xdr:colOff>180975</xdr:colOff>
          <xdr:row>182</xdr:row>
          <xdr:rowOff>123825</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7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181</xdr:row>
          <xdr:rowOff>38100</xdr:rowOff>
        </xdr:from>
        <xdr:to>
          <xdr:col>22</xdr:col>
          <xdr:colOff>180975</xdr:colOff>
          <xdr:row>182</xdr:row>
          <xdr:rowOff>161925</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7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7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7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7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304800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7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7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7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7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7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7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7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7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7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7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7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7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7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7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7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7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7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7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7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7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7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7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7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7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7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7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7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7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7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7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7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7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38100</xdr:rowOff>
        </xdr:from>
        <xdr:to>
          <xdr:col>22</xdr:col>
          <xdr:colOff>180975</xdr:colOff>
          <xdr:row>184</xdr:row>
          <xdr:rowOff>352425</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7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7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7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7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7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7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171450</xdr:colOff>
          <xdr:row>184</xdr:row>
          <xdr:rowOff>161925</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7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7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7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7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7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7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7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7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180975</xdr:colOff>
          <xdr:row>184</xdr:row>
          <xdr:rowOff>314325</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7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38100</xdr:rowOff>
        </xdr:from>
        <xdr:to>
          <xdr:col>22</xdr:col>
          <xdr:colOff>180975</xdr:colOff>
          <xdr:row>184</xdr:row>
          <xdr:rowOff>352425</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7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7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7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7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7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7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7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7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184</xdr:row>
          <xdr:rowOff>0</xdr:rowOff>
        </xdr:from>
        <xdr:to>
          <xdr:col>22</xdr:col>
          <xdr:colOff>200025</xdr:colOff>
          <xdr:row>185</xdr:row>
          <xdr:rowOff>171450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7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188</xdr:row>
          <xdr:rowOff>38100</xdr:rowOff>
        </xdr:from>
        <xdr:to>
          <xdr:col>22</xdr:col>
          <xdr:colOff>180975</xdr:colOff>
          <xdr:row>188</xdr:row>
          <xdr:rowOff>352425</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7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188</xdr:row>
          <xdr:rowOff>38100</xdr:rowOff>
        </xdr:from>
        <xdr:to>
          <xdr:col>22</xdr:col>
          <xdr:colOff>180975</xdr:colOff>
          <xdr:row>188</xdr:row>
          <xdr:rowOff>352425</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7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181</xdr:row>
          <xdr:rowOff>19050</xdr:rowOff>
        </xdr:from>
        <xdr:to>
          <xdr:col>24</xdr:col>
          <xdr:colOff>219075</xdr:colOff>
          <xdr:row>182</xdr:row>
          <xdr:rowOff>9525</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7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181</xdr:row>
          <xdr:rowOff>19050</xdr:rowOff>
        </xdr:from>
        <xdr:to>
          <xdr:col>24</xdr:col>
          <xdr:colOff>219075</xdr:colOff>
          <xdr:row>182</xdr:row>
          <xdr:rowOff>9525</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7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181</xdr:row>
          <xdr:rowOff>19050</xdr:rowOff>
        </xdr:from>
        <xdr:to>
          <xdr:col>24</xdr:col>
          <xdr:colOff>219075</xdr:colOff>
          <xdr:row>182</xdr:row>
          <xdr:rowOff>9525</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7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グレースケール">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116.xml"/><Relationship Id="rId299" Type="http://schemas.openxmlformats.org/officeDocument/2006/relationships/ctrlProp" Target="../ctrlProps/ctrlProp298.xml"/><Relationship Id="rId21" Type="http://schemas.openxmlformats.org/officeDocument/2006/relationships/ctrlProp" Target="../ctrlProps/ctrlProp20.xml"/><Relationship Id="rId63" Type="http://schemas.openxmlformats.org/officeDocument/2006/relationships/ctrlProp" Target="../ctrlProps/ctrlProp62.xml"/><Relationship Id="rId159" Type="http://schemas.openxmlformats.org/officeDocument/2006/relationships/ctrlProp" Target="../ctrlProps/ctrlProp158.xml"/><Relationship Id="rId324" Type="http://schemas.openxmlformats.org/officeDocument/2006/relationships/ctrlProp" Target="../ctrlProps/ctrlProp323.xml"/><Relationship Id="rId366" Type="http://schemas.openxmlformats.org/officeDocument/2006/relationships/ctrlProp" Target="../ctrlProps/ctrlProp365.xml"/><Relationship Id="rId170" Type="http://schemas.openxmlformats.org/officeDocument/2006/relationships/ctrlProp" Target="../ctrlProps/ctrlProp169.xml"/><Relationship Id="rId226" Type="http://schemas.openxmlformats.org/officeDocument/2006/relationships/ctrlProp" Target="../ctrlProps/ctrlProp225.xml"/><Relationship Id="rId268" Type="http://schemas.openxmlformats.org/officeDocument/2006/relationships/ctrlProp" Target="../ctrlProps/ctrlProp267.xml"/><Relationship Id="rId32" Type="http://schemas.openxmlformats.org/officeDocument/2006/relationships/ctrlProp" Target="../ctrlProps/ctrlProp31.xml"/><Relationship Id="rId74" Type="http://schemas.openxmlformats.org/officeDocument/2006/relationships/ctrlProp" Target="../ctrlProps/ctrlProp73.xml"/><Relationship Id="rId128" Type="http://schemas.openxmlformats.org/officeDocument/2006/relationships/ctrlProp" Target="../ctrlProps/ctrlProp127.xml"/><Relationship Id="rId335" Type="http://schemas.openxmlformats.org/officeDocument/2006/relationships/ctrlProp" Target="../ctrlProps/ctrlProp334.xml"/><Relationship Id="rId377" Type="http://schemas.openxmlformats.org/officeDocument/2006/relationships/ctrlProp" Target="../ctrlProps/ctrlProp376.xml"/><Relationship Id="rId5" Type="http://schemas.openxmlformats.org/officeDocument/2006/relationships/ctrlProp" Target="../ctrlProps/ctrlProp4.xml"/><Relationship Id="rId181" Type="http://schemas.openxmlformats.org/officeDocument/2006/relationships/ctrlProp" Target="../ctrlProps/ctrlProp180.xml"/><Relationship Id="rId237" Type="http://schemas.openxmlformats.org/officeDocument/2006/relationships/ctrlProp" Target="../ctrlProps/ctrlProp236.xml"/><Relationship Id="rId279" Type="http://schemas.openxmlformats.org/officeDocument/2006/relationships/ctrlProp" Target="../ctrlProps/ctrlProp278.xml"/><Relationship Id="rId43" Type="http://schemas.openxmlformats.org/officeDocument/2006/relationships/ctrlProp" Target="../ctrlProps/ctrlProp42.xml"/><Relationship Id="rId139" Type="http://schemas.openxmlformats.org/officeDocument/2006/relationships/ctrlProp" Target="../ctrlProps/ctrlProp138.xml"/><Relationship Id="rId290" Type="http://schemas.openxmlformats.org/officeDocument/2006/relationships/ctrlProp" Target="../ctrlProps/ctrlProp289.xml"/><Relationship Id="rId304" Type="http://schemas.openxmlformats.org/officeDocument/2006/relationships/ctrlProp" Target="../ctrlProps/ctrlProp303.xml"/><Relationship Id="rId346" Type="http://schemas.openxmlformats.org/officeDocument/2006/relationships/ctrlProp" Target="../ctrlProps/ctrlProp345.xml"/><Relationship Id="rId85" Type="http://schemas.openxmlformats.org/officeDocument/2006/relationships/ctrlProp" Target="../ctrlProps/ctrlProp84.xml"/><Relationship Id="rId150" Type="http://schemas.openxmlformats.org/officeDocument/2006/relationships/ctrlProp" Target="../ctrlProps/ctrlProp149.xml"/><Relationship Id="rId192" Type="http://schemas.openxmlformats.org/officeDocument/2006/relationships/ctrlProp" Target="../ctrlProps/ctrlProp191.xml"/><Relationship Id="rId206" Type="http://schemas.openxmlformats.org/officeDocument/2006/relationships/ctrlProp" Target="../ctrlProps/ctrlProp205.xml"/><Relationship Id="rId248" Type="http://schemas.openxmlformats.org/officeDocument/2006/relationships/ctrlProp" Target="../ctrlProps/ctrlProp247.xml"/><Relationship Id="rId12" Type="http://schemas.openxmlformats.org/officeDocument/2006/relationships/ctrlProp" Target="../ctrlProps/ctrlProp11.xml"/><Relationship Id="rId108" Type="http://schemas.openxmlformats.org/officeDocument/2006/relationships/ctrlProp" Target="../ctrlProps/ctrlProp107.xml"/><Relationship Id="rId315" Type="http://schemas.openxmlformats.org/officeDocument/2006/relationships/ctrlProp" Target="../ctrlProps/ctrlProp314.xml"/><Relationship Id="rId357" Type="http://schemas.openxmlformats.org/officeDocument/2006/relationships/ctrlProp" Target="../ctrlProps/ctrlProp356.xml"/><Relationship Id="rId54" Type="http://schemas.openxmlformats.org/officeDocument/2006/relationships/ctrlProp" Target="../ctrlProps/ctrlProp53.xml"/><Relationship Id="rId96" Type="http://schemas.openxmlformats.org/officeDocument/2006/relationships/ctrlProp" Target="../ctrlProps/ctrlProp95.xml"/><Relationship Id="rId161" Type="http://schemas.openxmlformats.org/officeDocument/2006/relationships/ctrlProp" Target="../ctrlProps/ctrlProp160.xml"/><Relationship Id="rId217" Type="http://schemas.openxmlformats.org/officeDocument/2006/relationships/ctrlProp" Target="../ctrlProps/ctrlProp216.xml"/><Relationship Id="rId259" Type="http://schemas.openxmlformats.org/officeDocument/2006/relationships/ctrlProp" Target="../ctrlProps/ctrlProp258.xml"/><Relationship Id="rId23" Type="http://schemas.openxmlformats.org/officeDocument/2006/relationships/ctrlProp" Target="../ctrlProps/ctrlProp22.xml"/><Relationship Id="rId119" Type="http://schemas.openxmlformats.org/officeDocument/2006/relationships/ctrlProp" Target="../ctrlProps/ctrlProp118.xml"/><Relationship Id="rId270" Type="http://schemas.openxmlformats.org/officeDocument/2006/relationships/ctrlProp" Target="../ctrlProps/ctrlProp269.xml"/><Relationship Id="rId326" Type="http://schemas.openxmlformats.org/officeDocument/2006/relationships/ctrlProp" Target="../ctrlProps/ctrlProp325.xml"/><Relationship Id="rId65" Type="http://schemas.openxmlformats.org/officeDocument/2006/relationships/ctrlProp" Target="../ctrlProps/ctrlProp64.xml"/><Relationship Id="rId130" Type="http://schemas.openxmlformats.org/officeDocument/2006/relationships/ctrlProp" Target="../ctrlProps/ctrlProp129.xml"/><Relationship Id="rId368" Type="http://schemas.openxmlformats.org/officeDocument/2006/relationships/ctrlProp" Target="../ctrlProps/ctrlProp367.xml"/><Relationship Id="rId172" Type="http://schemas.openxmlformats.org/officeDocument/2006/relationships/ctrlProp" Target="../ctrlProps/ctrlProp171.xml"/><Relationship Id="rId228" Type="http://schemas.openxmlformats.org/officeDocument/2006/relationships/ctrlProp" Target="../ctrlProps/ctrlProp227.xml"/><Relationship Id="rId281" Type="http://schemas.openxmlformats.org/officeDocument/2006/relationships/ctrlProp" Target="../ctrlProps/ctrlProp280.xml"/><Relationship Id="rId337" Type="http://schemas.openxmlformats.org/officeDocument/2006/relationships/ctrlProp" Target="../ctrlProps/ctrlProp336.xml"/><Relationship Id="rId34" Type="http://schemas.openxmlformats.org/officeDocument/2006/relationships/ctrlProp" Target="../ctrlProps/ctrlProp33.xml"/><Relationship Id="rId76" Type="http://schemas.openxmlformats.org/officeDocument/2006/relationships/ctrlProp" Target="../ctrlProps/ctrlProp75.xml"/><Relationship Id="rId141" Type="http://schemas.openxmlformats.org/officeDocument/2006/relationships/ctrlProp" Target="../ctrlProps/ctrlProp140.xml"/><Relationship Id="rId379" Type="http://schemas.openxmlformats.org/officeDocument/2006/relationships/ctrlProp" Target="../ctrlProps/ctrlProp378.xml"/><Relationship Id="rId7" Type="http://schemas.openxmlformats.org/officeDocument/2006/relationships/ctrlProp" Target="../ctrlProps/ctrlProp6.xml"/><Relationship Id="rId183" Type="http://schemas.openxmlformats.org/officeDocument/2006/relationships/ctrlProp" Target="../ctrlProps/ctrlProp182.xml"/><Relationship Id="rId239" Type="http://schemas.openxmlformats.org/officeDocument/2006/relationships/ctrlProp" Target="../ctrlProps/ctrlProp238.xml"/><Relationship Id="rId250" Type="http://schemas.openxmlformats.org/officeDocument/2006/relationships/ctrlProp" Target="../ctrlProps/ctrlProp249.xml"/><Relationship Id="rId292" Type="http://schemas.openxmlformats.org/officeDocument/2006/relationships/ctrlProp" Target="../ctrlProps/ctrlProp291.xml"/><Relationship Id="rId306" Type="http://schemas.openxmlformats.org/officeDocument/2006/relationships/ctrlProp" Target="../ctrlProps/ctrlProp305.xml"/><Relationship Id="rId45" Type="http://schemas.openxmlformats.org/officeDocument/2006/relationships/ctrlProp" Target="../ctrlProps/ctrlProp44.xml"/><Relationship Id="rId87" Type="http://schemas.openxmlformats.org/officeDocument/2006/relationships/ctrlProp" Target="../ctrlProps/ctrlProp86.xml"/><Relationship Id="rId110" Type="http://schemas.openxmlformats.org/officeDocument/2006/relationships/ctrlProp" Target="../ctrlProps/ctrlProp109.xml"/><Relationship Id="rId348" Type="http://schemas.openxmlformats.org/officeDocument/2006/relationships/ctrlProp" Target="../ctrlProps/ctrlProp347.xml"/><Relationship Id="rId152" Type="http://schemas.openxmlformats.org/officeDocument/2006/relationships/ctrlProp" Target="../ctrlProps/ctrlProp151.xml"/><Relationship Id="rId194" Type="http://schemas.openxmlformats.org/officeDocument/2006/relationships/ctrlProp" Target="../ctrlProps/ctrlProp193.xml"/><Relationship Id="rId208" Type="http://schemas.openxmlformats.org/officeDocument/2006/relationships/ctrlProp" Target="../ctrlProps/ctrlProp207.xml"/><Relationship Id="rId261" Type="http://schemas.openxmlformats.org/officeDocument/2006/relationships/ctrlProp" Target="../ctrlProps/ctrlProp260.xml"/><Relationship Id="rId14" Type="http://schemas.openxmlformats.org/officeDocument/2006/relationships/ctrlProp" Target="../ctrlProps/ctrlProp13.xml"/><Relationship Id="rId56" Type="http://schemas.openxmlformats.org/officeDocument/2006/relationships/ctrlProp" Target="../ctrlProps/ctrlProp55.xml"/><Relationship Id="rId317" Type="http://schemas.openxmlformats.org/officeDocument/2006/relationships/ctrlProp" Target="../ctrlProps/ctrlProp316.xml"/><Relationship Id="rId359" Type="http://schemas.openxmlformats.org/officeDocument/2006/relationships/ctrlProp" Target="../ctrlProps/ctrlProp358.xml"/><Relationship Id="rId98" Type="http://schemas.openxmlformats.org/officeDocument/2006/relationships/ctrlProp" Target="../ctrlProps/ctrlProp97.xml"/><Relationship Id="rId121" Type="http://schemas.openxmlformats.org/officeDocument/2006/relationships/ctrlProp" Target="../ctrlProps/ctrlProp120.xml"/><Relationship Id="rId163" Type="http://schemas.openxmlformats.org/officeDocument/2006/relationships/ctrlProp" Target="../ctrlProps/ctrlProp162.xml"/><Relationship Id="rId219" Type="http://schemas.openxmlformats.org/officeDocument/2006/relationships/ctrlProp" Target="../ctrlProps/ctrlProp218.xml"/><Relationship Id="rId370" Type="http://schemas.openxmlformats.org/officeDocument/2006/relationships/ctrlProp" Target="../ctrlProps/ctrlProp369.xml"/><Relationship Id="rId230" Type="http://schemas.openxmlformats.org/officeDocument/2006/relationships/ctrlProp" Target="../ctrlProps/ctrlProp229.xml"/><Relationship Id="rId25" Type="http://schemas.openxmlformats.org/officeDocument/2006/relationships/ctrlProp" Target="../ctrlProps/ctrlProp24.xml"/><Relationship Id="rId67" Type="http://schemas.openxmlformats.org/officeDocument/2006/relationships/ctrlProp" Target="../ctrlProps/ctrlProp66.xml"/><Relationship Id="rId272" Type="http://schemas.openxmlformats.org/officeDocument/2006/relationships/ctrlProp" Target="../ctrlProps/ctrlProp271.xml"/><Relationship Id="rId328" Type="http://schemas.openxmlformats.org/officeDocument/2006/relationships/ctrlProp" Target="../ctrlProps/ctrlProp327.xml"/><Relationship Id="rId132" Type="http://schemas.openxmlformats.org/officeDocument/2006/relationships/ctrlProp" Target="../ctrlProps/ctrlProp131.xml"/><Relationship Id="rId174" Type="http://schemas.openxmlformats.org/officeDocument/2006/relationships/ctrlProp" Target="../ctrlProps/ctrlProp173.xml"/><Relationship Id="rId381" Type="http://schemas.openxmlformats.org/officeDocument/2006/relationships/ctrlProp" Target="../ctrlProps/ctrlProp380.xml"/><Relationship Id="rId241" Type="http://schemas.openxmlformats.org/officeDocument/2006/relationships/ctrlProp" Target="../ctrlProps/ctrlProp240.xml"/><Relationship Id="rId36" Type="http://schemas.openxmlformats.org/officeDocument/2006/relationships/ctrlProp" Target="../ctrlProps/ctrlProp35.xml"/><Relationship Id="rId283" Type="http://schemas.openxmlformats.org/officeDocument/2006/relationships/ctrlProp" Target="../ctrlProps/ctrlProp282.xml"/><Relationship Id="rId339" Type="http://schemas.openxmlformats.org/officeDocument/2006/relationships/ctrlProp" Target="../ctrlProps/ctrlProp338.xml"/><Relationship Id="rId78" Type="http://schemas.openxmlformats.org/officeDocument/2006/relationships/ctrlProp" Target="../ctrlProps/ctrlProp77.xml"/><Relationship Id="rId101" Type="http://schemas.openxmlformats.org/officeDocument/2006/relationships/ctrlProp" Target="../ctrlProps/ctrlProp100.xml"/><Relationship Id="rId143" Type="http://schemas.openxmlformats.org/officeDocument/2006/relationships/ctrlProp" Target="../ctrlProps/ctrlProp142.xml"/><Relationship Id="rId185" Type="http://schemas.openxmlformats.org/officeDocument/2006/relationships/ctrlProp" Target="../ctrlProps/ctrlProp184.xml"/><Relationship Id="rId350" Type="http://schemas.openxmlformats.org/officeDocument/2006/relationships/ctrlProp" Target="../ctrlProps/ctrlProp349.xml"/><Relationship Id="rId9" Type="http://schemas.openxmlformats.org/officeDocument/2006/relationships/ctrlProp" Target="../ctrlProps/ctrlProp8.xml"/><Relationship Id="rId210" Type="http://schemas.openxmlformats.org/officeDocument/2006/relationships/ctrlProp" Target="../ctrlProps/ctrlProp209.xml"/><Relationship Id="rId26" Type="http://schemas.openxmlformats.org/officeDocument/2006/relationships/ctrlProp" Target="../ctrlProps/ctrlProp25.xml"/><Relationship Id="rId231" Type="http://schemas.openxmlformats.org/officeDocument/2006/relationships/ctrlProp" Target="../ctrlProps/ctrlProp230.xml"/><Relationship Id="rId252" Type="http://schemas.openxmlformats.org/officeDocument/2006/relationships/ctrlProp" Target="../ctrlProps/ctrlProp251.xml"/><Relationship Id="rId273" Type="http://schemas.openxmlformats.org/officeDocument/2006/relationships/ctrlProp" Target="../ctrlProps/ctrlProp272.xml"/><Relationship Id="rId294" Type="http://schemas.openxmlformats.org/officeDocument/2006/relationships/ctrlProp" Target="../ctrlProps/ctrlProp293.xml"/><Relationship Id="rId308" Type="http://schemas.openxmlformats.org/officeDocument/2006/relationships/ctrlProp" Target="../ctrlProps/ctrlProp307.xml"/><Relationship Id="rId329" Type="http://schemas.openxmlformats.org/officeDocument/2006/relationships/ctrlProp" Target="../ctrlProps/ctrlProp328.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75" Type="http://schemas.openxmlformats.org/officeDocument/2006/relationships/ctrlProp" Target="../ctrlProps/ctrlProp174.xml"/><Relationship Id="rId340" Type="http://schemas.openxmlformats.org/officeDocument/2006/relationships/ctrlProp" Target="../ctrlProps/ctrlProp339.xml"/><Relationship Id="rId361" Type="http://schemas.openxmlformats.org/officeDocument/2006/relationships/ctrlProp" Target="../ctrlProps/ctrlProp360.xml"/><Relationship Id="rId196" Type="http://schemas.openxmlformats.org/officeDocument/2006/relationships/ctrlProp" Target="../ctrlProps/ctrlProp195.xml"/><Relationship Id="rId200" Type="http://schemas.openxmlformats.org/officeDocument/2006/relationships/ctrlProp" Target="../ctrlProps/ctrlProp199.xml"/><Relationship Id="rId16" Type="http://schemas.openxmlformats.org/officeDocument/2006/relationships/ctrlProp" Target="../ctrlProps/ctrlProp15.xml"/><Relationship Id="rId221" Type="http://schemas.openxmlformats.org/officeDocument/2006/relationships/ctrlProp" Target="../ctrlProps/ctrlProp220.xml"/><Relationship Id="rId242" Type="http://schemas.openxmlformats.org/officeDocument/2006/relationships/ctrlProp" Target="../ctrlProps/ctrlProp241.xml"/><Relationship Id="rId263" Type="http://schemas.openxmlformats.org/officeDocument/2006/relationships/ctrlProp" Target="../ctrlProps/ctrlProp262.xml"/><Relationship Id="rId284" Type="http://schemas.openxmlformats.org/officeDocument/2006/relationships/ctrlProp" Target="../ctrlProps/ctrlProp283.xml"/><Relationship Id="rId319" Type="http://schemas.openxmlformats.org/officeDocument/2006/relationships/ctrlProp" Target="../ctrlProps/ctrlProp318.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330" Type="http://schemas.openxmlformats.org/officeDocument/2006/relationships/ctrlProp" Target="../ctrlProps/ctrlProp329.xml"/><Relationship Id="rId90" Type="http://schemas.openxmlformats.org/officeDocument/2006/relationships/ctrlProp" Target="../ctrlProps/ctrlProp89.xml"/><Relationship Id="rId165" Type="http://schemas.openxmlformats.org/officeDocument/2006/relationships/ctrlProp" Target="../ctrlProps/ctrlProp164.xml"/><Relationship Id="rId186" Type="http://schemas.openxmlformats.org/officeDocument/2006/relationships/ctrlProp" Target="../ctrlProps/ctrlProp185.xml"/><Relationship Id="rId351" Type="http://schemas.openxmlformats.org/officeDocument/2006/relationships/ctrlProp" Target="../ctrlProps/ctrlProp350.xml"/><Relationship Id="rId372" Type="http://schemas.openxmlformats.org/officeDocument/2006/relationships/ctrlProp" Target="../ctrlProps/ctrlProp371.xml"/><Relationship Id="rId211" Type="http://schemas.openxmlformats.org/officeDocument/2006/relationships/ctrlProp" Target="../ctrlProps/ctrlProp210.xml"/><Relationship Id="rId232" Type="http://schemas.openxmlformats.org/officeDocument/2006/relationships/ctrlProp" Target="../ctrlProps/ctrlProp231.xml"/><Relationship Id="rId253" Type="http://schemas.openxmlformats.org/officeDocument/2006/relationships/ctrlProp" Target="../ctrlProps/ctrlProp252.xml"/><Relationship Id="rId274" Type="http://schemas.openxmlformats.org/officeDocument/2006/relationships/ctrlProp" Target="../ctrlProps/ctrlProp273.xml"/><Relationship Id="rId295" Type="http://schemas.openxmlformats.org/officeDocument/2006/relationships/ctrlProp" Target="../ctrlProps/ctrlProp294.xml"/><Relationship Id="rId309" Type="http://schemas.openxmlformats.org/officeDocument/2006/relationships/ctrlProp" Target="../ctrlProps/ctrlProp308.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320" Type="http://schemas.openxmlformats.org/officeDocument/2006/relationships/ctrlProp" Target="../ctrlProps/ctrlProp319.xml"/><Relationship Id="rId80" Type="http://schemas.openxmlformats.org/officeDocument/2006/relationships/ctrlProp" Target="../ctrlProps/ctrlProp79.xml"/><Relationship Id="rId155" Type="http://schemas.openxmlformats.org/officeDocument/2006/relationships/ctrlProp" Target="../ctrlProps/ctrlProp154.xml"/><Relationship Id="rId176" Type="http://schemas.openxmlformats.org/officeDocument/2006/relationships/ctrlProp" Target="../ctrlProps/ctrlProp175.xml"/><Relationship Id="rId197" Type="http://schemas.openxmlformats.org/officeDocument/2006/relationships/ctrlProp" Target="../ctrlProps/ctrlProp196.xml"/><Relationship Id="rId341" Type="http://schemas.openxmlformats.org/officeDocument/2006/relationships/ctrlProp" Target="../ctrlProps/ctrlProp340.xml"/><Relationship Id="rId362" Type="http://schemas.openxmlformats.org/officeDocument/2006/relationships/ctrlProp" Target="../ctrlProps/ctrlProp361.xml"/><Relationship Id="rId201" Type="http://schemas.openxmlformats.org/officeDocument/2006/relationships/ctrlProp" Target="../ctrlProps/ctrlProp200.xml"/><Relationship Id="rId222" Type="http://schemas.openxmlformats.org/officeDocument/2006/relationships/ctrlProp" Target="../ctrlProps/ctrlProp221.xml"/><Relationship Id="rId243" Type="http://schemas.openxmlformats.org/officeDocument/2006/relationships/ctrlProp" Target="../ctrlProps/ctrlProp242.xml"/><Relationship Id="rId264" Type="http://schemas.openxmlformats.org/officeDocument/2006/relationships/ctrlProp" Target="../ctrlProps/ctrlProp263.xml"/><Relationship Id="rId285" Type="http://schemas.openxmlformats.org/officeDocument/2006/relationships/ctrlProp" Target="../ctrlProps/ctrlProp284.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310" Type="http://schemas.openxmlformats.org/officeDocument/2006/relationships/ctrlProp" Target="../ctrlProps/ctrlProp309.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 Id="rId187" Type="http://schemas.openxmlformats.org/officeDocument/2006/relationships/ctrlProp" Target="../ctrlProps/ctrlProp186.xml"/><Relationship Id="rId331" Type="http://schemas.openxmlformats.org/officeDocument/2006/relationships/ctrlProp" Target="../ctrlProps/ctrlProp330.xml"/><Relationship Id="rId352" Type="http://schemas.openxmlformats.org/officeDocument/2006/relationships/ctrlProp" Target="../ctrlProps/ctrlProp351.xml"/><Relationship Id="rId373" Type="http://schemas.openxmlformats.org/officeDocument/2006/relationships/ctrlProp" Target="../ctrlProps/ctrlProp372.xml"/><Relationship Id="rId1" Type="http://schemas.openxmlformats.org/officeDocument/2006/relationships/printerSettings" Target="../printerSettings/printerSettings5.bin"/><Relationship Id="rId212" Type="http://schemas.openxmlformats.org/officeDocument/2006/relationships/ctrlProp" Target="../ctrlProps/ctrlProp211.xml"/><Relationship Id="rId233" Type="http://schemas.openxmlformats.org/officeDocument/2006/relationships/ctrlProp" Target="../ctrlProps/ctrlProp232.xml"/><Relationship Id="rId254" Type="http://schemas.openxmlformats.org/officeDocument/2006/relationships/ctrlProp" Target="../ctrlProps/ctrlProp253.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275" Type="http://schemas.openxmlformats.org/officeDocument/2006/relationships/ctrlProp" Target="../ctrlProps/ctrlProp274.xml"/><Relationship Id="rId296" Type="http://schemas.openxmlformats.org/officeDocument/2006/relationships/ctrlProp" Target="../ctrlProps/ctrlProp295.xml"/><Relationship Id="rId300" Type="http://schemas.openxmlformats.org/officeDocument/2006/relationships/ctrlProp" Target="../ctrlProps/ctrlProp299.xml"/><Relationship Id="rId60" Type="http://schemas.openxmlformats.org/officeDocument/2006/relationships/ctrlProp" Target="../ctrlProps/ctrlProp59.xml"/><Relationship Id="rId81" Type="http://schemas.openxmlformats.org/officeDocument/2006/relationships/ctrlProp" Target="../ctrlProps/ctrlProp80.xml"/><Relationship Id="rId135" Type="http://schemas.openxmlformats.org/officeDocument/2006/relationships/ctrlProp" Target="../ctrlProps/ctrlProp134.xml"/><Relationship Id="rId156" Type="http://schemas.openxmlformats.org/officeDocument/2006/relationships/ctrlProp" Target="../ctrlProps/ctrlProp155.xml"/><Relationship Id="rId177" Type="http://schemas.openxmlformats.org/officeDocument/2006/relationships/ctrlProp" Target="../ctrlProps/ctrlProp176.xml"/><Relationship Id="rId198" Type="http://schemas.openxmlformats.org/officeDocument/2006/relationships/ctrlProp" Target="../ctrlProps/ctrlProp197.xml"/><Relationship Id="rId321" Type="http://schemas.openxmlformats.org/officeDocument/2006/relationships/ctrlProp" Target="../ctrlProps/ctrlProp320.xml"/><Relationship Id="rId342" Type="http://schemas.openxmlformats.org/officeDocument/2006/relationships/ctrlProp" Target="../ctrlProps/ctrlProp341.xml"/><Relationship Id="rId363" Type="http://schemas.openxmlformats.org/officeDocument/2006/relationships/ctrlProp" Target="../ctrlProps/ctrlProp362.xml"/><Relationship Id="rId202" Type="http://schemas.openxmlformats.org/officeDocument/2006/relationships/ctrlProp" Target="../ctrlProps/ctrlProp201.xml"/><Relationship Id="rId223" Type="http://schemas.openxmlformats.org/officeDocument/2006/relationships/ctrlProp" Target="../ctrlProps/ctrlProp222.xml"/><Relationship Id="rId244" Type="http://schemas.openxmlformats.org/officeDocument/2006/relationships/ctrlProp" Target="../ctrlProps/ctrlProp243.xml"/><Relationship Id="rId18" Type="http://schemas.openxmlformats.org/officeDocument/2006/relationships/ctrlProp" Target="../ctrlProps/ctrlProp17.xml"/><Relationship Id="rId39" Type="http://schemas.openxmlformats.org/officeDocument/2006/relationships/ctrlProp" Target="../ctrlProps/ctrlProp38.xml"/><Relationship Id="rId265" Type="http://schemas.openxmlformats.org/officeDocument/2006/relationships/ctrlProp" Target="../ctrlProps/ctrlProp264.xml"/><Relationship Id="rId286" Type="http://schemas.openxmlformats.org/officeDocument/2006/relationships/ctrlProp" Target="../ctrlProps/ctrlProp285.xml"/><Relationship Id="rId50" Type="http://schemas.openxmlformats.org/officeDocument/2006/relationships/ctrlProp" Target="../ctrlProps/ctrlProp49.xml"/><Relationship Id="rId104" Type="http://schemas.openxmlformats.org/officeDocument/2006/relationships/ctrlProp" Target="../ctrlProps/ctrlProp103.xml"/><Relationship Id="rId125" Type="http://schemas.openxmlformats.org/officeDocument/2006/relationships/ctrlProp" Target="../ctrlProps/ctrlProp124.xml"/><Relationship Id="rId146" Type="http://schemas.openxmlformats.org/officeDocument/2006/relationships/ctrlProp" Target="../ctrlProps/ctrlProp145.xml"/><Relationship Id="rId167" Type="http://schemas.openxmlformats.org/officeDocument/2006/relationships/ctrlProp" Target="../ctrlProps/ctrlProp166.xml"/><Relationship Id="rId188" Type="http://schemas.openxmlformats.org/officeDocument/2006/relationships/ctrlProp" Target="../ctrlProps/ctrlProp187.xml"/><Relationship Id="rId311" Type="http://schemas.openxmlformats.org/officeDocument/2006/relationships/ctrlProp" Target="../ctrlProps/ctrlProp310.xml"/><Relationship Id="rId332" Type="http://schemas.openxmlformats.org/officeDocument/2006/relationships/ctrlProp" Target="../ctrlProps/ctrlProp331.xml"/><Relationship Id="rId353" Type="http://schemas.openxmlformats.org/officeDocument/2006/relationships/ctrlProp" Target="../ctrlProps/ctrlProp352.xml"/><Relationship Id="rId374" Type="http://schemas.openxmlformats.org/officeDocument/2006/relationships/ctrlProp" Target="../ctrlProps/ctrlProp373.xml"/><Relationship Id="rId71" Type="http://schemas.openxmlformats.org/officeDocument/2006/relationships/ctrlProp" Target="../ctrlProps/ctrlProp70.xml"/><Relationship Id="rId92" Type="http://schemas.openxmlformats.org/officeDocument/2006/relationships/ctrlProp" Target="../ctrlProps/ctrlProp91.xml"/><Relationship Id="rId213" Type="http://schemas.openxmlformats.org/officeDocument/2006/relationships/ctrlProp" Target="../ctrlProps/ctrlProp212.xml"/><Relationship Id="rId234" Type="http://schemas.openxmlformats.org/officeDocument/2006/relationships/ctrlProp" Target="../ctrlProps/ctrlProp233.xml"/><Relationship Id="rId2" Type="http://schemas.openxmlformats.org/officeDocument/2006/relationships/drawing" Target="../drawings/drawing4.xml"/><Relationship Id="rId29" Type="http://schemas.openxmlformats.org/officeDocument/2006/relationships/ctrlProp" Target="../ctrlProps/ctrlProp28.xml"/><Relationship Id="rId255" Type="http://schemas.openxmlformats.org/officeDocument/2006/relationships/ctrlProp" Target="../ctrlProps/ctrlProp254.xml"/><Relationship Id="rId276" Type="http://schemas.openxmlformats.org/officeDocument/2006/relationships/ctrlProp" Target="../ctrlProps/ctrlProp275.xml"/><Relationship Id="rId297" Type="http://schemas.openxmlformats.org/officeDocument/2006/relationships/ctrlProp" Target="../ctrlProps/ctrlProp296.xml"/><Relationship Id="rId40" Type="http://schemas.openxmlformats.org/officeDocument/2006/relationships/ctrlProp" Target="../ctrlProps/ctrlProp39.xml"/><Relationship Id="rId115" Type="http://schemas.openxmlformats.org/officeDocument/2006/relationships/ctrlProp" Target="../ctrlProps/ctrlProp114.xml"/><Relationship Id="rId136" Type="http://schemas.openxmlformats.org/officeDocument/2006/relationships/ctrlProp" Target="../ctrlProps/ctrlProp135.xml"/><Relationship Id="rId157" Type="http://schemas.openxmlformats.org/officeDocument/2006/relationships/ctrlProp" Target="../ctrlProps/ctrlProp156.xml"/><Relationship Id="rId178" Type="http://schemas.openxmlformats.org/officeDocument/2006/relationships/ctrlProp" Target="../ctrlProps/ctrlProp177.xml"/><Relationship Id="rId301" Type="http://schemas.openxmlformats.org/officeDocument/2006/relationships/ctrlProp" Target="../ctrlProps/ctrlProp300.xml"/><Relationship Id="rId322" Type="http://schemas.openxmlformats.org/officeDocument/2006/relationships/ctrlProp" Target="../ctrlProps/ctrlProp321.xml"/><Relationship Id="rId343" Type="http://schemas.openxmlformats.org/officeDocument/2006/relationships/ctrlProp" Target="../ctrlProps/ctrlProp342.xml"/><Relationship Id="rId364" Type="http://schemas.openxmlformats.org/officeDocument/2006/relationships/ctrlProp" Target="../ctrlProps/ctrlProp363.xml"/><Relationship Id="rId61" Type="http://schemas.openxmlformats.org/officeDocument/2006/relationships/ctrlProp" Target="../ctrlProps/ctrlProp60.xml"/><Relationship Id="rId82" Type="http://schemas.openxmlformats.org/officeDocument/2006/relationships/ctrlProp" Target="../ctrlProps/ctrlProp81.xml"/><Relationship Id="rId199" Type="http://schemas.openxmlformats.org/officeDocument/2006/relationships/ctrlProp" Target="../ctrlProps/ctrlProp198.xml"/><Relationship Id="rId203" Type="http://schemas.openxmlformats.org/officeDocument/2006/relationships/ctrlProp" Target="../ctrlProps/ctrlProp202.xml"/><Relationship Id="rId19" Type="http://schemas.openxmlformats.org/officeDocument/2006/relationships/ctrlProp" Target="../ctrlProps/ctrlProp18.xml"/><Relationship Id="rId224" Type="http://schemas.openxmlformats.org/officeDocument/2006/relationships/ctrlProp" Target="../ctrlProps/ctrlProp223.xml"/><Relationship Id="rId245" Type="http://schemas.openxmlformats.org/officeDocument/2006/relationships/ctrlProp" Target="../ctrlProps/ctrlProp244.xml"/><Relationship Id="rId266" Type="http://schemas.openxmlformats.org/officeDocument/2006/relationships/ctrlProp" Target="../ctrlProps/ctrlProp265.xml"/><Relationship Id="rId287" Type="http://schemas.openxmlformats.org/officeDocument/2006/relationships/ctrlProp" Target="../ctrlProps/ctrlProp286.xml"/><Relationship Id="rId30" Type="http://schemas.openxmlformats.org/officeDocument/2006/relationships/ctrlProp" Target="../ctrlProps/ctrlProp2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312" Type="http://schemas.openxmlformats.org/officeDocument/2006/relationships/ctrlProp" Target="../ctrlProps/ctrlProp311.xml"/><Relationship Id="rId333" Type="http://schemas.openxmlformats.org/officeDocument/2006/relationships/ctrlProp" Target="../ctrlProps/ctrlProp332.xml"/><Relationship Id="rId354" Type="http://schemas.openxmlformats.org/officeDocument/2006/relationships/ctrlProp" Target="../ctrlProps/ctrlProp353.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189" Type="http://schemas.openxmlformats.org/officeDocument/2006/relationships/ctrlProp" Target="../ctrlProps/ctrlProp188.xml"/><Relationship Id="rId375" Type="http://schemas.openxmlformats.org/officeDocument/2006/relationships/ctrlProp" Target="../ctrlProps/ctrlProp374.xml"/><Relationship Id="rId3" Type="http://schemas.openxmlformats.org/officeDocument/2006/relationships/vmlDrawing" Target="../drawings/vmlDrawing2.vml"/><Relationship Id="rId214" Type="http://schemas.openxmlformats.org/officeDocument/2006/relationships/ctrlProp" Target="../ctrlProps/ctrlProp213.xml"/><Relationship Id="rId235" Type="http://schemas.openxmlformats.org/officeDocument/2006/relationships/ctrlProp" Target="../ctrlProps/ctrlProp234.xml"/><Relationship Id="rId256" Type="http://schemas.openxmlformats.org/officeDocument/2006/relationships/ctrlProp" Target="../ctrlProps/ctrlProp255.xml"/><Relationship Id="rId277" Type="http://schemas.openxmlformats.org/officeDocument/2006/relationships/ctrlProp" Target="../ctrlProps/ctrlProp276.xml"/><Relationship Id="rId298" Type="http://schemas.openxmlformats.org/officeDocument/2006/relationships/ctrlProp" Target="../ctrlProps/ctrlProp297.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302" Type="http://schemas.openxmlformats.org/officeDocument/2006/relationships/ctrlProp" Target="../ctrlProps/ctrlProp301.xml"/><Relationship Id="rId323" Type="http://schemas.openxmlformats.org/officeDocument/2006/relationships/ctrlProp" Target="../ctrlProps/ctrlProp322.xml"/><Relationship Id="rId344" Type="http://schemas.openxmlformats.org/officeDocument/2006/relationships/ctrlProp" Target="../ctrlProps/ctrlProp343.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179" Type="http://schemas.openxmlformats.org/officeDocument/2006/relationships/ctrlProp" Target="../ctrlProps/ctrlProp178.xml"/><Relationship Id="rId365" Type="http://schemas.openxmlformats.org/officeDocument/2006/relationships/ctrlProp" Target="../ctrlProps/ctrlProp364.xml"/><Relationship Id="rId190" Type="http://schemas.openxmlformats.org/officeDocument/2006/relationships/ctrlProp" Target="../ctrlProps/ctrlProp189.xml"/><Relationship Id="rId204" Type="http://schemas.openxmlformats.org/officeDocument/2006/relationships/ctrlProp" Target="../ctrlProps/ctrlProp203.xml"/><Relationship Id="rId225" Type="http://schemas.openxmlformats.org/officeDocument/2006/relationships/ctrlProp" Target="../ctrlProps/ctrlProp224.xml"/><Relationship Id="rId246" Type="http://schemas.openxmlformats.org/officeDocument/2006/relationships/ctrlProp" Target="../ctrlProps/ctrlProp245.xml"/><Relationship Id="rId267" Type="http://schemas.openxmlformats.org/officeDocument/2006/relationships/ctrlProp" Target="../ctrlProps/ctrlProp266.xml"/><Relationship Id="rId288" Type="http://schemas.openxmlformats.org/officeDocument/2006/relationships/ctrlProp" Target="../ctrlProps/ctrlProp287.xml"/><Relationship Id="rId106" Type="http://schemas.openxmlformats.org/officeDocument/2006/relationships/ctrlProp" Target="../ctrlProps/ctrlProp105.xml"/><Relationship Id="rId127" Type="http://schemas.openxmlformats.org/officeDocument/2006/relationships/ctrlProp" Target="../ctrlProps/ctrlProp126.xml"/><Relationship Id="rId313" Type="http://schemas.openxmlformats.org/officeDocument/2006/relationships/ctrlProp" Target="../ctrlProps/ctrlProp312.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94" Type="http://schemas.openxmlformats.org/officeDocument/2006/relationships/ctrlProp" Target="../ctrlProps/ctrlProp93.xml"/><Relationship Id="rId148" Type="http://schemas.openxmlformats.org/officeDocument/2006/relationships/ctrlProp" Target="../ctrlProps/ctrlProp147.xml"/><Relationship Id="rId169" Type="http://schemas.openxmlformats.org/officeDocument/2006/relationships/ctrlProp" Target="../ctrlProps/ctrlProp168.xml"/><Relationship Id="rId334" Type="http://schemas.openxmlformats.org/officeDocument/2006/relationships/ctrlProp" Target="../ctrlProps/ctrlProp333.xml"/><Relationship Id="rId355" Type="http://schemas.openxmlformats.org/officeDocument/2006/relationships/ctrlProp" Target="../ctrlProps/ctrlProp354.xml"/><Relationship Id="rId376" Type="http://schemas.openxmlformats.org/officeDocument/2006/relationships/ctrlProp" Target="../ctrlProps/ctrlProp375.xml"/><Relationship Id="rId4" Type="http://schemas.openxmlformats.org/officeDocument/2006/relationships/ctrlProp" Target="../ctrlProps/ctrlProp3.xml"/><Relationship Id="rId180" Type="http://schemas.openxmlformats.org/officeDocument/2006/relationships/ctrlProp" Target="../ctrlProps/ctrlProp179.xml"/><Relationship Id="rId215" Type="http://schemas.openxmlformats.org/officeDocument/2006/relationships/ctrlProp" Target="../ctrlProps/ctrlProp214.xml"/><Relationship Id="rId236" Type="http://schemas.openxmlformats.org/officeDocument/2006/relationships/ctrlProp" Target="../ctrlProps/ctrlProp235.xml"/><Relationship Id="rId257" Type="http://schemas.openxmlformats.org/officeDocument/2006/relationships/ctrlProp" Target="../ctrlProps/ctrlProp256.xml"/><Relationship Id="rId278" Type="http://schemas.openxmlformats.org/officeDocument/2006/relationships/ctrlProp" Target="../ctrlProps/ctrlProp277.xml"/><Relationship Id="rId303" Type="http://schemas.openxmlformats.org/officeDocument/2006/relationships/ctrlProp" Target="../ctrlProps/ctrlProp302.xml"/><Relationship Id="rId42" Type="http://schemas.openxmlformats.org/officeDocument/2006/relationships/ctrlProp" Target="../ctrlProps/ctrlProp41.xml"/><Relationship Id="rId84" Type="http://schemas.openxmlformats.org/officeDocument/2006/relationships/ctrlProp" Target="../ctrlProps/ctrlProp83.xml"/><Relationship Id="rId138" Type="http://schemas.openxmlformats.org/officeDocument/2006/relationships/ctrlProp" Target="../ctrlProps/ctrlProp137.xml"/><Relationship Id="rId345" Type="http://schemas.openxmlformats.org/officeDocument/2006/relationships/ctrlProp" Target="../ctrlProps/ctrlProp344.xml"/><Relationship Id="rId191" Type="http://schemas.openxmlformats.org/officeDocument/2006/relationships/ctrlProp" Target="../ctrlProps/ctrlProp190.xml"/><Relationship Id="rId205" Type="http://schemas.openxmlformats.org/officeDocument/2006/relationships/ctrlProp" Target="../ctrlProps/ctrlProp204.xml"/><Relationship Id="rId247" Type="http://schemas.openxmlformats.org/officeDocument/2006/relationships/ctrlProp" Target="../ctrlProps/ctrlProp246.xml"/><Relationship Id="rId107" Type="http://schemas.openxmlformats.org/officeDocument/2006/relationships/ctrlProp" Target="../ctrlProps/ctrlProp106.xml"/><Relationship Id="rId289" Type="http://schemas.openxmlformats.org/officeDocument/2006/relationships/ctrlProp" Target="../ctrlProps/ctrlProp288.xml"/><Relationship Id="rId11" Type="http://schemas.openxmlformats.org/officeDocument/2006/relationships/ctrlProp" Target="../ctrlProps/ctrlProp10.xml"/><Relationship Id="rId53" Type="http://schemas.openxmlformats.org/officeDocument/2006/relationships/ctrlProp" Target="../ctrlProps/ctrlProp52.xml"/><Relationship Id="rId149" Type="http://schemas.openxmlformats.org/officeDocument/2006/relationships/ctrlProp" Target="../ctrlProps/ctrlProp148.xml"/><Relationship Id="rId314" Type="http://schemas.openxmlformats.org/officeDocument/2006/relationships/ctrlProp" Target="../ctrlProps/ctrlProp313.xml"/><Relationship Id="rId356" Type="http://schemas.openxmlformats.org/officeDocument/2006/relationships/ctrlProp" Target="../ctrlProps/ctrlProp355.xml"/><Relationship Id="rId95" Type="http://schemas.openxmlformats.org/officeDocument/2006/relationships/ctrlProp" Target="../ctrlProps/ctrlProp94.xml"/><Relationship Id="rId160" Type="http://schemas.openxmlformats.org/officeDocument/2006/relationships/ctrlProp" Target="../ctrlProps/ctrlProp159.xml"/><Relationship Id="rId216" Type="http://schemas.openxmlformats.org/officeDocument/2006/relationships/ctrlProp" Target="../ctrlProps/ctrlProp215.xml"/><Relationship Id="rId258" Type="http://schemas.openxmlformats.org/officeDocument/2006/relationships/ctrlProp" Target="../ctrlProps/ctrlProp257.xml"/><Relationship Id="rId22" Type="http://schemas.openxmlformats.org/officeDocument/2006/relationships/ctrlProp" Target="../ctrlProps/ctrlProp21.xml"/><Relationship Id="rId64" Type="http://schemas.openxmlformats.org/officeDocument/2006/relationships/ctrlProp" Target="../ctrlProps/ctrlProp63.xml"/><Relationship Id="rId118" Type="http://schemas.openxmlformats.org/officeDocument/2006/relationships/ctrlProp" Target="../ctrlProps/ctrlProp117.xml"/><Relationship Id="rId325" Type="http://schemas.openxmlformats.org/officeDocument/2006/relationships/ctrlProp" Target="../ctrlProps/ctrlProp324.xml"/><Relationship Id="rId367" Type="http://schemas.openxmlformats.org/officeDocument/2006/relationships/ctrlProp" Target="../ctrlProps/ctrlProp366.xml"/><Relationship Id="rId171" Type="http://schemas.openxmlformats.org/officeDocument/2006/relationships/ctrlProp" Target="../ctrlProps/ctrlProp170.xml"/><Relationship Id="rId227" Type="http://schemas.openxmlformats.org/officeDocument/2006/relationships/ctrlProp" Target="../ctrlProps/ctrlProp226.xml"/><Relationship Id="rId269" Type="http://schemas.openxmlformats.org/officeDocument/2006/relationships/ctrlProp" Target="../ctrlProps/ctrlProp268.xml"/><Relationship Id="rId33" Type="http://schemas.openxmlformats.org/officeDocument/2006/relationships/ctrlProp" Target="../ctrlProps/ctrlProp32.xml"/><Relationship Id="rId129" Type="http://schemas.openxmlformats.org/officeDocument/2006/relationships/ctrlProp" Target="../ctrlProps/ctrlProp128.xml"/><Relationship Id="rId280" Type="http://schemas.openxmlformats.org/officeDocument/2006/relationships/ctrlProp" Target="../ctrlProps/ctrlProp279.xml"/><Relationship Id="rId336" Type="http://schemas.openxmlformats.org/officeDocument/2006/relationships/ctrlProp" Target="../ctrlProps/ctrlProp335.xml"/><Relationship Id="rId75" Type="http://schemas.openxmlformats.org/officeDocument/2006/relationships/ctrlProp" Target="../ctrlProps/ctrlProp74.xml"/><Relationship Id="rId140" Type="http://schemas.openxmlformats.org/officeDocument/2006/relationships/ctrlProp" Target="../ctrlProps/ctrlProp139.xml"/><Relationship Id="rId182" Type="http://schemas.openxmlformats.org/officeDocument/2006/relationships/ctrlProp" Target="../ctrlProps/ctrlProp181.xml"/><Relationship Id="rId378" Type="http://schemas.openxmlformats.org/officeDocument/2006/relationships/ctrlProp" Target="../ctrlProps/ctrlProp377.xml"/><Relationship Id="rId6" Type="http://schemas.openxmlformats.org/officeDocument/2006/relationships/ctrlProp" Target="../ctrlProps/ctrlProp5.xml"/><Relationship Id="rId238" Type="http://schemas.openxmlformats.org/officeDocument/2006/relationships/ctrlProp" Target="../ctrlProps/ctrlProp237.xml"/><Relationship Id="rId291" Type="http://schemas.openxmlformats.org/officeDocument/2006/relationships/ctrlProp" Target="../ctrlProps/ctrlProp290.xml"/><Relationship Id="rId305" Type="http://schemas.openxmlformats.org/officeDocument/2006/relationships/ctrlProp" Target="../ctrlProps/ctrlProp304.xml"/><Relationship Id="rId347" Type="http://schemas.openxmlformats.org/officeDocument/2006/relationships/ctrlProp" Target="../ctrlProps/ctrlProp346.xml"/><Relationship Id="rId44" Type="http://schemas.openxmlformats.org/officeDocument/2006/relationships/ctrlProp" Target="../ctrlProps/ctrlProp43.xml"/><Relationship Id="rId86" Type="http://schemas.openxmlformats.org/officeDocument/2006/relationships/ctrlProp" Target="../ctrlProps/ctrlProp85.xml"/><Relationship Id="rId151" Type="http://schemas.openxmlformats.org/officeDocument/2006/relationships/ctrlProp" Target="../ctrlProps/ctrlProp150.xml"/><Relationship Id="rId193" Type="http://schemas.openxmlformats.org/officeDocument/2006/relationships/ctrlProp" Target="../ctrlProps/ctrlProp192.xml"/><Relationship Id="rId207" Type="http://schemas.openxmlformats.org/officeDocument/2006/relationships/ctrlProp" Target="../ctrlProps/ctrlProp206.xml"/><Relationship Id="rId249" Type="http://schemas.openxmlformats.org/officeDocument/2006/relationships/ctrlProp" Target="../ctrlProps/ctrlProp248.xml"/><Relationship Id="rId13" Type="http://schemas.openxmlformats.org/officeDocument/2006/relationships/ctrlProp" Target="../ctrlProps/ctrlProp12.xml"/><Relationship Id="rId109" Type="http://schemas.openxmlformats.org/officeDocument/2006/relationships/ctrlProp" Target="../ctrlProps/ctrlProp108.xml"/><Relationship Id="rId260" Type="http://schemas.openxmlformats.org/officeDocument/2006/relationships/ctrlProp" Target="../ctrlProps/ctrlProp259.xml"/><Relationship Id="rId316" Type="http://schemas.openxmlformats.org/officeDocument/2006/relationships/ctrlProp" Target="../ctrlProps/ctrlProp315.xml"/><Relationship Id="rId55" Type="http://schemas.openxmlformats.org/officeDocument/2006/relationships/ctrlProp" Target="../ctrlProps/ctrlProp54.xml"/><Relationship Id="rId97" Type="http://schemas.openxmlformats.org/officeDocument/2006/relationships/ctrlProp" Target="../ctrlProps/ctrlProp96.xml"/><Relationship Id="rId120" Type="http://schemas.openxmlformats.org/officeDocument/2006/relationships/ctrlProp" Target="../ctrlProps/ctrlProp119.xml"/><Relationship Id="rId358" Type="http://schemas.openxmlformats.org/officeDocument/2006/relationships/ctrlProp" Target="../ctrlProps/ctrlProp357.xml"/><Relationship Id="rId162" Type="http://schemas.openxmlformats.org/officeDocument/2006/relationships/ctrlProp" Target="../ctrlProps/ctrlProp161.xml"/><Relationship Id="rId218" Type="http://schemas.openxmlformats.org/officeDocument/2006/relationships/ctrlProp" Target="../ctrlProps/ctrlProp217.xml"/><Relationship Id="rId271" Type="http://schemas.openxmlformats.org/officeDocument/2006/relationships/ctrlProp" Target="../ctrlProps/ctrlProp270.xml"/><Relationship Id="rId24" Type="http://schemas.openxmlformats.org/officeDocument/2006/relationships/ctrlProp" Target="../ctrlProps/ctrlProp23.xml"/><Relationship Id="rId66" Type="http://schemas.openxmlformats.org/officeDocument/2006/relationships/ctrlProp" Target="../ctrlProps/ctrlProp65.xml"/><Relationship Id="rId131" Type="http://schemas.openxmlformats.org/officeDocument/2006/relationships/ctrlProp" Target="../ctrlProps/ctrlProp130.xml"/><Relationship Id="rId327" Type="http://schemas.openxmlformats.org/officeDocument/2006/relationships/ctrlProp" Target="../ctrlProps/ctrlProp326.xml"/><Relationship Id="rId369" Type="http://schemas.openxmlformats.org/officeDocument/2006/relationships/ctrlProp" Target="../ctrlProps/ctrlProp368.xml"/><Relationship Id="rId173" Type="http://schemas.openxmlformats.org/officeDocument/2006/relationships/ctrlProp" Target="../ctrlProps/ctrlProp172.xml"/><Relationship Id="rId229" Type="http://schemas.openxmlformats.org/officeDocument/2006/relationships/ctrlProp" Target="../ctrlProps/ctrlProp228.xml"/><Relationship Id="rId380" Type="http://schemas.openxmlformats.org/officeDocument/2006/relationships/ctrlProp" Target="../ctrlProps/ctrlProp379.xml"/><Relationship Id="rId240" Type="http://schemas.openxmlformats.org/officeDocument/2006/relationships/ctrlProp" Target="../ctrlProps/ctrlProp239.xml"/><Relationship Id="rId35" Type="http://schemas.openxmlformats.org/officeDocument/2006/relationships/ctrlProp" Target="../ctrlProps/ctrlProp34.xml"/><Relationship Id="rId77" Type="http://schemas.openxmlformats.org/officeDocument/2006/relationships/ctrlProp" Target="../ctrlProps/ctrlProp76.xml"/><Relationship Id="rId100" Type="http://schemas.openxmlformats.org/officeDocument/2006/relationships/ctrlProp" Target="../ctrlProps/ctrlProp99.xml"/><Relationship Id="rId282" Type="http://schemas.openxmlformats.org/officeDocument/2006/relationships/ctrlProp" Target="../ctrlProps/ctrlProp281.xml"/><Relationship Id="rId338" Type="http://schemas.openxmlformats.org/officeDocument/2006/relationships/ctrlProp" Target="../ctrlProps/ctrlProp337.xml"/><Relationship Id="rId8" Type="http://schemas.openxmlformats.org/officeDocument/2006/relationships/ctrlProp" Target="../ctrlProps/ctrlProp7.xml"/><Relationship Id="rId142" Type="http://schemas.openxmlformats.org/officeDocument/2006/relationships/ctrlProp" Target="../ctrlProps/ctrlProp141.xml"/><Relationship Id="rId184" Type="http://schemas.openxmlformats.org/officeDocument/2006/relationships/ctrlProp" Target="../ctrlProps/ctrlProp183.xml"/><Relationship Id="rId251" Type="http://schemas.openxmlformats.org/officeDocument/2006/relationships/ctrlProp" Target="../ctrlProps/ctrlProp250.xml"/><Relationship Id="rId46" Type="http://schemas.openxmlformats.org/officeDocument/2006/relationships/ctrlProp" Target="../ctrlProps/ctrlProp45.xml"/><Relationship Id="rId293" Type="http://schemas.openxmlformats.org/officeDocument/2006/relationships/ctrlProp" Target="../ctrlProps/ctrlProp292.xml"/><Relationship Id="rId307" Type="http://schemas.openxmlformats.org/officeDocument/2006/relationships/ctrlProp" Target="../ctrlProps/ctrlProp306.xml"/><Relationship Id="rId349" Type="http://schemas.openxmlformats.org/officeDocument/2006/relationships/ctrlProp" Target="../ctrlProps/ctrlProp348.xml"/><Relationship Id="rId88" Type="http://schemas.openxmlformats.org/officeDocument/2006/relationships/ctrlProp" Target="../ctrlProps/ctrlProp87.xml"/><Relationship Id="rId111" Type="http://schemas.openxmlformats.org/officeDocument/2006/relationships/ctrlProp" Target="../ctrlProps/ctrlProp110.xml"/><Relationship Id="rId153" Type="http://schemas.openxmlformats.org/officeDocument/2006/relationships/ctrlProp" Target="../ctrlProps/ctrlProp152.xml"/><Relationship Id="rId195" Type="http://schemas.openxmlformats.org/officeDocument/2006/relationships/ctrlProp" Target="../ctrlProps/ctrlProp194.xml"/><Relationship Id="rId209" Type="http://schemas.openxmlformats.org/officeDocument/2006/relationships/ctrlProp" Target="../ctrlProps/ctrlProp208.xml"/><Relationship Id="rId360" Type="http://schemas.openxmlformats.org/officeDocument/2006/relationships/ctrlProp" Target="../ctrlProps/ctrlProp359.xml"/><Relationship Id="rId220" Type="http://schemas.openxmlformats.org/officeDocument/2006/relationships/ctrlProp" Target="../ctrlProps/ctrlProp219.xml"/><Relationship Id="rId15" Type="http://schemas.openxmlformats.org/officeDocument/2006/relationships/ctrlProp" Target="../ctrlProps/ctrlProp14.xml"/><Relationship Id="rId57" Type="http://schemas.openxmlformats.org/officeDocument/2006/relationships/ctrlProp" Target="../ctrlProps/ctrlProp56.xml"/><Relationship Id="rId262" Type="http://schemas.openxmlformats.org/officeDocument/2006/relationships/ctrlProp" Target="../ctrlProps/ctrlProp261.xml"/><Relationship Id="rId318" Type="http://schemas.openxmlformats.org/officeDocument/2006/relationships/ctrlProp" Target="../ctrlProps/ctrlProp317.xml"/><Relationship Id="rId99" Type="http://schemas.openxmlformats.org/officeDocument/2006/relationships/ctrlProp" Target="../ctrlProps/ctrlProp98.xml"/><Relationship Id="rId122" Type="http://schemas.openxmlformats.org/officeDocument/2006/relationships/ctrlProp" Target="../ctrlProps/ctrlProp121.xml"/><Relationship Id="rId164" Type="http://schemas.openxmlformats.org/officeDocument/2006/relationships/ctrlProp" Target="../ctrlProps/ctrlProp163.xml"/><Relationship Id="rId371" Type="http://schemas.openxmlformats.org/officeDocument/2006/relationships/ctrlProp" Target="../ctrlProps/ctrlProp37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zoomScaleNormal="100" workbookViewId="0">
      <selection activeCell="A3" sqref="A3:K3"/>
    </sheetView>
  </sheetViews>
  <sheetFormatPr defaultRowHeight="13.5"/>
  <cols>
    <col min="1" max="1" width="20.625" style="394" customWidth="1"/>
    <col min="2" max="2" width="7.25" style="394" customWidth="1"/>
    <col min="3" max="11" width="6.125" style="394" customWidth="1"/>
    <col min="12" max="12" width="5.125" style="394" customWidth="1"/>
    <col min="13" max="16384" width="9" style="394"/>
  </cols>
  <sheetData>
    <row r="1" spans="1:13" ht="36.75" customHeight="1"/>
    <row r="2" spans="1:13" ht="30" customHeight="1">
      <c r="A2" s="487" t="s">
        <v>827</v>
      </c>
      <c r="B2" s="488"/>
      <c r="C2" s="488"/>
      <c r="D2" s="488"/>
      <c r="E2" s="488"/>
      <c r="F2" s="488"/>
      <c r="G2" s="488"/>
      <c r="H2" s="488"/>
      <c r="I2" s="488"/>
      <c r="J2" s="488"/>
      <c r="K2" s="488"/>
      <c r="L2" s="395"/>
      <c r="M2" s="395"/>
    </row>
    <row r="3" spans="1:13" ht="30" customHeight="1">
      <c r="A3" s="487" t="s">
        <v>254</v>
      </c>
      <c r="B3" s="488"/>
      <c r="C3" s="488"/>
      <c r="D3" s="488"/>
      <c r="E3" s="488"/>
      <c r="F3" s="488"/>
      <c r="G3" s="488"/>
      <c r="H3" s="488"/>
      <c r="I3" s="488"/>
      <c r="J3" s="488"/>
      <c r="K3" s="488"/>
      <c r="L3" s="395"/>
      <c r="M3" s="395"/>
    </row>
    <row r="4" spans="1:13" s="397" customFormat="1" ht="30" customHeight="1">
      <c r="A4" s="489" t="s">
        <v>255</v>
      </c>
      <c r="B4" s="489"/>
      <c r="C4" s="489"/>
      <c r="D4" s="489"/>
      <c r="E4" s="489"/>
      <c r="F4" s="489"/>
      <c r="G4" s="489"/>
      <c r="H4" s="489"/>
      <c r="I4" s="489"/>
      <c r="J4" s="489"/>
      <c r="K4" s="489"/>
      <c r="L4" s="396"/>
      <c r="M4" s="396"/>
    </row>
    <row r="5" spans="1:13" ht="37.5" customHeight="1">
      <c r="A5" s="490" t="s">
        <v>433</v>
      </c>
      <c r="B5" s="490"/>
      <c r="C5" s="490"/>
      <c r="D5" s="490"/>
      <c r="E5" s="490"/>
      <c r="F5" s="490"/>
      <c r="G5" s="490"/>
      <c r="H5" s="490"/>
      <c r="I5" s="490"/>
      <c r="J5" s="490"/>
      <c r="K5" s="490"/>
    </row>
    <row r="6" spans="1:13" ht="45" customHeight="1">
      <c r="A6" s="398" t="s">
        <v>555</v>
      </c>
      <c r="B6" s="399"/>
      <c r="C6" s="400"/>
      <c r="D6" s="400"/>
      <c r="E6" s="400"/>
      <c r="F6" s="400"/>
      <c r="G6" s="400"/>
      <c r="H6" s="400"/>
      <c r="I6" s="400"/>
      <c r="J6" s="400"/>
      <c r="K6" s="401"/>
    </row>
    <row r="7" spans="1:13" ht="45" customHeight="1">
      <c r="A7" s="402" t="s">
        <v>68</v>
      </c>
      <c r="B7" s="403" t="s">
        <v>69</v>
      </c>
      <c r="C7" s="400"/>
      <c r="D7" s="400"/>
      <c r="E7" s="401"/>
      <c r="F7" s="403" t="s">
        <v>251</v>
      </c>
      <c r="G7" s="400"/>
      <c r="H7" s="400"/>
      <c r="I7" s="400"/>
      <c r="J7" s="400"/>
      <c r="K7" s="401"/>
    </row>
    <row r="8" spans="1:13" ht="45" customHeight="1">
      <c r="A8" s="402" t="s">
        <v>70</v>
      </c>
      <c r="B8" s="403"/>
      <c r="C8" s="400"/>
      <c r="D8" s="400"/>
      <c r="E8" s="400"/>
      <c r="F8" s="404"/>
      <c r="G8" s="400"/>
      <c r="H8" s="400"/>
      <c r="I8" s="400"/>
      <c r="J8" s="400"/>
      <c r="K8" s="401"/>
    </row>
    <row r="9" spans="1:13" ht="45" customHeight="1">
      <c r="A9" s="402" t="s">
        <v>71</v>
      </c>
      <c r="B9" s="399"/>
      <c r="C9" s="400"/>
      <c r="D9" s="400"/>
      <c r="E9" s="400"/>
      <c r="F9" s="400"/>
      <c r="G9" s="400"/>
      <c r="H9" s="400"/>
      <c r="I9" s="400"/>
      <c r="J9" s="400"/>
      <c r="K9" s="401"/>
    </row>
    <row r="10" spans="1:13" ht="37.5" customHeight="1">
      <c r="A10" s="405"/>
      <c r="B10" s="406"/>
      <c r="C10" s="406"/>
      <c r="D10" s="406"/>
      <c r="E10" s="406"/>
      <c r="F10" s="406"/>
      <c r="G10" s="406"/>
      <c r="H10" s="406"/>
      <c r="I10" s="406"/>
      <c r="J10" s="406"/>
      <c r="K10" s="406"/>
    </row>
    <row r="11" spans="1:13" ht="37.5" customHeight="1">
      <c r="A11" s="407" t="s">
        <v>434</v>
      </c>
      <c r="B11" s="403"/>
      <c r="C11" s="404" t="s">
        <v>358</v>
      </c>
      <c r="D11" s="482"/>
      <c r="E11" s="404" t="s">
        <v>359</v>
      </c>
      <c r="F11" s="482"/>
      <c r="G11" s="404" t="s">
        <v>360</v>
      </c>
      <c r="H11" s="482"/>
      <c r="I11" s="404" t="s">
        <v>361</v>
      </c>
      <c r="J11" s="404"/>
      <c r="K11" s="408"/>
    </row>
    <row r="12" spans="1:13" ht="45" customHeight="1">
      <c r="A12" s="402" t="s">
        <v>63</v>
      </c>
      <c r="B12" s="403" t="s">
        <v>69</v>
      </c>
      <c r="C12" s="409"/>
      <c r="D12" s="409"/>
      <c r="E12" s="409"/>
      <c r="F12" s="403" t="s">
        <v>251</v>
      </c>
      <c r="G12" s="409"/>
      <c r="H12" s="409"/>
      <c r="I12" s="409"/>
      <c r="J12" s="409"/>
      <c r="K12" s="410"/>
    </row>
    <row r="13" spans="1:13" ht="45" customHeight="1">
      <c r="A13" s="402" t="s">
        <v>72</v>
      </c>
      <c r="B13" s="403"/>
      <c r="C13" s="409"/>
      <c r="D13" s="409"/>
      <c r="E13" s="410"/>
      <c r="F13" s="491" t="s">
        <v>64</v>
      </c>
      <c r="G13" s="492"/>
      <c r="H13" s="411"/>
      <c r="I13" s="409"/>
      <c r="J13" s="409"/>
      <c r="K13" s="410"/>
    </row>
    <row r="14" spans="1:13" ht="18.75" customHeight="1">
      <c r="A14" s="412" t="s">
        <v>65</v>
      </c>
      <c r="B14" s="412"/>
      <c r="C14" s="412"/>
      <c r="D14" s="412"/>
      <c r="E14" s="412"/>
      <c r="F14" s="412"/>
      <c r="G14" s="412"/>
      <c r="H14" s="412"/>
      <c r="I14" s="412"/>
      <c r="J14" s="412"/>
      <c r="K14" s="412"/>
      <c r="L14" s="413"/>
    </row>
    <row r="15" spans="1:13" ht="18.75" customHeight="1">
      <c r="A15" s="414" t="s">
        <v>362</v>
      </c>
      <c r="B15" s="486" t="s">
        <v>66</v>
      </c>
      <c r="C15" s="486"/>
      <c r="D15" s="486"/>
      <c r="E15" s="486"/>
      <c r="F15" s="486"/>
      <c r="G15" s="486"/>
      <c r="H15" s="486"/>
      <c r="I15" s="486"/>
      <c r="J15" s="486"/>
      <c r="K15" s="486"/>
      <c r="L15" s="415"/>
    </row>
    <row r="16" spans="1:13" ht="37.5" customHeight="1">
      <c r="A16" s="416" t="s">
        <v>73</v>
      </c>
      <c r="B16" s="417"/>
      <c r="C16" s="417"/>
      <c r="D16" s="417"/>
      <c r="E16" s="417"/>
      <c r="F16" s="417"/>
      <c r="G16" s="417"/>
      <c r="H16" s="417"/>
      <c r="I16" s="417"/>
      <c r="J16" s="417"/>
      <c r="K16" s="417"/>
    </row>
    <row r="17" spans="1:11" ht="37.5" customHeight="1">
      <c r="A17" s="407" t="s">
        <v>578</v>
      </c>
      <c r="B17" s="411"/>
      <c r="C17" s="404" t="s">
        <v>67</v>
      </c>
      <c r="D17" s="418"/>
      <c r="E17" s="419"/>
      <c r="F17" s="419"/>
      <c r="G17" s="419"/>
      <c r="H17" s="419"/>
      <c r="I17" s="419"/>
      <c r="J17" s="419"/>
      <c r="K17" s="420"/>
    </row>
    <row r="18" spans="1:11" ht="45" customHeight="1">
      <c r="A18" s="402" t="s">
        <v>74</v>
      </c>
      <c r="B18" s="421"/>
      <c r="C18" s="421"/>
      <c r="D18" s="421"/>
      <c r="E18" s="421"/>
      <c r="F18" s="421"/>
      <c r="G18" s="421"/>
      <c r="H18" s="421"/>
      <c r="I18" s="421"/>
      <c r="J18" s="421"/>
      <c r="K18" s="422"/>
    </row>
    <row r="19" spans="1:11">
      <c r="A19" s="423"/>
      <c r="B19" s="423"/>
      <c r="C19" s="423"/>
      <c r="D19" s="423"/>
      <c r="E19" s="423"/>
      <c r="F19" s="423"/>
      <c r="G19" s="423"/>
      <c r="H19" s="423"/>
      <c r="I19" s="423"/>
      <c r="J19" s="423"/>
      <c r="K19" s="423"/>
    </row>
  </sheetData>
  <mergeCells count="6">
    <mergeCell ref="B15:K15"/>
    <mergeCell ref="A2:K2"/>
    <mergeCell ref="A3:K3"/>
    <mergeCell ref="A4:K4"/>
    <mergeCell ref="A5:K5"/>
    <mergeCell ref="F13:G13"/>
  </mergeCells>
  <phoneticPr fontId="2"/>
  <printOptions horizontalCentered="1"/>
  <pageMargins left="0.78740157480314965" right="0.39370078740157483" top="0.33" bottom="0.26" header="0.63"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5"/>
  <sheetViews>
    <sheetView workbookViewId="0">
      <selection activeCell="Q9" sqref="Q9"/>
    </sheetView>
  </sheetViews>
  <sheetFormatPr defaultRowHeight="12"/>
  <cols>
    <col min="1" max="20" width="4.375" style="424" customWidth="1"/>
    <col min="21" max="21" width="2.125" style="424" customWidth="1"/>
    <col min="22" max="22" width="4.125" style="424" customWidth="1"/>
    <col min="23" max="255" width="9" style="424"/>
    <col min="256" max="256" width="7" style="424" customWidth="1"/>
    <col min="257" max="276" width="4.375" style="424" customWidth="1"/>
    <col min="277" max="277" width="2.125" style="424" customWidth="1"/>
    <col min="278" max="278" width="4.125" style="424" customWidth="1"/>
    <col min="279" max="511" width="9" style="424"/>
    <col min="512" max="512" width="7" style="424" customWidth="1"/>
    <col min="513" max="532" width="4.375" style="424" customWidth="1"/>
    <col min="533" max="533" width="2.125" style="424" customWidth="1"/>
    <col min="534" max="534" width="4.125" style="424" customWidth="1"/>
    <col min="535" max="767" width="9" style="424"/>
    <col min="768" max="768" width="7" style="424" customWidth="1"/>
    <col min="769" max="788" width="4.375" style="424" customWidth="1"/>
    <col min="789" max="789" width="2.125" style="424" customWidth="1"/>
    <col min="790" max="790" width="4.125" style="424" customWidth="1"/>
    <col min="791" max="1023" width="9" style="424"/>
    <col min="1024" max="1024" width="7" style="424" customWidth="1"/>
    <col min="1025" max="1044" width="4.375" style="424" customWidth="1"/>
    <col min="1045" max="1045" width="2.125" style="424" customWidth="1"/>
    <col min="1046" max="1046" width="4.125" style="424" customWidth="1"/>
    <col min="1047" max="1279" width="9" style="424"/>
    <col min="1280" max="1280" width="7" style="424" customWidth="1"/>
    <col min="1281" max="1300" width="4.375" style="424" customWidth="1"/>
    <col min="1301" max="1301" width="2.125" style="424" customWidth="1"/>
    <col min="1302" max="1302" width="4.125" style="424" customWidth="1"/>
    <col min="1303" max="1535" width="9" style="424"/>
    <col min="1536" max="1536" width="7" style="424" customWidth="1"/>
    <col min="1537" max="1556" width="4.375" style="424" customWidth="1"/>
    <col min="1557" max="1557" width="2.125" style="424" customWidth="1"/>
    <col min="1558" max="1558" width="4.125" style="424" customWidth="1"/>
    <col min="1559" max="1791" width="9" style="424"/>
    <col min="1792" max="1792" width="7" style="424" customWidth="1"/>
    <col min="1793" max="1812" width="4.375" style="424" customWidth="1"/>
    <col min="1813" max="1813" width="2.125" style="424" customWidth="1"/>
    <col min="1814" max="1814" width="4.125" style="424" customWidth="1"/>
    <col min="1815" max="2047" width="9" style="424"/>
    <col min="2048" max="2048" width="7" style="424" customWidth="1"/>
    <col min="2049" max="2068" width="4.375" style="424" customWidth="1"/>
    <col min="2069" max="2069" width="2.125" style="424" customWidth="1"/>
    <col min="2070" max="2070" width="4.125" style="424" customWidth="1"/>
    <col min="2071" max="2303" width="9" style="424"/>
    <col min="2304" max="2304" width="7" style="424" customWidth="1"/>
    <col min="2305" max="2324" width="4.375" style="424" customWidth="1"/>
    <col min="2325" max="2325" width="2.125" style="424" customWidth="1"/>
    <col min="2326" max="2326" width="4.125" style="424" customWidth="1"/>
    <col min="2327" max="2559" width="9" style="424"/>
    <col min="2560" max="2560" width="7" style="424" customWidth="1"/>
    <col min="2561" max="2580" width="4.375" style="424" customWidth="1"/>
    <col min="2581" max="2581" width="2.125" style="424" customWidth="1"/>
    <col min="2582" max="2582" width="4.125" style="424" customWidth="1"/>
    <col min="2583" max="2815" width="9" style="424"/>
    <col min="2816" max="2816" width="7" style="424" customWidth="1"/>
    <col min="2817" max="2836" width="4.375" style="424" customWidth="1"/>
    <col min="2837" max="2837" width="2.125" style="424" customWidth="1"/>
    <col min="2838" max="2838" width="4.125" style="424" customWidth="1"/>
    <col min="2839" max="3071" width="9" style="424"/>
    <col min="3072" max="3072" width="7" style="424" customWidth="1"/>
    <col min="3073" max="3092" width="4.375" style="424" customWidth="1"/>
    <col min="3093" max="3093" width="2.125" style="424" customWidth="1"/>
    <col min="3094" max="3094" width="4.125" style="424" customWidth="1"/>
    <col min="3095" max="3327" width="9" style="424"/>
    <col min="3328" max="3328" width="7" style="424" customWidth="1"/>
    <col min="3329" max="3348" width="4.375" style="424" customWidth="1"/>
    <col min="3349" max="3349" width="2.125" style="424" customWidth="1"/>
    <col min="3350" max="3350" width="4.125" style="424" customWidth="1"/>
    <col min="3351" max="3583" width="9" style="424"/>
    <col min="3584" max="3584" width="7" style="424" customWidth="1"/>
    <col min="3585" max="3604" width="4.375" style="424" customWidth="1"/>
    <col min="3605" max="3605" width="2.125" style="424" customWidth="1"/>
    <col min="3606" max="3606" width="4.125" style="424" customWidth="1"/>
    <col min="3607" max="3839" width="9" style="424"/>
    <col min="3840" max="3840" width="7" style="424" customWidth="1"/>
    <col min="3841" max="3860" width="4.375" style="424" customWidth="1"/>
    <col min="3861" max="3861" width="2.125" style="424" customWidth="1"/>
    <col min="3862" max="3862" width="4.125" style="424" customWidth="1"/>
    <col min="3863" max="4095" width="9" style="424"/>
    <col min="4096" max="4096" width="7" style="424" customWidth="1"/>
    <col min="4097" max="4116" width="4.375" style="424" customWidth="1"/>
    <col min="4117" max="4117" width="2.125" style="424" customWidth="1"/>
    <col min="4118" max="4118" width="4.125" style="424" customWidth="1"/>
    <col min="4119" max="4351" width="9" style="424"/>
    <col min="4352" max="4352" width="7" style="424" customWidth="1"/>
    <col min="4353" max="4372" width="4.375" style="424" customWidth="1"/>
    <col min="4373" max="4373" width="2.125" style="424" customWidth="1"/>
    <col min="4374" max="4374" width="4.125" style="424" customWidth="1"/>
    <col min="4375" max="4607" width="9" style="424"/>
    <col min="4608" max="4608" width="7" style="424" customWidth="1"/>
    <col min="4609" max="4628" width="4.375" style="424" customWidth="1"/>
    <col min="4629" max="4629" width="2.125" style="424" customWidth="1"/>
    <col min="4630" max="4630" width="4.125" style="424" customWidth="1"/>
    <col min="4631" max="4863" width="9" style="424"/>
    <col min="4864" max="4864" width="7" style="424" customWidth="1"/>
    <col min="4865" max="4884" width="4.375" style="424" customWidth="1"/>
    <col min="4885" max="4885" width="2.125" style="424" customWidth="1"/>
    <col min="4886" max="4886" width="4.125" style="424" customWidth="1"/>
    <col min="4887" max="5119" width="9" style="424"/>
    <col min="5120" max="5120" width="7" style="424" customWidth="1"/>
    <col min="5121" max="5140" width="4.375" style="424" customWidth="1"/>
    <col min="5141" max="5141" width="2.125" style="424" customWidth="1"/>
    <col min="5142" max="5142" width="4.125" style="424" customWidth="1"/>
    <col min="5143" max="5375" width="9" style="424"/>
    <col min="5376" max="5376" width="7" style="424" customWidth="1"/>
    <col min="5377" max="5396" width="4.375" style="424" customWidth="1"/>
    <col min="5397" max="5397" width="2.125" style="424" customWidth="1"/>
    <col min="5398" max="5398" width="4.125" style="424" customWidth="1"/>
    <col min="5399" max="5631" width="9" style="424"/>
    <col min="5632" max="5632" width="7" style="424" customWidth="1"/>
    <col min="5633" max="5652" width="4.375" style="424" customWidth="1"/>
    <col min="5653" max="5653" width="2.125" style="424" customWidth="1"/>
    <col min="5654" max="5654" width="4.125" style="424" customWidth="1"/>
    <col min="5655" max="5887" width="9" style="424"/>
    <col min="5888" max="5888" width="7" style="424" customWidth="1"/>
    <col min="5889" max="5908" width="4.375" style="424" customWidth="1"/>
    <col min="5909" max="5909" width="2.125" style="424" customWidth="1"/>
    <col min="5910" max="5910" width="4.125" style="424" customWidth="1"/>
    <col min="5911" max="6143" width="9" style="424"/>
    <col min="6144" max="6144" width="7" style="424" customWidth="1"/>
    <col min="6145" max="6164" width="4.375" style="424" customWidth="1"/>
    <col min="6165" max="6165" width="2.125" style="424" customWidth="1"/>
    <col min="6166" max="6166" width="4.125" style="424" customWidth="1"/>
    <col min="6167" max="6399" width="9" style="424"/>
    <col min="6400" max="6400" width="7" style="424" customWidth="1"/>
    <col min="6401" max="6420" width="4.375" style="424" customWidth="1"/>
    <col min="6421" max="6421" width="2.125" style="424" customWidth="1"/>
    <col min="6422" max="6422" width="4.125" style="424" customWidth="1"/>
    <col min="6423" max="6655" width="9" style="424"/>
    <col min="6656" max="6656" width="7" style="424" customWidth="1"/>
    <col min="6657" max="6676" width="4.375" style="424" customWidth="1"/>
    <col min="6677" max="6677" width="2.125" style="424" customWidth="1"/>
    <col min="6678" max="6678" width="4.125" style="424" customWidth="1"/>
    <col min="6679" max="6911" width="9" style="424"/>
    <col min="6912" max="6912" width="7" style="424" customWidth="1"/>
    <col min="6913" max="6932" width="4.375" style="424" customWidth="1"/>
    <col min="6933" max="6933" width="2.125" style="424" customWidth="1"/>
    <col min="6934" max="6934" width="4.125" style="424" customWidth="1"/>
    <col min="6935" max="7167" width="9" style="424"/>
    <col min="7168" max="7168" width="7" style="424" customWidth="1"/>
    <col min="7169" max="7188" width="4.375" style="424" customWidth="1"/>
    <col min="7189" max="7189" width="2.125" style="424" customWidth="1"/>
    <col min="7190" max="7190" width="4.125" style="424" customWidth="1"/>
    <col min="7191" max="7423" width="9" style="424"/>
    <col min="7424" max="7424" width="7" style="424" customWidth="1"/>
    <col min="7425" max="7444" width="4.375" style="424" customWidth="1"/>
    <col min="7445" max="7445" width="2.125" style="424" customWidth="1"/>
    <col min="7446" max="7446" width="4.125" style="424" customWidth="1"/>
    <col min="7447" max="7679" width="9" style="424"/>
    <col min="7680" max="7680" width="7" style="424" customWidth="1"/>
    <col min="7681" max="7700" width="4.375" style="424" customWidth="1"/>
    <col min="7701" max="7701" width="2.125" style="424" customWidth="1"/>
    <col min="7702" max="7702" width="4.125" style="424" customWidth="1"/>
    <col min="7703" max="7935" width="9" style="424"/>
    <col min="7936" max="7936" width="7" style="424" customWidth="1"/>
    <col min="7937" max="7956" width="4.375" style="424" customWidth="1"/>
    <col min="7957" max="7957" width="2.125" style="424" customWidth="1"/>
    <col min="7958" max="7958" width="4.125" style="424" customWidth="1"/>
    <col min="7959" max="8191" width="9" style="424"/>
    <col min="8192" max="8192" width="7" style="424" customWidth="1"/>
    <col min="8193" max="8212" width="4.375" style="424" customWidth="1"/>
    <col min="8213" max="8213" width="2.125" style="424" customWidth="1"/>
    <col min="8214" max="8214" width="4.125" style="424" customWidth="1"/>
    <col min="8215" max="8447" width="9" style="424"/>
    <col min="8448" max="8448" width="7" style="424" customWidth="1"/>
    <col min="8449" max="8468" width="4.375" style="424" customWidth="1"/>
    <col min="8469" max="8469" width="2.125" style="424" customWidth="1"/>
    <col min="8470" max="8470" width="4.125" style="424" customWidth="1"/>
    <col min="8471" max="8703" width="9" style="424"/>
    <col min="8704" max="8704" width="7" style="424" customWidth="1"/>
    <col min="8705" max="8724" width="4.375" style="424" customWidth="1"/>
    <col min="8725" max="8725" width="2.125" style="424" customWidth="1"/>
    <col min="8726" max="8726" width="4.125" style="424" customWidth="1"/>
    <col min="8727" max="8959" width="9" style="424"/>
    <col min="8960" max="8960" width="7" style="424" customWidth="1"/>
    <col min="8961" max="8980" width="4.375" style="424" customWidth="1"/>
    <col min="8981" max="8981" width="2.125" style="424" customWidth="1"/>
    <col min="8982" max="8982" width="4.125" style="424" customWidth="1"/>
    <col min="8983" max="9215" width="9" style="424"/>
    <col min="9216" max="9216" width="7" style="424" customWidth="1"/>
    <col min="9217" max="9236" width="4.375" style="424" customWidth="1"/>
    <col min="9237" max="9237" width="2.125" style="424" customWidth="1"/>
    <col min="9238" max="9238" width="4.125" style="424" customWidth="1"/>
    <col min="9239" max="9471" width="9" style="424"/>
    <col min="9472" max="9472" width="7" style="424" customWidth="1"/>
    <col min="9473" max="9492" width="4.375" style="424" customWidth="1"/>
    <col min="9493" max="9493" width="2.125" style="424" customWidth="1"/>
    <col min="9494" max="9494" width="4.125" style="424" customWidth="1"/>
    <col min="9495" max="9727" width="9" style="424"/>
    <col min="9728" max="9728" width="7" style="424" customWidth="1"/>
    <col min="9729" max="9748" width="4.375" style="424" customWidth="1"/>
    <col min="9749" max="9749" width="2.125" style="424" customWidth="1"/>
    <col min="9750" max="9750" width="4.125" style="424" customWidth="1"/>
    <col min="9751" max="9983" width="9" style="424"/>
    <col min="9984" max="9984" width="7" style="424" customWidth="1"/>
    <col min="9985" max="10004" width="4.375" style="424" customWidth="1"/>
    <col min="10005" max="10005" width="2.125" style="424" customWidth="1"/>
    <col min="10006" max="10006" width="4.125" style="424" customWidth="1"/>
    <col min="10007" max="10239" width="9" style="424"/>
    <col min="10240" max="10240" width="7" style="424" customWidth="1"/>
    <col min="10241" max="10260" width="4.375" style="424" customWidth="1"/>
    <col min="10261" max="10261" width="2.125" style="424" customWidth="1"/>
    <col min="10262" max="10262" width="4.125" style="424" customWidth="1"/>
    <col min="10263" max="10495" width="9" style="424"/>
    <col min="10496" max="10496" width="7" style="424" customWidth="1"/>
    <col min="10497" max="10516" width="4.375" style="424" customWidth="1"/>
    <col min="10517" max="10517" width="2.125" style="424" customWidth="1"/>
    <col min="10518" max="10518" width="4.125" style="424" customWidth="1"/>
    <col min="10519" max="10751" width="9" style="424"/>
    <col min="10752" max="10752" width="7" style="424" customWidth="1"/>
    <col min="10753" max="10772" width="4.375" style="424" customWidth="1"/>
    <col min="10773" max="10773" width="2.125" style="424" customWidth="1"/>
    <col min="10774" max="10774" width="4.125" style="424" customWidth="1"/>
    <col min="10775" max="11007" width="9" style="424"/>
    <col min="11008" max="11008" width="7" style="424" customWidth="1"/>
    <col min="11009" max="11028" width="4.375" style="424" customWidth="1"/>
    <col min="11029" max="11029" width="2.125" style="424" customWidth="1"/>
    <col min="11030" max="11030" width="4.125" style="424" customWidth="1"/>
    <col min="11031" max="11263" width="9" style="424"/>
    <col min="11264" max="11264" width="7" style="424" customWidth="1"/>
    <col min="11265" max="11284" width="4.375" style="424" customWidth="1"/>
    <col min="11285" max="11285" width="2.125" style="424" customWidth="1"/>
    <col min="11286" max="11286" width="4.125" style="424" customWidth="1"/>
    <col min="11287" max="11519" width="9" style="424"/>
    <col min="11520" max="11520" width="7" style="424" customWidth="1"/>
    <col min="11521" max="11540" width="4.375" style="424" customWidth="1"/>
    <col min="11541" max="11541" width="2.125" style="424" customWidth="1"/>
    <col min="11542" max="11542" width="4.125" style="424" customWidth="1"/>
    <col min="11543" max="11775" width="9" style="424"/>
    <col min="11776" max="11776" width="7" style="424" customWidth="1"/>
    <col min="11777" max="11796" width="4.375" style="424" customWidth="1"/>
    <col min="11797" max="11797" width="2.125" style="424" customWidth="1"/>
    <col min="11798" max="11798" width="4.125" style="424" customWidth="1"/>
    <col min="11799" max="12031" width="9" style="424"/>
    <col min="12032" max="12032" width="7" style="424" customWidth="1"/>
    <col min="12033" max="12052" width="4.375" style="424" customWidth="1"/>
    <col min="12053" max="12053" width="2.125" style="424" customWidth="1"/>
    <col min="12054" max="12054" width="4.125" style="424" customWidth="1"/>
    <col min="12055" max="12287" width="9" style="424"/>
    <col min="12288" max="12288" width="7" style="424" customWidth="1"/>
    <col min="12289" max="12308" width="4.375" style="424" customWidth="1"/>
    <col min="12309" max="12309" width="2.125" style="424" customWidth="1"/>
    <col min="12310" max="12310" width="4.125" style="424" customWidth="1"/>
    <col min="12311" max="12543" width="9" style="424"/>
    <col min="12544" max="12544" width="7" style="424" customWidth="1"/>
    <col min="12545" max="12564" width="4.375" style="424" customWidth="1"/>
    <col min="12565" max="12565" width="2.125" style="424" customWidth="1"/>
    <col min="12566" max="12566" width="4.125" style="424" customWidth="1"/>
    <col min="12567" max="12799" width="9" style="424"/>
    <col min="12800" max="12800" width="7" style="424" customWidth="1"/>
    <col min="12801" max="12820" width="4.375" style="424" customWidth="1"/>
    <col min="12821" max="12821" width="2.125" style="424" customWidth="1"/>
    <col min="12822" max="12822" width="4.125" style="424" customWidth="1"/>
    <col min="12823" max="13055" width="9" style="424"/>
    <col min="13056" max="13056" width="7" style="424" customWidth="1"/>
    <col min="13057" max="13076" width="4.375" style="424" customWidth="1"/>
    <col min="13077" max="13077" width="2.125" style="424" customWidth="1"/>
    <col min="13078" max="13078" width="4.125" style="424" customWidth="1"/>
    <col min="13079" max="13311" width="9" style="424"/>
    <col min="13312" max="13312" width="7" style="424" customWidth="1"/>
    <col min="13313" max="13332" width="4.375" style="424" customWidth="1"/>
    <col min="13333" max="13333" width="2.125" style="424" customWidth="1"/>
    <col min="13334" max="13334" width="4.125" style="424" customWidth="1"/>
    <col min="13335" max="13567" width="9" style="424"/>
    <col min="13568" max="13568" width="7" style="424" customWidth="1"/>
    <col min="13569" max="13588" width="4.375" style="424" customWidth="1"/>
    <col min="13589" max="13589" width="2.125" style="424" customWidth="1"/>
    <col min="13590" max="13590" width="4.125" style="424" customWidth="1"/>
    <col min="13591" max="13823" width="9" style="424"/>
    <col min="13824" max="13824" width="7" style="424" customWidth="1"/>
    <col min="13825" max="13844" width="4.375" style="424" customWidth="1"/>
    <col min="13845" max="13845" width="2.125" style="424" customWidth="1"/>
    <col min="13846" max="13846" width="4.125" style="424" customWidth="1"/>
    <col min="13847" max="14079" width="9" style="424"/>
    <col min="14080" max="14080" width="7" style="424" customWidth="1"/>
    <col min="14081" max="14100" width="4.375" style="424" customWidth="1"/>
    <col min="14101" max="14101" width="2.125" style="424" customWidth="1"/>
    <col min="14102" max="14102" width="4.125" style="424" customWidth="1"/>
    <col min="14103" max="14335" width="9" style="424"/>
    <col min="14336" max="14336" width="7" style="424" customWidth="1"/>
    <col min="14337" max="14356" width="4.375" style="424" customWidth="1"/>
    <col min="14357" max="14357" width="2.125" style="424" customWidth="1"/>
    <col min="14358" max="14358" width="4.125" style="424" customWidth="1"/>
    <col min="14359" max="14591" width="9" style="424"/>
    <col min="14592" max="14592" width="7" style="424" customWidth="1"/>
    <col min="14593" max="14612" width="4.375" style="424" customWidth="1"/>
    <col min="14613" max="14613" width="2.125" style="424" customWidth="1"/>
    <col min="14614" max="14614" width="4.125" style="424" customWidth="1"/>
    <col min="14615" max="14847" width="9" style="424"/>
    <col min="14848" max="14848" width="7" style="424" customWidth="1"/>
    <col min="14849" max="14868" width="4.375" style="424" customWidth="1"/>
    <col min="14869" max="14869" width="2.125" style="424" customWidth="1"/>
    <col min="14870" max="14870" width="4.125" style="424" customWidth="1"/>
    <col min="14871" max="15103" width="9" style="424"/>
    <col min="15104" max="15104" width="7" style="424" customWidth="1"/>
    <col min="15105" max="15124" width="4.375" style="424" customWidth="1"/>
    <col min="15125" max="15125" width="2.125" style="424" customWidth="1"/>
    <col min="15126" max="15126" width="4.125" style="424" customWidth="1"/>
    <col min="15127" max="15359" width="9" style="424"/>
    <col min="15360" max="15360" width="7" style="424" customWidth="1"/>
    <col min="15361" max="15380" width="4.375" style="424" customWidth="1"/>
    <col min="15381" max="15381" width="2.125" style="424" customWidth="1"/>
    <col min="15382" max="15382" width="4.125" style="424" customWidth="1"/>
    <col min="15383" max="15615" width="9" style="424"/>
    <col min="15616" max="15616" width="7" style="424" customWidth="1"/>
    <col min="15617" max="15636" width="4.375" style="424" customWidth="1"/>
    <col min="15637" max="15637" width="2.125" style="424" customWidth="1"/>
    <col min="15638" max="15638" width="4.125" style="424" customWidth="1"/>
    <col min="15639" max="15871" width="9" style="424"/>
    <col min="15872" max="15872" width="7" style="424" customWidth="1"/>
    <col min="15873" max="15892" width="4.375" style="424" customWidth="1"/>
    <col min="15893" max="15893" width="2.125" style="424" customWidth="1"/>
    <col min="15894" max="15894" width="4.125" style="424" customWidth="1"/>
    <col min="15895" max="16127" width="9" style="424"/>
    <col min="16128" max="16128" width="7" style="424" customWidth="1"/>
    <col min="16129" max="16148" width="4.375" style="424" customWidth="1"/>
    <col min="16149" max="16149" width="2.125" style="424" customWidth="1"/>
    <col min="16150" max="16150" width="4.125" style="424" customWidth="1"/>
    <col min="16151" max="16384" width="9" style="424"/>
  </cols>
  <sheetData>
    <row r="1" spans="1:21" ht="19.5" customHeight="1">
      <c r="A1" s="424" t="s">
        <v>88</v>
      </c>
    </row>
    <row r="2" spans="1:21" ht="66" customHeight="1">
      <c r="A2" s="425"/>
      <c r="B2" s="426"/>
      <c r="C2" s="426"/>
      <c r="D2" s="426"/>
      <c r="E2" s="426"/>
      <c r="F2" s="426"/>
      <c r="G2" s="426"/>
      <c r="H2" s="426"/>
      <c r="I2" s="426"/>
      <c r="J2" s="426"/>
      <c r="K2" s="426"/>
      <c r="L2" s="426"/>
      <c r="M2" s="426"/>
      <c r="N2" s="426"/>
      <c r="O2" s="426"/>
      <c r="P2" s="426"/>
      <c r="Q2" s="426"/>
      <c r="R2" s="426"/>
      <c r="S2" s="426"/>
      <c r="T2" s="426"/>
      <c r="U2" s="427"/>
    </row>
    <row r="3" spans="1:21" ht="18.75" customHeight="1">
      <c r="A3" s="426" t="s">
        <v>89</v>
      </c>
      <c r="B3" s="426"/>
      <c r="C3" s="426"/>
      <c r="D3" s="426"/>
      <c r="E3" s="426" t="s">
        <v>453</v>
      </c>
      <c r="F3" s="426"/>
      <c r="G3" s="426"/>
      <c r="H3" s="426"/>
      <c r="I3" s="426"/>
      <c r="J3" s="428"/>
      <c r="K3" s="428"/>
      <c r="L3" s="428"/>
      <c r="M3" s="428"/>
      <c r="N3" s="428"/>
      <c r="O3" s="428"/>
      <c r="P3" s="428"/>
      <c r="Q3" s="428"/>
      <c r="R3" s="428"/>
      <c r="S3" s="428"/>
      <c r="T3" s="428"/>
      <c r="U3" s="428"/>
    </row>
    <row r="4" spans="1:21" ht="28.5" customHeight="1">
      <c r="A4" s="494" t="s">
        <v>75</v>
      </c>
      <c r="B4" s="504"/>
      <c r="C4" s="504"/>
      <c r="D4" s="504"/>
      <c r="E4" s="492"/>
      <c r="F4" s="494"/>
      <c r="G4" s="496"/>
      <c r="H4" s="496"/>
      <c r="I4" s="410" t="s">
        <v>76</v>
      </c>
      <c r="J4" s="429"/>
      <c r="K4" s="430"/>
      <c r="L4" s="430"/>
      <c r="M4" s="431"/>
      <c r="N4" s="431"/>
      <c r="O4" s="431"/>
      <c r="P4" s="431"/>
      <c r="Q4" s="431"/>
      <c r="R4" s="432"/>
      <c r="S4" s="432"/>
      <c r="T4" s="433"/>
    </row>
    <row r="5" spans="1:21" ht="7.5" customHeight="1"/>
    <row r="6" spans="1:21" ht="18.75" customHeight="1">
      <c r="A6" s="434" t="s">
        <v>77</v>
      </c>
      <c r="B6" s="435"/>
      <c r="C6" s="435"/>
      <c r="D6" s="435"/>
      <c r="E6" s="435"/>
      <c r="F6" s="435"/>
      <c r="G6" s="435"/>
      <c r="H6" s="435"/>
      <c r="I6" s="435"/>
      <c r="J6" s="435"/>
      <c r="K6" s="435"/>
      <c r="L6" s="435"/>
      <c r="M6" s="435"/>
      <c r="N6" s="435"/>
      <c r="O6" s="435"/>
      <c r="P6" s="435"/>
      <c r="Q6" s="435"/>
      <c r="R6" s="436"/>
      <c r="S6" s="437"/>
      <c r="T6" s="437"/>
    </row>
    <row r="7" spans="1:21" ht="18.75" customHeight="1">
      <c r="A7" s="498" t="s">
        <v>78</v>
      </c>
      <c r="B7" s="499"/>
      <c r="C7" s="500" t="s">
        <v>79</v>
      </c>
      <c r="D7" s="501"/>
      <c r="E7" s="502" t="s">
        <v>80</v>
      </c>
      <c r="F7" s="503"/>
      <c r="G7" s="494" t="s">
        <v>81</v>
      </c>
      <c r="H7" s="495"/>
      <c r="I7" s="494" t="s">
        <v>82</v>
      </c>
      <c r="J7" s="495"/>
      <c r="K7" s="494" t="s">
        <v>83</v>
      </c>
      <c r="L7" s="495"/>
      <c r="M7" s="494" t="s">
        <v>84</v>
      </c>
      <c r="N7" s="495"/>
      <c r="O7" s="494" t="s">
        <v>85</v>
      </c>
      <c r="P7" s="496"/>
      <c r="Q7" s="494" t="s">
        <v>86</v>
      </c>
      <c r="R7" s="495"/>
      <c r="S7" s="428"/>
      <c r="T7" s="428"/>
    </row>
    <row r="8" spans="1:21" ht="24.95" customHeight="1">
      <c r="A8" s="494"/>
      <c r="B8" s="495"/>
      <c r="C8" s="494"/>
      <c r="D8" s="495"/>
      <c r="E8" s="494"/>
      <c r="F8" s="495"/>
      <c r="G8" s="494"/>
      <c r="H8" s="495"/>
      <c r="I8" s="494"/>
      <c r="J8" s="495"/>
      <c r="K8" s="494"/>
      <c r="L8" s="495"/>
      <c r="M8" s="496"/>
      <c r="N8" s="496"/>
      <c r="O8" s="497"/>
      <c r="P8" s="494"/>
      <c r="Q8" s="497">
        <f>SUM(A8:P8)</f>
        <v>0</v>
      </c>
      <c r="R8" s="497"/>
      <c r="S8" s="428"/>
      <c r="T8" s="428"/>
    </row>
    <row r="9" spans="1:21" ht="7.5" customHeight="1">
      <c r="A9" s="438"/>
      <c r="B9" s="438"/>
      <c r="C9" s="438"/>
      <c r="D9" s="438"/>
      <c r="E9" s="438"/>
      <c r="F9" s="438"/>
      <c r="G9" s="438"/>
      <c r="H9" s="438"/>
      <c r="I9" s="438"/>
      <c r="J9" s="438"/>
      <c r="K9" s="438"/>
      <c r="L9" s="438"/>
      <c r="M9" s="438"/>
      <c r="N9" s="438"/>
      <c r="O9" s="438"/>
      <c r="P9" s="438"/>
      <c r="Q9" s="438"/>
      <c r="R9" s="438"/>
      <c r="S9" s="438"/>
    </row>
    <row r="10" spans="1:21" ht="18.75" customHeight="1">
      <c r="A10" s="434" t="s">
        <v>87</v>
      </c>
      <c r="B10" s="435"/>
      <c r="C10" s="435"/>
      <c r="D10" s="435"/>
      <c r="E10" s="435"/>
      <c r="F10" s="435"/>
      <c r="G10" s="435"/>
      <c r="H10" s="435"/>
      <c r="I10" s="435"/>
      <c r="J10" s="435"/>
      <c r="K10" s="435"/>
      <c r="L10" s="435"/>
      <c r="M10" s="435"/>
      <c r="N10" s="435"/>
      <c r="O10" s="435"/>
      <c r="P10" s="435"/>
      <c r="Q10" s="435"/>
      <c r="R10" s="436"/>
      <c r="S10" s="437"/>
      <c r="T10" s="437"/>
    </row>
    <row r="11" spans="1:21" ht="18.75" customHeight="1">
      <c r="A11" s="498" t="s">
        <v>78</v>
      </c>
      <c r="B11" s="499"/>
      <c r="C11" s="500" t="s">
        <v>79</v>
      </c>
      <c r="D11" s="501"/>
      <c r="E11" s="502" t="s">
        <v>80</v>
      </c>
      <c r="F11" s="503"/>
      <c r="G11" s="494" t="s">
        <v>81</v>
      </c>
      <c r="H11" s="495"/>
      <c r="I11" s="494" t="s">
        <v>82</v>
      </c>
      <c r="J11" s="495"/>
      <c r="K11" s="494" t="s">
        <v>83</v>
      </c>
      <c r="L11" s="495"/>
      <c r="M11" s="494" t="s">
        <v>84</v>
      </c>
      <c r="N11" s="495"/>
      <c r="O11" s="494" t="s">
        <v>85</v>
      </c>
      <c r="P11" s="496"/>
      <c r="Q11" s="494" t="s">
        <v>86</v>
      </c>
      <c r="R11" s="495"/>
      <c r="S11" s="428"/>
      <c r="T11" s="428"/>
    </row>
    <row r="12" spans="1:21" ht="24.95" customHeight="1">
      <c r="A12" s="494" t="e">
        <f>ROUND(A8/F4,1)</f>
        <v>#DIV/0!</v>
      </c>
      <c r="B12" s="495"/>
      <c r="C12" s="494" t="e">
        <f>ROUND(C8/F4,1)</f>
        <v>#DIV/0!</v>
      </c>
      <c r="D12" s="495"/>
      <c r="E12" s="494" t="e">
        <f>ROUND(E8/F4,1)</f>
        <v>#DIV/0!</v>
      </c>
      <c r="F12" s="495"/>
      <c r="G12" s="494" t="e">
        <f>ROUND(G8/F4,1)</f>
        <v>#DIV/0!</v>
      </c>
      <c r="H12" s="495"/>
      <c r="I12" s="494" t="e">
        <f>ROUND(I8/F4,1)</f>
        <v>#DIV/0!</v>
      </c>
      <c r="J12" s="495"/>
      <c r="K12" s="494" t="e">
        <f>ROUND(K8/F4,1)</f>
        <v>#DIV/0!</v>
      </c>
      <c r="L12" s="495"/>
      <c r="M12" s="496" t="e">
        <f>ROUND(M8/F4,1)</f>
        <v>#DIV/0!</v>
      </c>
      <c r="N12" s="496"/>
      <c r="O12" s="497" t="e">
        <f>ROUND(O8/F4,1)</f>
        <v>#DIV/0!</v>
      </c>
      <c r="P12" s="494"/>
      <c r="Q12" s="497" t="e">
        <f>SUM(A12:P12)</f>
        <v>#DIV/0!</v>
      </c>
      <c r="R12" s="497"/>
      <c r="S12" s="428"/>
      <c r="T12" s="428"/>
    </row>
    <row r="13" spans="1:21" ht="18.75" customHeight="1">
      <c r="A13" s="424" t="s">
        <v>439</v>
      </c>
    </row>
    <row r="14" spans="1:21" ht="30" customHeight="1">
      <c r="A14" s="439" t="s">
        <v>435</v>
      </c>
      <c r="B14" s="440"/>
      <c r="C14" s="440"/>
      <c r="D14" s="440"/>
      <c r="E14" s="440"/>
      <c r="F14" s="440"/>
      <c r="G14" s="440"/>
      <c r="H14" s="440"/>
      <c r="I14" s="440" t="s">
        <v>438</v>
      </c>
      <c r="J14" s="440"/>
      <c r="K14" s="441"/>
      <c r="L14" s="440"/>
      <c r="M14" s="440"/>
      <c r="N14" s="440"/>
      <c r="O14" s="440"/>
      <c r="P14" s="440"/>
      <c r="Q14" s="440"/>
      <c r="R14" s="440"/>
      <c r="S14" s="440"/>
      <c r="T14" s="440"/>
      <c r="U14" s="442"/>
    </row>
    <row r="15" spans="1:21" ht="30" customHeight="1">
      <c r="A15" s="443" t="s">
        <v>436</v>
      </c>
      <c r="B15" s="444"/>
      <c r="C15" s="444"/>
      <c r="D15" s="444"/>
      <c r="E15" s="444"/>
      <c r="F15" s="444"/>
      <c r="G15" s="444"/>
      <c r="H15" s="444"/>
      <c r="I15" s="444"/>
      <c r="J15" s="444"/>
      <c r="K15" s="444" t="s">
        <v>437</v>
      </c>
      <c r="L15" s="444"/>
      <c r="M15" s="444"/>
      <c r="N15" s="444"/>
      <c r="O15" s="444"/>
      <c r="P15" s="444"/>
      <c r="Q15" s="444"/>
      <c r="R15" s="444"/>
      <c r="S15" s="444"/>
      <c r="T15" s="444"/>
      <c r="U15" s="445"/>
    </row>
    <row r="16" spans="1:21" s="446" customFormat="1" ht="18.75" customHeight="1">
      <c r="A16" s="446" t="s">
        <v>440</v>
      </c>
      <c r="B16" s="447"/>
      <c r="C16" s="447"/>
      <c r="D16" s="447"/>
      <c r="E16" s="447"/>
    </row>
    <row r="17" spans="1:22" s="446" customFormat="1" ht="18.75" customHeight="1">
      <c r="A17" s="505" t="s">
        <v>447</v>
      </c>
      <c r="B17" s="506"/>
      <c r="C17" s="506"/>
      <c r="D17" s="507"/>
      <c r="E17" s="510" t="s">
        <v>443</v>
      </c>
      <c r="F17" s="510"/>
      <c r="G17" s="510"/>
      <c r="H17" s="510"/>
      <c r="I17" s="510"/>
      <c r="J17" s="510"/>
      <c r="K17" s="493" t="s">
        <v>455</v>
      </c>
      <c r="L17" s="493"/>
      <c r="M17" s="493"/>
      <c r="N17" s="493"/>
      <c r="O17" s="493"/>
      <c r="P17" s="493"/>
      <c r="Q17" s="493" t="s">
        <v>450</v>
      </c>
      <c r="R17" s="493"/>
      <c r="S17" s="493"/>
      <c r="T17" s="493"/>
      <c r="U17" s="493"/>
    </row>
    <row r="18" spans="1:22" s="446" customFormat="1" ht="18.75" customHeight="1">
      <c r="A18" s="505" t="s">
        <v>448</v>
      </c>
      <c r="B18" s="507"/>
      <c r="C18" s="448" t="s">
        <v>441</v>
      </c>
      <c r="D18" s="449" t="s">
        <v>442</v>
      </c>
      <c r="E18" s="509" t="s">
        <v>445</v>
      </c>
      <c r="F18" s="511"/>
      <c r="G18" s="508"/>
      <c r="H18" s="508"/>
      <c r="I18" s="508"/>
      <c r="J18" s="509"/>
      <c r="K18" s="450" t="s">
        <v>451</v>
      </c>
      <c r="L18" s="450">
        <f>表紙!D11-1</f>
        <v>-1</v>
      </c>
      <c r="M18" s="448"/>
      <c r="N18" s="451" t="s">
        <v>456</v>
      </c>
      <c r="O18" s="448"/>
      <c r="P18" s="451" t="s">
        <v>456</v>
      </c>
      <c r="Q18" s="493"/>
      <c r="R18" s="493"/>
      <c r="S18" s="493"/>
      <c r="T18" s="493"/>
      <c r="U18" s="493"/>
    </row>
    <row r="19" spans="1:22" s="446" customFormat="1" ht="18.75" customHeight="1">
      <c r="A19" s="505" t="s">
        <v>449</v>
      </c>
      <c r="B19" s="507"/>
      <c r="C19" s="448" t="s">
        <v>441</v>
      </c>
      <c r="D19" s="449" t="s">
        <v>442</v>
      </c>
      <c r="E19" s="509" t="s">
        <v>446</v>
      </c>
      <c r="F19" s="511"/>
      <c r="G19" s="493"/>
      <c r="H19" s="493"/>
      <c r="I19" s="493"/>
      <c r="J19" s="505"/>
      <c r="K19" s="450" t="s">
        <v>444</v>
      </c>
      <c r="L19" s="450">
        <f>表紙!D11</f>
        <v>0</v>
      </c>
      <c r="M19" s="452"/>
      <c r="N19" s="453" t="s">
        <v>456</v>
      </c>
      <c r="O19" s="452"/>
      <c r="P19" s="453" t="s">
        <v>456</v>
      </c>
      <c r="Q19" s="493"/>
      <c r="R19" s="493"/>
      <c r="S19" s="493"/>
      <c r="T19" s="493"/>
      <c r="U19" s="493"/>
    </row>
    <row r="20" spans="1:22" ht="18.75" customHeight="1">
      <c r="A20" s="465" t="s">
        <v>756</v>
      </c>
      <c r="B20" s="466"/>
      <c r="C20" s="466"/>
      <c r="D20" s="466"/>
      <c r="E20" s="433"/>
      <c r="F20" s="433"/>
      <c r="G20" s="433"/>
      <c r="H20" s="433"/>
      <c r="I20" s="433"/>
      <c r="J20" s="433"/>
      <c r="K20" s="433"/>
      <c r="L20" s="433"/>
      <c r="M20" s="433"/>
      <c r="N20" s="433"/>
      <c r="O20" s="433"/>
      <c r="P20" s="433"/>
      <c r="Q20" s="433"/>
      <c r="R20" s="433"/>
      <c r="S20" s="433"/>
      <c r="T20" s="433"/>
      <c r="U20" s="433"/>
    </row>
    <row r="21" spans="1:22" s="455" customFormat="1" ht="32.1" customHeight="1">
      <c r="A21" s="456"/>
      <c r="B21" s="406"/>
      <c r="C21" s="406"/>
      <c r="D21" s="406"/>
      <c r="E21" s="406"/>
      <c r="F21" s="406"/>
      <c r="G21" s="406"/>
      <c r="H21" s="406"/>
      <c r="I21" s="406"/>
      <c r="J21" s="406"/>
      <c r="K21" s="406"/>
      <c r="L21" s="406"/>
      <c r="M21" s="406"/>
      <c r="N21" s="406"/>
      <c r="O21" s="406"/>
      <c r="P21" s="406"/>
      <c r="Q21" s="406"/>
      <c r="R21" s="457"/>
      <c r="S21" s="457"/>
      <c r="T21" s="457"/>
      <c r="U21" s="458"/>
      <c r="V21" s="431"/>
    </row>
    <row r="22" spans="1:22" s="455" customFormat="1" ht="32.1" customHeight="1">
      <c r="A22" s="459"/>
      <c r="B22" s="431"/>
      <c r="C22" s="431"/>
      <c r="D22" s="431"/>
      <c r="E22" s="431"/>
      <c r="F22" s="431"/>
      <c r="G22" s="431"/>
      <c r="H22" s="431"/>
      <c r="I22" s="431"/>
      <c r="J22" s="431"/>
      <c r="K22" s="431"/>
      <c r="L22" s="431"/>
      <c r="M22" s="431"/>
      <c r="N22" s="431"/>
      <c r="O22" s="431"/>
      <c r="P22" s="431"/>
      <c r="Q22" s="431"/>
      <c r="R22" s="454"/>
      <c r="S22" s="454"/>
      <c r="T22" s="454"/>
      <c r="U22" s="460"/>
      <c r="V22" s="431"/>
    </row>
    <row r="23" spans="1:22" s="455" customFormat="1" ht="32.1" customHeight="1">
      <c r="A23" s="461"/>
      <c r="B23" s="462"/>
      <c r="C23" s="462"/>
      <c r="D23" s="462"/>
      <c r="E23" s="462"/>
      <c r="F23" s="462"/>
      <c r="G23" s="462"/>
      <c r="H23" s="462"/>
      <c r="I23" s="462"/>
      <c r="J23" s="462"/>
      <c r="K23" s="462"/>
      <c r="L23" s="462"/>
      <c r="M23" s="462"/>
      <c r="N23" s="462"/>
      <c r="O23" s="462"/>
      <c r="P23" s="462"/>
      <c r="Q23" s="462"/>
      <c r="R23" s="463"/>
      <c r="S23" s="463"/>
      <c r="T23" s="463"/>
      <c r="U23" s="464"/>
      <c r="V23" s="431"/>
    </row>
    <row r="24" spans="1:22" s="455" customFormat="1" ht="18.75" customHeight="1">
      <c r="A24" s="467" t="s">
        <v>757</v>
      </c>
      <c r="B24" s="468"/>
      <c r="C24" s="468"/>
      <c r="D24" s="468"/>
      <c r="E24" s="468"/>
      <c r="F24" s="468"/>
      <c r="G24" s="469"/>
      <c r="H24" s="469"/>
      <c r="I24" s="470"/>
      <c r="J24" s="470"/>
      <c r="K24" s="470"/>
      <c r="L24" s="470"/>
      <c r="M24" s="470"/>
      <c r="N24" s="470"/>
      <c r="O24" s="470"/>
    </row>
    <row r="25" spans="1:22" ht="65.099999999999994" customHeight="1">
      <c r="A25" s="425"/>
      <c r="B25" s="426"/>
      <c r="C25" s="426"/>
      <c r="D25" s="426"/>
      <c r="E25" s="426"/>
      <c r="F25" s="426"/>
      <c r="G25" s="426"/>
      <c r="H25" s="426"/>
      <c r="I25" s="426"/>
      <c r="J25" s="426"/>
      <c r="K25" s="426"/>
      <c r="L25" s="426"/>
      <c r="M25" s="426"/>
      <c r="N25" s="426"/>
      <c r="O25" s="426"/>
      <c r="P25" s="426"/>
      <c r="Q25" s="426"/>
      <c r="R25" s="426"/>
      <c r="S25" s="426"/>
      <c r="T25" s="426"/>
      <c r="U25" s="427"/>
    </row>
  </sheetData>
  <mergeCells count="50">
    <mergeCell ref="A17:D17"/>
    <mergeCell ref="G19:J19"/>
    <mergeCell ref="G18:J18"/>
    <mergeCell ref="E17:J17"/>
    <mergeCell ref="A19:B19"/>
    <mergeCell ref="A18:B18"/>
    <mergeCell ref="E19:F19"/>
    <mergeCell ref="E18:F18"/>
    <mergeCell ref="A4:E4"/>
    <mergeCell ref="A7:B7"/>
    <mergeCell ref="C7:D7"/>
    <mergeCell ref="E7:F7"/>
    <mergeCell ref="G7:H7"/>
    <mergeCell ref="F4:H4"/>
    <mergeCell ref="Q7:R7"/>
    <mergeCell ref="A8:B8"/>
    <mergeCell ref="C8:D8"/>
    <mergeCell ref="M8:N8"/>
    <mergeCell ref="O8:P8"/>
    <mergeCell ref="Q8:R8"/>
    <mergeCell ref="K7:L7"/>
    <mergeCell ref="M7:N7"/>
    <mergeCell ref="E8:F8"/>
    <mergeCell ref="G8:H8"/>
    <mergeCell ref="I8:J8"/>
    <mergeCell ref="K8:L8"/>
    <mergeCell ref="O7:P7"/>
    <mergeCell ref="I7:J7"/>
    <mergeCell ref="A11:B11"/>
    <mergeCell ref="C11:D11"/>
    <mergeCell ref="E11:F11"/>
    <mergeCell ref="G11:H11"/>
    <mergeCell ref="I11:J11"/>
    <mergeCell ref="A12:B12"/>
    <mergeCell ref="C12:D12"/>
    <mergeCell ref="M12:N12"/>
    <mergeCell ref="O12:P12"/>
    <mergeCell ref="Q12:R12"/>
    <mergeCell ref="E12:F12"/>
    <mergeCell ref="G12:H12"/>
    <mergeCell ref="I12:J12"/>
    <mergeCell ref="K12:L12"/>
    <mergeCell ref="Q19:U19"/>
    <mergeCell ref="Q18:U18"/>
    <mergeCell ref="Q17:U17"/>
    <mergeCell ref="Q11:R11"/>
    <mergeCell ref="K11:L11"/>
    <mergeCell ref="M11:N11"/>
    <mergeCell ref="O11:P11"/>
    <mergeCell ref="K17:P17"/>
  </mergeCells>
  <phoneticPr fontId="2"/>
  <pageMargins left="0.23622047244094491" right="0.19685039370078741" top="0.51181102362204722" bottom="0.55118110236220474" header="0.31496062992125984" footer="0.59055118110236227"/>
  <pageSetup paperSize="9" orientation="portrait" r:id="rId1"/>
  <headerFooter alignWithMargins="0">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view="pageBreakPreview" zoomScale="55" zoomScaleNormal="70" zoomScaleSheetLayoutView="55" workbookViewId="0">
      <selection activeCell="AG2" sqref="AG2:AH2"/>
    </sheetView>
  </sheetViews>
  <sheetFormatPr defaultColWidth="4.375" defaultRowHeight="20.25" customHeight="1"/>
  <cols>
    <col min="1" max="1" width="1.625" style="79" customWidth="1"/>
    <col min="2" max="4" width="5.75" style="79" customWidth="1"/>
    <col min="5" max="5" width="5.75" style="79" hidden="1" customWidth="1"/>
    <col min="6" max="6" width="16.5" style="79" hidden="1" customWidth="1"/>
    <col min="7" max="58" width="5.625" style="79" customWidth="1"/>
    <col min="59" max="16384" width="4.375" style="79"/>
  </cols>
  <sheetData>
    <row r="1" spans="2:64" s="31" customFormat="1" ht="20.25" customHeight="1">
      <c r="C1" s="32" t="s">
        <v>11</v>
      </c>
      <c r="D1" s="32"/>
      <c r="E1" s="32"/>
      <c r="F1" s="32"/>
      <c r="G1" s="32"/>
      <c r="H1" s="33" t="s">
        <v>90</v>
      </c>
      <c r="J1" s="33"/>
      <c r="L1" s="32"/>
      <c r="M1" s="32"/>
      <c r="N1" s="32"/>
      <c r="O1" s="32"/>
      <c r="P1" s="32"/>
      <c r="Q1" s="32"/>
      <c r="R1" s="32"/>
      <c r="AM1" s="34"/>
      <c r="AN1" s="35"/>
      <c r="AO1" s="35" t="s">
        <v>91</v>
      </c>
      <c r="AP1" s="521" t="s">
        <v>92</v>
      </c>
      <c r="AQ1" s="522"/>
      <c r="AR1" s="522"/>
      <c r="AS1" s="522"/>
      <c r="AT1" s="522"/>
      <c r="AU1" s="522"/>
      <c r="AV1" s="522"/>
      <c r="AW1" s="522"/>
      <c r="AX1" s="522"/>
      <c r="AY1" s="522"/>
      <c r="AZ1" s="522"/>
      <c r="BA1" s="522"/>
      <c r="BB1" s="522"/>
      <c r="BC1" s="522"/>
      <c r="BD1" s="522"/>
      <c r="BE1" s="522"/>
      <c r="BF1" s="35" t="s">
        <v>93</v>
      </c>
    </row>
    <row r="2" spans="2:64" s="31" customFormat="1" ht="20.25" customHeight="1">
      <c r="C2" s="32"/>
      <c r="D2" s="32"/>
      <c r="E2" s="32"/>
      <c r="F2" s="32"/>
      <c r="G2" s="32"/>
      <c r="J2" s="33"/>
      <c r="L2" s="32"/>
      <c r="M2" s="32"/>
      <c r="N2" s="32"/>
      <c r="O2" s="32"/>
      <c r="P2" s="32"/>
      <c r="Q2" s="32"/>
      <c r="R2" s="32"/>
      <c r="Y2" s="1" t="s">
        <v>13</v>
      </c>
      <c r="Z2" s="523">
        <f>表紙!D11</f>
        <v>0</v>
      </c>
      <c r="AA2" s="523"/>
      <c r="AB2" s="1" t="s">
        <v>94</v>
      </c>
      <c r="AC2" s="524" t="str">
        <f>IF(Z2=0,"",YEAR(DATE(2018+Z2,1,1)))</f>
        <v/>
      </c>
      <c r="AD2" s="524"/>
      <c r="AE2" s="2" t="s">
        <v>95</v>
      </c>
      <c r="AF2" s="2" t="s">
        <v>14</v>
      </c>
      <c r="AG2" s="523">
        <f>表紙!F11</f>
        <v>0</v>
      </c>
      <c r="AH2" s="523"/>
      <c r="AI2" s="2" t="s">
        <v>15</v>
      </c>
      <c r="AM2" s="34"/>
      <c r="AN2" s="35"/>
      <c r="AO2" s="35" t="s">
        <v>96</v>
      </c>
      <c r="AP2" s="523" t="s">
        <v>97</v>
      </c>
      <c r="AQ2" s="523"/>
      <c r="AR2" s="523"/>
      <c r="AS2" s="523"/>
      <c r="AT2" s="523"/>
      <c r="AU2" s="523"/>
      <c r="AV2" s="523"/>
      <c r="AW2" s="523"/>
      <c r="AX2" s="523"/>
      <c r="AY2" s="523"/>
      <c r="AZ2" s="523"/>
      <c r="BA2" s="523"/>
      <c r="BB2" s="523"/>
      <c r="BC2" s="523"/>
      <c r="BD2" s="523"/>
      <c r="BE2" s="523"/>
      <c r="BF2" s="35" t="s">
        <v>93</v>
      </c>
    </row>
    <row r="3" spans="2:64" s="42" customFormat="1" ht="20.25" customHeight="1">
      <c r="B3" s="36"/>
      <c r="C3" s="36"/>
      <c r="D3" s="36"/>
      <c r="E3" s="36"/>
      <c r="F3" s="36"/>
      <c r="G3" s="37"/>
      <c r="H3" s="36"/>
      <c r="I3" s="36"/>
      <c r="J3" s="37"/>
      <c r="K3" s="36"/>
      <c r="L3" s="38"/>
      <c r="M3" s="38"/>
      <c r="N3" s="38"/>
      <c r="O3" s="38"/>
      <c r="P3" s="38"/>
      <c r="Q3" s="38"/>
      <c r="R3" s="38"/>
      <c r="S3" s="36"/>
      <c r="T3" s="36"/>
      <c r="U3" s="36"/>
      <c r="V3" s="36"/>
      <c r="W3" s="36"/>
      <c r="X3" s="36"/>
      <c r="Y3" s="36"/>
      <c r="Z3" s="39"/>
      <c r="AA3" s="39"/>
      <c r="AB3" s="40"/>
      <c r="AC3" s="41"/>
      <c r="AD3" s="40"/>
      <c r="AE3" s="36"/>
      <c r="AF3" s="36"/>
      <c r="AG3" s="36"/>
      <c r="AH3" s="36"/>
      <c r="AI3" s="36"/>
      <c r="AJ3" s="36"/>
      <c r="AK3" s="36"/>
      <c r="AL3" s="36"/>
      <c r="AM3" s="36"/>
      <c r="AN3" s="36"/>
      <c r="AO3" s="36"/>
      <c r="AP3" s="36"/>
      <c r="AQ3" s="36"/>
      <c r="AR3" s="36"/>
      <c r="AS3" s="36"/>
      <c r="AT3" s="36"/>
      <c r="BA3" s="43" t="s">
        <v>98</v>
      </c>
      <c r="BB3" s="512" t="s">
        <v>16</v>
      </c>
      <c r="BC3" s="513"/>
      <c r="BD3" s="513"/>
      <c r="BE3" s="514"/>
      <c r="BF3" s="35"/>
    </row>
    <row r="4" spans="2:64" s="42" customFormat="1" ht="18.75">
      <c r="B4" s="36"/>
      <c r="C4" s="36"/>
      <c r="D4" s="36"/>
      <c r="E4" s="36"/>
      <c r="F4" s="36"/>
      <c r="G4" s="37"/>
      <c r="H4" s="36"/>
      <c r="I4" s="36"/>
      <c r="J4" s="37"/>
      <c r="K4" s="36"/>
      <c r="L4" s="38"/>
      <c r="M4" s="38"/>
      <c r="N4" s="38"/>
      <c r="O4" s="38"/>
      <c r="P4" s="38"/>
      <c r="Q4" s="38"/>
      <c r="R4" s="38"/>
      <c r="S4" s="36"/>
      <c r="T4" s="36"/>
      <c r="U4" s="36"/>
      <c r="V4" s="36"/>
      <c r="W4" s="36"/>
      <c r="X4" s="36"/>
      <c r="Y4" s="36"/>
      <c r="Z4" s="44"/>
      <c r="AA4" s="44"/>
      <c r="AB4" s="36"/>
      <c r="AC4" s="36"/>
      <c r="AD4" s="36"/>
      <c r="AE4" s="36"/>
      <c r="AF4" s="36"/>
      <c r="AG4" s="9"/>
      <c r="AH4" s="9"/>
      <c r="AI4" s="9"/>
      <c r="AJ4" s="9"/>
      <c r="AK4" s="9"/>
      <c r="AL4" s="9"/>
      <c r="AM4" s="9"/>
      <c r="AN4" s="9"/>
      <c r="AO4" s="9"/>
      <c r="AP4" s="9"/>
      <c r="AQ4" s="9"/>
      <c r="AR4" s="9"/>
      <c r="AS4" s="9"/>
      <c r="AT4" s="9"/>
      <c r="AU4" s="31"/>
      <c r="AV4" s="31"/>
      <c r="AW4" s="31"/>
      <c r="AX4" s="31"/>
      <c r="AY4" s="31"/>
      <c r="AZ4" s="31"/>
      <c r="BA4" s="43" t="s">
        <v>99</v>
      </c>
      <c r="BB4" s="512" t="s">
        <v>17</v>
      </c>
      <c r="BC4" s="513"/>
      <c r="BD4" s="513"/>
      <c r="BE4" s="514"/>
      <c r="BF4" s="45"/>
    </row>
    <row r="5" spans="2:64" s="42" customFormat="1" ht="6.75" customHeight="1">
      <c r="B5" s="36"/>
      <c r="C5" s="8"/>
      <c r="D5" s="8"/>
      <c r="E5" s="8"/>
      <c r="F5" s="8"/>
      <c r="G5" s="46"/>
      <c r="H5" s="8"/>
      <c r="I5" s="8"/>
      <c r="J5" s="46"/>
      <c r="K5" s="8"/>
      <c r="L5" s="47"/>
      <c r="M5" s="47"/>
      <c r="N5" s="47"/>
      <c r="O5" s="47"/>
      <c r="P5" s="47"/>
      <c r="Q5" s="47"/>
      <c r="R5" s="47"/>
      <c r="S5" s="8"/>
      <c r="T5" s="8"/>
      <c r="U5" s="8"/>
      <c r="V5" s="8"/>
      <c r="W5" s="8"/>
      <c r="X5" s="8"/>
      <c r="Y5" s="8"/>
      <c r="Z5" s="16"/>
      <c r="AA5" s="16"/>
      <c r="AB5" s="8"/>
      <c r="AC5" s="8"/>
      <c r="AD5" s="8"/>
      <c r="AE5" s="8"/>
      <c r="AF5" s="36"/>
      <c r="AG5" s="9"/>
      <c r="AH5" s="9"/>
      <c r="AI5" s="9"/>
      <c r="AJ5" s="9"/>
      <c r="AK5" s="9"/>
      <c r="AL5" s="9"/>
      <c r="AM5" s="9"/>
      <c r="AN5" s="9"/>
      <c r="AO5" s="9"/>
      <c r="AP5" s="9"/>
      <c r="AQ5" s="9"/>
      <c r="AR5" s="9"/>
      <c r="AS5" s="9"/>
      <c r="AT5" s="9"/>
      <c r="AU5" s="31"/>
      <c r="AV5" s="31"/>
      <c r="AW5" s="31"/>
      <c r="AX5" s="31"/>
      <c r="AY5" s="31"/>
      <c r="AZ5" s="31"/>
      <c r="BA5" s="31"/>
      <c r="BB5" s="31"/>
      <c r="BC5" s="31"/>
      <c r="BD5" s="31"/>
      <c r="BE5" s="45"/>
      <c r="BF5" s="45"/>
    </row>
    <row r="6" spans="2:64" s="42" customFormat="1" ht="20.25" customHeight="1">
      <c r="B6" s="36"/>
      <c r="C6" s="8"/>
      <c r="D6" s="8"/>
      <c r="E6" s="8"/>
      <c r="F6" s="8"/>
      <c r="G6" s="46"/>
      <c r="H6" s="8"/>
      <c r="I6" s="8"/>
      <c r="J6" s="46"/>
      <c r="K6" s="8"/>
      <c r="L6" s="47"/>
      <c r="M6" s="47"/>
      <c r="N6" s="47"/>
      <c r="O6" s="47"/>
      <c r="P6" s="47"/>
      <c r="Q6" s="47"/>
      <c r="R6" s="47"/>
      <c r="S6" s="8"/>
      <c r="T6" s="8"/>
      <c r="U6" s="8"/>
      <c r="V6" s="8"/>
      <c r="W6" s="8"/>
      <c r="X6" s="8"/>
      <c r="Y6" s="8"/>
      <c r="Z6" s="16"/>
      <c r="AA6" s="16"/>
      <c r="AB6" s="8"/>
      <c r="AC6" s="8"/>
      <c r="AD6" s="8"/>
      <c r="AE6" s="8"/>
      <c r="AF6" s="36"/>
      <c r="AG6" s="9"/>
      <c r="AH6" s="9"/>
      <c r="AI6" s="9"/>
      <c r="AJ6" s="9"/>
      <c r="AK6" s="9"/>
      <c r="AL6" s="9" t="s">
        <v>18</v>
      </c>
      <c r="AM6" s="9"/>
      <c r="AN6" s="9"/>
      <c r="AO6" s="9"/>
      <c r="AP6" s="9"/>
      <c r="AQ6" s="9"/>
      <c r="AR6" s="9"/>
      <c r="AS6" s="9"/>
      <c r="AT6" s="3"/>
      <c r="AU6" s="3"/>
      <c r="AV6" s="10"/>
      <c r="AW6" s="9"/>
      <c r="AX6" s="515">
        <v>40</v>
      </c>
      <c r="AY6" s="516"/>
      <c r="AZ6" s="10" t="s">
        <v>19</v>
      </c>
      <c r="BA6" s="9"/>
      <c r="BB6" s="515">
        <v>160</v>
      </c>
      <c r="BC6" s="516"/>
      <c r="BD6" s="10" t="s">
        <v>20</v>
      </c>
      <c r="BE6" s="9"/>
      <c r="BF6" s="45"/>
    </row>
    <row r="7" spans="2:64" s="42" customFormat="1" ht="6.75" customHeight="1">
      <c r="B7" s="36"/>
      <c r="C7" s="8"/>
      <c r="D7" s="8"/>
      <c r="E7" s="8"/>
      <c r="F7" s="8"/>
      <c r="G7" s="46"/>
      <c r="H7" s="8"/>
      <c r="I7" s="8"/>
      <c r="J7" s="46"/>
      <c r="K7" s="8"/>
      <c r="L7" s="47"/>
      <c r="M7" s="47"/>
      <c r="N7" s="47"/>
      <c r="O7" s="47"/>
      <c r="P7" s="47"/>
      <c r="Q7" s="47"/>
      <c r="R7" s="47"/>
      <c r="S7" s="8"/>
      <c r="T7" s="8"/>
      <c r="U7" s="8"/>
      <c r="V7" s="8"/>
      <c r="W7" s="8"/>
      <c r="X7" s="8"/>
      <c r="Y7" s="8"/>
      <c r="Z7" s="16"/>
      <c r="AA7" s="16"/>
      <c r="AB7" s="8"/>
      <c r="AC7" s="8"/>
      <c r="AD7" s="8"/>
      <c r="AE7" s="8"/>
      <c r="AF7" s="36"/>
      <c r="AG7" s="9"/>
      <c r="AH7" s="9"/>
      <c r="AI7" s="9"/>
      <c r="AJ7" s="9"/>
      <c r="AK7" s="9"/>
      <c r="AL7" s="9"/>
      <c r="AM7" s="9"/>
      <c r="AN7" s="9"/>
      <c r="AO7" s="9"/>
      <c r="AP7" s="9"/>
      <c r="AQ7" s="9"/>
      <c r="AR7" s="9"/>
      <c r="AS7" s="9"/>
      <c r="AT7" s="9"/>
      <c r="AU7" s="31"/>
      <c r="AV7" s="31"/>
      <c r="AW7" s="31"/>
      <c r="AX7" s="31"/>
      <c r="AY7" s="31"/>
      <c r="AZ7" s="31"/>
      <c r="BA7" s="31"/>
      <c r="BB7" s="31"/>
      <c r="BC7" s="31"/>
      <c r="BD7" s="31"/>
      <c r="BE7" s="45"/>
      <c r="BF7" s="45"/>
    </row>
    <row r="8" spans="2:64" s="42" customFormat="1" ht="20.25" customHeight="1">
      <c r="B8" s="6"/>
      <c r="C8" s="6"/>
      <c r="D8" s="6"/>
      <c r="E8" s="6"/>
      <c r="F8" s="6"/>
      <c r="G8" s="13"/>
      <c r="H8" s="13"/>
      <c r="I8" s="13"/>
      <c r="J8" s="6"/>
      <c r="K8" s="6"/>
      <c r="L8" s="13"/>
      <c r="M8" s="13"/>
      <c r="N8" s="13"/>
      <c r="O8" s="6"/>
      <c r="P8" s="13"/>
      <c r="Q8" s="13"/>
      <c r="R8" s="13"/>
      <c r="S8" s="48"/>
      <c r="T8" s="14"/>
      <c r="U8" s="14"/>
      <c r="V8" s="15"/>
      <c r="W8" s="36"/>
      <c r="X8" s="36"/>
      <c r="Y8" s="36"/>
      <c r="Z8" s="16"/>
      <c r="AA8" s="49"/>
      <c r="AB8" s="46"/>
      <c r="AC8" s="16"/>
      <c r="AD8" s="16"/>
      <c r="AE8" s="16"/>
      <c r="AF8" s="50"/>
      <c r="AG8" s="51"/>
      <c r="AH8" s="51"/>
      <c r="AI8" s="51"/>
      <c r="AJ8" s="52"/>
      <c r="AK8" s="47"/>
      <c r="AL8" s="49"/>
      <c r="AM8" s="49"/>
      <c r="AN8" s="46"/>
      <c r="AO8" s="3"/>
      <c r="AP8" s="3"/>
      <c r="AQ8" s="3"/>
      <c r="AR8" s="53"/>
      <c r="AS8" s="53"/>
      <c r="AT8" s="9"/>
      <c r="AU8" s="54"/>
      <c r="AV8" s="54"/>
      <c r="AW8" s="55"/>
      <c r="AX8" s="31"/>
      <c r="AY8" s="31" t="s">
        <v>21</v>
      </c>
      <c r="AZ8" s="31"/>
      <c r="BA8" s="31"/>
      <c r="BB8" s="517" t="e">
        <f>DAY(EOMONTH(DATE(AC2,AG2,1),0))</f>
        <v>#VALUE!</v>
      </c>
      <c r="BC8" s="518"/>
      <c r="BD8" s="31" t="s">
        <v>22</v>
      </c>
      <c r="BE8" s="31"/>
      <c r="BF8" s="31"/>
      <c r="BJ8" s="35"/>
      <c r="BK8" s="35"/>
      <c r="BL8" s="35"/>
    </row>
    <row r="9" spans="2:64" s="42" customFormat="1" ht="6" customHeight="1">
      <c r="B9" s="7"/>
      <c r="C9" s="7"/>
      <c r="D9" s="7"/>
      <c r="E9" s="7"/>
      <c r="F9" s="7"/>
      <c r="G9" s="6"/>
      <c r="H9" s="13"/>
      <c r="I9" s="3"/>
      <c r="J9" s="3"/>
      <c r="K9" s="7"/>
      <c r="L9" s="6"/>
      <c r="M9" s="13"/>
      <c r="N9" s="3"/>
      <c r="O9" s="3"/>
      <c r="P9" s="6"/>
      <c r="Q9" s="3"/>
      <c r="R9" s="7"/>
      <c r="S9" s="3"/>
      <c r="T9" s="3"/>
      <c r="U9" s="3"/>
      <c r="V9" s="3"/>
      <c r="W9" s="36"/>
      <c r="X9" s="36"/>
      <c r="Y9" s="36"/>
      <c r="Z9" s="8"/>
      <c r="AA9" s="52"/>
      <c r="AB9" s="52"/>
      <c r="AC9" s="8"/>
      <c r="AD9" s="8"/>
      <c r="AE9" s="8"/>
      <c r="AF9" s="56"/>
      <c r="AG9" s="16"/>
      <c r="AH9" s="52"/>
      <c r="AI9" s="8"/>
      <c r="AJ9" s="51"/>
      <c r="AK9" s="52"/>
      <c r="AL9" s="52"/>
      <c r="AM9" s="52"/>
      <c r="AN9" s="52"/>
      <c r="AO9" s="8"/>
      <c r="AP9" s="9"/>
      <c r="AQ9" s="11"/>
      <c r="AR9" s="11"/>
      <c r="AS9" s="11"/>
      <c r="AT9" s="9"/>
      <c r="AU9" s="31"/>
      <c r="AV9" s="31"/>
      <c r="AW9" s="31"/>
      <c r="AX9" s="31"/>
      <c r="AY9" s="31"/>
      <c r="AZ9" s="31"/>
      <c r="BA9" s="31"/>
      <c r="BB9" s="31"/>
      <c r="BC9" s="31"/>
      <c r="BD9" s="31"/>
      <c r="BE9" s="31"/>
      <c r="BF9" s="31"/>
      <c r="BJ9" s="35"/>
      <c r="BK9" s="35"/>
      <c r="BL9" s="35"/>
    </row>
    <row r="10" spans="2:64" s="42" customFormat="1" ht="18.75">
      <c r="B10" s="6"/>
      <c r="C10" s="6"/>
      <c r="D10" s="6"/>
      <c r="E10" s="6"/>
      <c r="F10" s="6"/>
      <c r="G10" s="13"/>
      <c r="H10" s="13"/>
      <c r="I10" s="13"/>
      <c r="J10" s="6"/>
      <c r="K10" s="6"/>
      <c r="L10" s="13"/>
      <c r="M10" s="13"/>
      <c r="N10" s="13"/>
      <c r="O10" s="6"/>
      <c r="P10" s="13"/>
      <c r="Q10" s="13"/>
      <c r="R10" s="13"/>
      <c r="S10" s="48"/>
      <c r="T10" s="14"/>
      <c r="U10" s="14"/>
      <c r="V10" s="15"/>
      <c r="W10" s="36"/>
      <c r="X10" s="36"/>
      <c r="Y10" s="36"/>
      <c r="Z10" s="16"/>
      <c r="AA10" s="49"/>
      <c r="AB10" s="46"/>
      <c r="AC10" s="16"/>
      <c r="AD10" s="16"/>
      <c r="AE10" s="16"/>
      <c r="AF10" s="56"/>
      <c r="AG10" s="51"/>
      <c r="AH10" s="51"/>
      <c r="AI10" s="51"/>
      <c r="AJ10" s="52"/>
      <c r="AK10" s="47"/>
      <c r="AL10" s="49"/>
      <c r="AM10" s="9"/>
      <c r="AN10" s="9"/>
      <c r="AO10" s="57"/>
      <c r="AP10" s="57"/>
      <c r="AQ10" s="57"/>
      <c r="AR10" s="10"/>
      <c r="AS10" s="11"/>
      <c r="AT10" s="11"/>
      <c r="AU10" s="58"/>
      <c r="AV10" s="59"/>
      <c r="AW10" s="59"/>
      <c r="AX10" s="60"/>
      <c r="AY10" s="60"/>
      <c r="AZ10" s="45" t="s">
        <v>100</v>
      </c>
      <c r="BA10" s="59"/>
      <c r="BB10" s="515">
        <v>1</v>
      </c>
      <c r="BC10" s="519"/>
      <c r="BD10" s="516"/>
      <c r="BE10" s="61" t="s">
        <v>101</v>
      </c>
      <c r="BF10" s="31"/>
      <c r="BJ10" s="35"/>
      <c r="BK10" s="35"/>
      <c r="BL10" s="35"/>
    </row>
    <row r="11" spans="2:64" s="42" customFormat="1" ht="6" customHeight="1">
      <c r="B11" s="7"/>
      <c r="C11" s="7"/>
      <c r="D11" s="7"/>
      <c r="E11" s="7"/>
      <c r="F11" s="4"/>
      <c r="G11" s="7"/>
      <c r="H11" s="7"/>
      <c r="I11" s="7"/>
      <c r="J11" s="7"/>
      <c r="K11" s="6"/>
      <c r="L11" s="13"/>
      <c r="M11" s="3"/>
      <c r="N11" s="3"/>
      <c r="O11" s="6"/>
      <c r="P11" s="3"/>
      <c r="Q11" s="7"/>
      <c r="R11" s="3"/>
      <c r="S11" s="3"/>
      <c r="T11" s="3"/>
      <c r="U11" s="3"/>
      <c r="V11" s="4"/>
      <c r="W11" s="36"/>
      <c r="X11" s="36"/>
      <c r="Y11" s="36"/>
      <c r="Z11" s="8"/>
      <c r="AA11" s="52"/>
      <c r="AB11" s="52"/>
      <c r="AC11" s="8"/>
      <c r="AD11" s="8"/>
      <c r="AE11" s="8"/>
      <c r="AF11" s="56"/>
      <c r="AG11" s="16"/>
      <c r="AH11" s="51"/>
      <c r="AI11" s="52"/>
      <c r="AJ11" s="51"/>
      <c r="AK11" s="52"/>
      <c r="AL11" s="52"/>
      <c r="AM11" s="52"/>
      <c r="AN11" s="52"/>
      <c r="AO11" s="7"/>
      <c r="AP11" s="7"/>
      <c r="AQ11" s="6"/>
      <c r="AR11" s="62"/>
      <c r="AS11" s="11"/>
      <c r="AT11" s="11"/>
      <c r="AU11" s="58"/>
      <c r="AV11" s="59"/>
      <c r="AW11" s="59"/>
      <c r="AX11" s="60"/>
      <c r="AY11" s="60"/>
      <c r="AZ11" s="59"/>
      <c r="BA11" s="59"/>
      <c r="BB11" s="63"/>
      <c r="BC11" s="63"/>
      <c r="BD11" s="63"/>
      <c r="BE11" s="61"/>
      <c r="BF11" s="31"/>
      <c r="BJ11" s="35"/>
      <c r="BK11" s="35"/>
      <c r="BL11" s="35"/>
    </row>
    <row r="12" spans="2:64" s="42" customFormat="1" ht="20.25" customHeight="1">
      <c r="B12" s="64"/>
      <c r="C12" s="64"/>
      <c r="D12" s="64"/>
      <c r="E12" s="64"/>
      <c r="F12" s="64"/>
      <c r="G12" s="64"/>
      <c r="H12" s="64"/>
      <c r="I12" s="64"/>
      <c r="J12" s="64"/>
      <c r="K12" s="64"/>
      <c r="L12" s="64"/>
      <c r="M12" s="64"/>
      <c r="N12" s="64"/>
      <c r="O12" s="64"/>
      <c r="P12" s="64"/>
      <c r="Q12" s="64"/>
      <c r="R12" s="64"/>
      <c r="S12" s="64"/>
      <c r="T12" s="64"/>
      <c r="U12" s="64"/>
      <c r="V12" s="64"/>
      <c r="W12" s="36"/>
      <c r="X12" s="36"/>
      <c r="Y12" s="36"/>
      <c r="Z12" s="6"/>
      <c r="AA12" s="65"/>
      <c r="AB12" s="65"/>
      <c r="AC12" s="6"/>
      <c r="AD12" s="16"/>
      <c r="AE12" s="16"/>
      <c r="AF12" s="50"/>
      <c r="AG12" s="46"/>
      <c r="AH12" s="51"/>
      <c r="AI12" s="52"/>
      <c r="AJ12" s="51"/>
      <c r="AK12" s="52"/>
      <c r="AL12" s="52"/>
      <c r="AM12" s="52"/>
      <c r="AN12" s="52"/>
      <c r="AO12" s="520"/>
      <c r="AP12" s="520"/>
      <c r="AQ12" s="520"/>
      <c r="AR12" s="10"/>
      <c r="AS12" s="11"/>
      <c r="AT12" s="11"/>
      <c r="AU12" s="58"/>
      <c r="AV12" s="59"/>
      <c r="AW12" s="59"/>
      <c r="AX12" s="60"/>
      <c r="AY12" s="60"/>
      <c r="AZ12" s="59"/>
      <c r="BA12" s="59"/>
      <c r="BB12" s="515">
        <v>1</v>
      </c>
      <c r="BC12" s="519"/>
      <c r="BD12" s="516"/>
      <c r="BE12" s="66" t="s">
        <v>102</v>
      </c>
      <c r="BF12" s="31"/>
      <c r="BJ12" s="35"/>
      <c r="BK12" s="35"/>
      <c r="BL12" s="35"/>
    </row>
    <row r="13" spans="2:64" s="42" customFormat="1" ht="6.75" customHeight="1">
      <c r="B13" s="64"/>
      <c r="C13" s="64"/>
      <c r="D13" s="64"/>
      <c r="E13" s="64"/>
      <c r="F13" s="64"/>
      <c r="G13" s="64"/>
      <c r="H13" s="64"/>
      <c r="I13" s="64"/>
      <c r="J13" s="64"/>
      <c r="K13" s="64"/>
      <c r="L13" s="64"/>
      <c r="M13" s="64"/>
      <c r="N13" s="64"/>
      <c r="O13" s="64"/>
      <c r="P13" s="64"/>
      <c r="Q13" s="64"/>
      <c r="R13" s="64"/>
      <c r="S13" s="64"/>
      <c r="T13" s="64"/>
      <c r="U13" s="64"/>
      <c r="V13" s="64"/>
      <c r="W13" s="36"/>
      <c r="X13" s="36"/>
      <c r="Y13" s="36"/>
      <c r="Z13" s="13"/>
      <c r="AA13" s="67"/>
      <c r="AB13" s="67"/>
      <c r="AC13" s="13"/>
      <c r="AD13" s="51"/>
      <c r="AE13" s="51"/>
      <c r="AF13" s="56"/>
      <c r="AG13" s="9"/>
      <c r="AH13" s="9"/>
      <c r="AI13" s="9"/>
      <c r="AJ13" s="9"/>
      <c r="AK13" s="9"/>
      <c r="AL13" s="9"/>
      <c r="AM13" s="9"/>
      <c r="AN13" s="9"/>
      <c r="AO13" s="7"/>
      <c r="AP13" s="7"/>
      <c r="AQ13" s="7"/>
      <c r="AR13" s="9"/>
      <c r="AS13" s="11"/>
      <c r="AT13" s="11"/>
      <c r="AU13" s="58"/>
      <c r="AV13" s="59"/>
      <c r="AW13" s="59"/>
      <c r="AX13" s="60"/>
      <c r="AY13" s="60"/>
      <c r="AZ13" s="59"/>
      <c r="BA13" s="59"/>
      <c r="BB13" s="63"/>
      <c r="BC13" s="63"/>
      <c r="BD13" s="63"/>
      <c r="BE13" s="61"/>
      <c r="BF13" s="31"/>
      <c r="BJ13" s="35"/>
      <c r="BK13" s="35"/>
      <c r="BL13" s="35"/>
    </row>
    <row r="14" spans="2:64" s="42" customFormat="1" ht="18.75">
      <c r="B14" s="64"/>
      <c r="C14" s="64"/>
      <c r="D14" s="64"/>
      <c r="E14" s="64"/>
      <c r="F14" s="64"/>
      <c r="G14" s="64"/>
      <c r="H14" s="64"/>
      <c r="I14" s="64"/>
      <c r="J14" s="64"/>
      <c r="K14" s="64"/>
      <c r="L14" s="64"/>
      <c r="M14" s="64"/>
      <c r="N14" s="64"/>
      <c r="O14" s="64"/>
      <c r="P14" s="64"/>
      <c r="Q14" s="64"/>
      <c r="R14" s="64"/>
      <c r="S14" s="64"/>
      <c r="T14" s="64"/>
      <c r="U14" s="64"/>
      <c r="V14" s="64"/>
      <c r="W14" s="36"/>
      <c r="X14" s="36"/>
      <c r="Y14" s="36"/>
      <c r="Z14" s="6"/>
      <c r="AA14" s="65"/>
      <c r="AB14" s="65"/>
      <c r="AC14" s="6"/>
      <c r="AD14" s="16"/>
      <c r="AE14" s="16"/>
      <c r="AF14" s="56"/>
      <c r="AG14" s="9"/>
      <c r="AH14" s="9"/>
      <c r="AI14" s="9"/>
      <c r="AJ14" s="9"/>
      <c r="AK14" s="9"/>
      <c r="AL14" s="9"/>
      <c r="AM14" s="9"/>
      <c r="AN14" s="9"/>
      <c r="AO14" s="3"/>
      <c r="AP14" s="3"/>
      <c r="AQ14" s="3"/>
      <c r="AR14" s="9"/>
      <c r="AS14" s="11"/>
      <c r="AT14" s="12" t="s">
        <v>103</v>
      </c>
      <c r="AU14" s="525"/>
      <c r="AV14" s="526"/>
      <c r="AW14" s="527"/>
      <c r="AX14" s="63" t="s">
        <v>104</v>
      </c>
      <c r="AY14" s="525"/>
      <c r="AZ14" s="526"/>
      <c r="BA14" s="527"/>
      <c r="BB14" s="68" t="s">
        <v>105</v>
      </c>
      <c r="BC14" s="528">
        <f>(AY14-AU14)*24</f>
        <v>0</v>
      </c>
      <c r="BD14" s="529"/>
      <c r="BE14" s="69" t="s">
        <v>106</v>
      </c>
      <c r="BF14" s="63"/>
      <c r="BJ14" s="35"/>
      <c r="BK14" s="35"/>
      <c r="BL14" s="35"/>
    </row>
    <row r="15" spans="2:64" s="42" customFormat="1" ht="6.75" customHeight="1">
      <c r="B15" s="36"/>
      <c r="C15" s="53"/>
      <c r="D15" s="53"/>
      <c r="E15" s="53"/>
      <c r="F15" s="53"/>
      <c r="G15" s="8"/>
      <c r="H15" s="8"/>
      <c r="I15" s="47"/>
      <c r="J15" s="16"/>
      <c r="K15" s="51"/>
      <c r="L15" s="52"/>
      <c r="M15" s="52"/>
      <c r="N15" s="16"/>
      <c r="O15" s="52"/>
      <c r="P15" s="8"/>
      <c r="Q15" s="51"/>
      <c r="R15" s="52"/>
      <c r="S15" s="52"/>
      <c r="T15" s="52"/>
      <c r="U15" s="52"/>
      <c r="V15" s="8"/>
      <c r="W15" s="47"/>
      <c r="X15" s="70"/>
      <c r="Y15" s="70"/>
      <c r="Z15" s="46"/>
      <c r="AA15" s="16"/>
      <c r="AB15" s="47"/>
      <c r="AC15" s="16"/>
      <c r="AD15" s="51"/>
      <c r="AE15" s="52"/>
      <c r="AF15" s="56"/>
      <c r="AG15" s="50"/>
      <c r="AH15" s="71"/>
      <c r="AI15" s="56"/>
      <c r="AJ15" s="71"/>
      <c r="AK15" s="56"/>
      <c r="AL15" s="56"/>
      <c r="AM15" s="56"/>
      <c r="AN15" s="56"/>
      <c r="AO15" s="5"/>
      <c r="AP15" s="36"/>
      <c r="AQ15" s="44"/>
      <c r="AR15" s="44"/>
      <c r="AS15" s="44"/>
      <c r="AT15" s="44"/>
      <c r="AU15" s="72"/>
      <c r="AV15" s="73"/>
      <c r="AW15" s="73"/>
      <c r="AX15" s="74"/>
      <c r="AY15" s="74"/>
      <c r="AZ15" s="73"/>
      <c r="BA15" s="73"/>
      <c r="BB15" s="75"/>
      <c r="BC15" s="75"/>
      <c r="BD15" s="75"/>
      <c r="BE15" s="76"/>
      <c r="BJ15" s="35"/>
      <c r="BK15" s="35"/>
      <c r="BL15" s="35"/>
    </row>
    <row r="16" spans="2:64" ht="8.4499999999999993" customHeight="1" thickBot="1">
      <c r="B16" s="77"/>
      <c r="C16" s="78"/>
      <c r="D16" s="78"/>
      <c r="E16" s="78"/>
      <c r="F16" s="78"/>
      <c r="G16" s="78"/>
      <c r="H16" s="77"/>
      <c r="I16" s="77"/>
      <c r="J16" s="77"/>
      <c r="K16" s="77"/>
      <c r="L16" s="77"/>
      <c r="M16" s="77"/>
      <c r="N16" s="77"/>
      <c r="O16" s="77"/>
      <c r="P16" s="77"/>
      <c r="Q16" s="77"/>
      <c r="R16" s="77"/>
      <c r="S16" s="77"/>
      <c r="T16" s="77"/>
      <c r="U16" s="77"/>
      <c r="V16" s="77"/>
      <c r="W16" s="77"/>
      <c r="X16" s="78"/>
      <c r="Y16" s="77"/>
      <c r="Z16" s="77"/>
      <c r="AA16" s="77"/>
      <c r="AB16" s="77"/>
      <c r="AC16" s="77"/>
      <c r="AD16" s="77"/>
      <c r="AE16" s="77"/>
      <c r="AF16" s="77"/>
      <c r="AG16" s="77"/>
      <c r="AH16" s="77"/>
      <c r="AI16" s="77"/>
      <c r="AJ16" s="77"/>
      <c r="AK16" s="77"/>
      <c r="AL16" s="77"/>
      <c r="AM16" s="77"/>
      <c r="AN16" s="78"/>
      <c r="AO16" s="77"/>
      <c r="AP16" s="77"/>
      <c r="AQ16" s="77"/>
      <c r="AR16" s="77"/>
      <c r="AS16" s="77"/>
      <c r="AT16" s="77"/>
      <c r="BE16" s="80"/>
      <c r="BF16" s="80"/>
      <c r="BG16" s="80"/>
    </row>
    <row r="17" spans="2:58" ht="20.25" customHeight="1">
      <c r="B17" s="530" t="s">
        <v>107</v>
      </c>
      <c r="C17" s="533" t="s">
        <v>108</v>
      </c>
      <c r="D17" s="534"/>
      <c r="E17" s="535"/>
      <c r="F17" s="81"/>
      <c r="G17" s="542" t="s">
        <v>109</v>
      </c>
      <c r="H17" s="545" t="s">
        <v>110</v>
      </c>
      <c r="I17" s="534"/>
      <c r="J17" s="534"/>
      <c r="K17" s="535"/>
      <c r="L17" s="545" t="s">
        <v>111</v>
      </c>
      <c r="M17" s="534"/>
      <c r="N17" s="534"/>
      <c r="O17" s="548"/>
      <c r="P17" s="551"/>
      <c r="Q17" s="552"/>
      <c r="R17" s="553"/>
      <c r="S17" s="560" t="s">
        <v>112</v>
      </c>
      <c r="T17" s="561"/>
      <c r="U17" s="561"/>
      <c r="V17" s="561"/>
      <c r="W17" s="561"/>
      <c r="X17" s="561"/>
      <c r="Y17" s="561"/>
      <c r="Z17" s="561"/>
      <c r="AA17" s="561"/>
      <c r="AB17" s="561"/>
      <c r="AC17" s="561"/>
      <c r="AD17" s="561"/>
      <c r="AE17" s="561"/>
      <c r="AF17" s="561"/>
      <c r="AG17" s="561"/>
      <c r="AH17" s="561"/>
      <c r="AI17" s="561"/>
      <c r="AJ17" s="561"/>
      <c r="AK17" s="561"/>
      <c r="AL17" s="561"/>
      <c r="AM17" s="561"/>
      <c r="AN17" s="561"/>
      <c r="AO17" s="561"/>
      <c r="AP17" s="561"/>
      <c r="AQ17" s="561"/>
      <c r="AR17" s="561"/>
      <c r="AS17" s="561"/>
      <c r="AT17" s="561"/>
      <c r="AU17" s="561"/>
      <c r="AV17" s="561"/>
      <c r="AW17" s="562"/>
      <c r="AX17" s="591" t="str">
        <f>IF(BB3="４週","(11) 1～4週目の勤務時間数合計","(11) 1か月の勤務時間数   合計")</f>
        <v>(11) 1～4週目の勤務時間数合計</v>
      </c>
      <c r="AY17" s="592"/>
      <c r="AZ17" s="597" t="s">
        <v>113</v>
      </c>
      <c r="BA17" s="598"/>
      <c r="BB17" s="603" t="s">
        <v>114</v>
      </c>
      <c r="BC17" s="604"/>
      <c r="BD17" s="604"/>
      <c r="BE17" s="604"/>
      <c r="BF17" s="605"/>
    </row>
    <row r="18" spans="2:58" ht="20.25" customHeight="1">
      <c r="B18" s="531"/>
      <c r="C18" s="536"/>
      <c r="D18" s="537"/>
      <c r="E18" s="538"/>
      <c r="F18" s="82"/>
      <c r="G18" s="543"/>
      <c r="H18" s="546"/>
      <c r="I18" s="537"/>
      <c r="J18" s="537"/>
      <c r="K18" s="538"/>
      <c r="L18" s="546"/>
      <c r="M18" s="537"/>
      <c r="N18" s="537"/>
      <c r="O18" s="549"/>
      <c r="P18" s="554"/>
      <c r="Q18" s="555"/>
      <c r="R18" s="556"/>
      <c r="S18" s="612" t="s">
        <v>23</v>
      </c>
      <c r="T18" s="613"/>
      <c r="U18" s="613"/>
      <c r="V18" s="613"/>
      <c r="W18" s="613"/>
      <c r="X18" s="613"/>
      <c r="Y18" s="614"/>
      <c r="Z18" s="612" t="s">
        <v>24</v>
      </c>
      <c r="AA18" s="613"/>
      <c r="AB18" s="613"/>
      <c r="AC18" s="613"/>
      <c r="AD18" s="613"/>
      <c r="AE18" s="613"/>
      <c r="AF18" s="614"/>
      <c r="AG18" s="612" t="s">
        <v>25</v>
      </c>
      <c r="AH18" s="613"/>
      <c r="AI18" s="613"/>
      <c r="AJ18" s="613"/>
      <c r="AK18" s="613"/>
      <c r="AL18" s="613"/>
      <c r="AM18" s="614"/>
      <c r="AN18" s="612" t="s">
        <v>26</v>
      </c>
      <c r="AO18" s="613"/>
      <c r="AP18" s="613"/>
      <c r="AQ18" s="613"/>
      <c r="AR18" s="613"/>
      <c r="AS18" s="613"/>
      <c r="AT18" s="614"/>
      <c r="AU18" s="615" t="s">
        <v>27</v>
      </c>
      <c r="AV18" s="616"/>
      <c r="AW18" s="617"/>
      <c r="AX18" s="593"/>
      <c r="AY18" s="594"/>
      <c r="AZ18" s="599"/>
      <c r="BA18" s="600"/>
      <c r="BB18" s="606"/>
      <c r="BC18" s="607"/>
      <c r="BD18" s="607"/>
      <c r="BE18" s="607"/>
      <c r="BF18" s="608"/>
    </row>
    <row r="19" spans="2:58" ht="20.25" customHeight="1">
      <c r="B19" s="531"/>
      <c r="C19" s="536"/>
      <c r="D19" s="537"/>
      <c r="E19" s="538"/>
      <c r="F19" s="82"/>
      <c r="G19" s="543"/>
      <c r="H19" s="546"/>
      <c r="I19" s="537"/>
      <c r="J19" s="537"/>
      <c r="K19" s="538"/>
      <c r="L19" s="546"/>
      <c r="M19" s="537"/>
      <c r="N19" s="537"/>
      <c r="O19" s="549"/>
      <c r="P19" s="554"/>
      <c r="Q19" s="555"/>
      <c r="R19" s="556"/>
      <c r="S19" s="83">
        <v>1</v>
      </c>
      <c r="T19" s="84">
        <v>2</v>
      </c>
      <c r="U19" s="84">
        <v>3</v>
      </c>
      <c r="V19" s="84">
        <v>4</v>
      </c>
      <c r="W19" s="84">
        <v>5</v>
      </c>
      <c r="X19" s="84">
        <v>6</v>
      </c>
      <c r="Y19" s="85">
        <v>7</v>
      </c>
      <c r="Z19" s="83">
        <v>8</v>
      </c>
      <c r="AA19" s="84">
        <v>9</v>
      </c>
      <c r="AB19" s="84">
        <v>10</v>
      </c>
      <c r="AC19" s="84">
        <v>11</v>
      </c>
      <c r="AD19" s="84">
        <v>12</v>
      </c>
      <c r="AE19" s="84">
        <v>13</v>
      </c>
      <c r="AF19" s="85">
        <v>14</v>
      </c>
      <c r="AG19" s="86">
        <v>15</v>
      </c>
      <c r="AH19" s="84">
        <v>16</v>
      </c>
      <c r="AI19" s="84">
        <v>17</v>
      </c>
      <c r="AJ19" s="84">
        <v>18</v>
      </c>
      <c r="AK19" s="84">
        <v>19</v>
      </c>
      <c r="AL19" s="84">
        <v>20</v>
      </c>
      <c r="AM19" s="85">
        <v>21</v>
      </c>
      <c r="AN19" s="83">
        <v>22</v>
      </c>
      <c r="AO19" s="84">
        <v>23</v>
      </c>
      <c r="AP19" s="84">
        <v>24</v>
      </c>
      <c r="AQ19" s="84">
        <v>25</v>
      </c>
      <c r="AR19" s="84">
        <v>26</v>
      </c>
      <c r="AS19" s="84">
        <v>27</v>
      </c>
      <c r="AT19" s="85">
        <v>28</v>
      </c>
      <c r="AU19" s="87" t="str">
        <f>IF($BB$3="暦月",IF(DAY(DATE($AC$2,$AG$2,29))=29,29,""),"")</f>
        <v/>
      </c>
      <c r="AV19" s="88" t="str">
        <f>IF($BB$3="暦月",IF(DAY(DATE($AC$2,$AG$2,30))=30,30,""),"")</f>
        <v/>
      </c>
      <c r="AW19" s="89" t="str">
        <f>IF($BB$3="暦月",IF(DAY(DATE($AC$2,$AG$2,31))=31,31,""),"")</f>
        <v/>
      </c>
      <c r="AX19" s="593"/>
      <c r="AY19" s="594"/>
      <c r="AZ19" s="599"/>
      <c r="BA19" s="600"/>
      <c r="BB19" s="606"/>
      <c r="BC19" s="607"/>
      <c r="BD19" s="607"/>
      <c r="BE19" s="607"/>
      <c r="BF19" s="608"/>
    </row>
    <row r="20" spans="2:58" ht="20.25" hidden="1" customHeight="1">
      <c r="B20" s="531"/>
      <c r="C20" s="536"/>
      <c r="D20" s="537"/>
      <c r="E20" s="538"/>
      <c r="F20" s="82"/>
      <c r="G20" s="543"/>
      <c r="H20" s="546"/>
      <c r="I20" s="537"/>
      <c r="J20" s="537"/>
      <c r="K20" s="538"/>
      <c r="L20" s="546"/>
      <c r="M20" s="537"/>
      <c r="N20" s="537"/>
      <c r="O20" s="549"/>
      <c r="P20" s="554"/>
      <c r="Q20" s="555"/>
      <c r="R20" s="556"/>
      <c r="S20" s="83" t="e">
        <f>WEEKDAY(DATE($AC$2,$AG$2,1))</f>
        <v>#VALUE!</v>
      </c>
      <c r="T20" s="84" t="e">
        <f>WEEKDAY(DATE($AC$2,$AG$2,2))</f>
        <v>#VALUE!</v>
      </c>
      <c r="U20" s="84" t="e">
        <f>WEEKDAY(DATE($AC$2,$AG$2,3))</f>
        <v>#VALUE!</v>
      </c>
      <c r="V20" s="84" t="e">
        <f>WEEKDAY(DATE($AC$2,$AG$2,4))</f>
        <v>#VALUE!</v>
      </c>
      <c r="W20" s="84" t="e">
        <f>WEEKDAY(DATE($AC$2,$AG$2,5))</f>
        <v>#VALUE!</v>
      </c>
      <c r="X20" s="84" t="e">
        <f>WEEKDAY(DATE($AC$2,$AG$2,6))</f>
        <v>#VALUE!</v>
      </c>
      <c r="Y20" s="85" t="e">
        <f>WEEKDAY(DATE($AC$2,$AG$2,7))</f>
        <v>#VALUE!</v>
      </c>
      <c r="Z20" s="83" t="e">
        <f>WEEKDAY(DATE($AC$2,$AG$2,8))</f>
        <v>#VALUE!</v>
      </c>
      <c r="AA20" s="84" t="e">
        <f>WEEKDAY(DATE($AC$2,$AG$2,9))</f>
        <v>#VALUE!</v>
      </c>
      <c r="AB20" s="84" t="e">
        <f>WEEKDAY(DATE($AC$2,$AG$2,10))</f>
        <v>#VALUE!</v>
      </c>
      <c r="AC20" s="84" t="e">
        <f>WEEKDAY(DATE($AC$2,$AG$2,11))</f>
        <v>#VALUE!</v>
      </c>
      <c r="AD20" s="84" t="e">
        <f>WEEKDAY(DATE($AC$2,$AG$2,12))</f>
        <v>#VALUE!</v>
      </c>
      <c r="AE20" s="84" t="e">
        <f>WEEKDAY(DATE($AC$2,$AG$2,13))</f>
        <v>#VALUE!</v>
      </c>
      <c r="AF20" s="85" t="e">
        <f>WEEKDAY(DATE($AC$2,$AG$2,14))</f>
        <v>#VALUE!</v>
      </c>
      <c r="AG20" s="83" t="e">
        <f>WEEKDAY(DATE($AC$2,$AG$2,15))</f>
        <v>#VALUE!</v>
      </c>
      <c r="AH20" s="84" t="e">
        <f>WEEKDAY(DATE($AC$2,$AG$2,16))</f>
        <v>#VALUE!</v>
      </c>
      <c r="AI20" s="84" t="e">
        <f>WEEKDAY(DATE($AC$2,$AG$2,17))</f>
        <v>#VALUE!</v>
      </c>
      <c r="AJ20" s="84" t="e">
        <f>WEEKDAY(DATE($AC$2,$AG$2,18))</f>
        <v>#VALUE!</v>
      </c>
      <c r="AK20" s="84" t="e">
        <f>WEEKDAY(DATE($AC$2,$AG$2,19))</f>
        <v>#VALUE!</v>
      </c>
      <c r="AL20" s="84" t="e">
        <f>WEEKDAY(DATE($AC$2,$AG$2,20))</f>
        <v>#VALUE!</v>
      </c>
      <c r="AM20" s="85" t="e">
        <f>WEEKDAY(DATE($AC$2,$AG$2,21))</f>
        <v>#VALUE!</v>
      </c>
      <c r="AN20" s="83" t="e">
        <f>WEEKDAY(DATE($AC$2,$AG$2,22))</f>
        <v>#VALUE!</v>
      </c>
      <c r="AO20" s="84" t="e">
        <f>WEEKDAY(DATE($AC$2,$AG$2,23))</f>
        <v>#VALUE!</v>
      </c>
      <c r="AP20" s="84" t="e">
        <f>WEEKDAY(DATE($AC$2,$AG$2,24))</f>
        <v>#VALUE!</v>
      </c>
      <c r="AQ20" s="84" t="e">
        <f>WEEKDAY(DATE($AC$2,$AG$2,25))</f>
        <v>#VALUE!</v>
      </c>
      <c r="AR20" s="84" t="e">
        <f>WEEKDAY(DATE($AC$2,$AG$2,26))</f>
        <v>#VALUE!</v>
      </c>
      <c r="AS20" s="84" t="e">
        <f>WEEKDAY(DATE($AC$2,$AG$2,27))</f>
        <v>#VALUE!</v>
      </c>
      <c r="AT20" s="85" t="e">
        <f>WEEKDAY(DATE($AC$2,$AG$2,28))</f>
        <v>#VALUE!</v>
      </c>
      <c r="AU20" s="83">
        <f>IF(AU19=29,WEEKDAY(DATE($AC$2,$AG$2,29)),0)</f>
        <v>0</v>
      </c>
      <c r="AV20" s="84">
        <f>IF(AV19=30,WEEKDAY(DATE($AC$2,$AG$2,30)),0)</f>
        <v>0</v>
      </c>
      <c r="AW20" s="85">
        <f>IF(AW19=31,WEEKDAY(DATE($AC$2,$AG$2,31)),0)</f>
        <v>0</v>
      </c>
      <c r="AX20" s="593"/>
      <c r="AY20" s="594"/>
      <c r="AZ20" s="599"/>
      <c r="BA20" s="600"/>
      <c r="BB20" s="606"/>
      <c r="BC20" s="607"/>
      <c r="BD20" s="607"/>
      <c r="BE20" s="607"/>
      <c r="BF20" s="608"/>
    </row>
    <row r="21" spans="2:58" ht="22.5" customHeight="1" thickBot="1">
      <c r="B21" s="532"/>
      <c r="C21" s="539"/>
      <c r="D21" s="540"/>
      <c r="E21" s="541"/>
      <c r="F21" s="90"/>
      <c r="G21" s="544"/>
      <c r="H21" s="547"/>
      <c r="I21" s="540"/>
      <c r="J21" s="540"/>
      <c r="K21" s="541"/>
      <c r="L21" s="547"/>
      <c r="M21" s="540"/>
      <c r="N21" s="540"/>
      <c r="O21" s="550"/>
      <c r="P21" s="557"/>
      <c r="Q21" s="558"/>
      <c r="R21" s="559"/>
      <c r="S21" s="91" t="e">
        <f>IF(S20=1,"日",IF(S20=2,"月",IF(S20=3,"火",IF(S20=4,"水",IF(S20=5,"木",IF(S20=6,"金","土"))))))</f>
        <v>#VALUE!</v>
      </c>
      <c r="T21" s="92" t="e">
        <f t="shared" ref="T21:AT21" si="0">IF(T20=1,"日",IF(T20=2,"月",IF(T20=3,"火",IF(T20=4,"水",IF(T20=5,"木",IF(T20=6,"金","土"))))))</f>
        <v>#VALUE!</v>
      </c>
      <c r="U21" s="92" t="e">
        <f t="shared" si="0"/>
        <v>#VALUE!</v>
      </c>
      <c r="V21" s="92" t="e">
        <f t="shared" si="0"/>
        <v>#VALUE!</v>
      </c>
      <c r="W21" s="92" t="e">
        <f t="shared" si="0"/>
        <v>#VALUE!</v>
      </c>
      <c r="X21" s="92" t="e">
        <f t="shared" si="0"/>
        <v>#VALUE!</v>
      </c>
      <c r="Y21" s="93" t="e">
        <f t="shared" si="0"/>
        <v>#VALUE!</v>
      </c>
      <c r="Z21" s="91" t="e">
        <f>IF(Z20=1,"日",IF(Z20=2,"月",IF(Z20=3,"火",IF(Z20=4,"水",IF(Z20=5,"木",IF(Z20=6,"金","土"))))))</f>
        <v>#VALUE!</v>
      </c>
      <c r="AA21" s="92" t="e">
        <f t="shared" si="0"/>
        <v>#VALUE!</v>
      </c>
      <c r="AB21" s="92" t="e">
        <f t="shared" si="0"/>
        <v>#VALUE!</v>
      </c>
      <c r="AC21" s="92" t="e">
        <f t="shared" si="0"/>
        <v>#VALUE!</v>
      </c>
      <c r="AD21" s="92" t="e">
        <f t="shared" si="0"/>
        <v>#VALUE!</v>
      </c>
      <c r="AE21" s="92" t="e">
        <f t="shared" si="0"/>
        <v>#VALUE!</v>
      </c>
      <c r="AF21" s="93" t="e">
        <f t="shared" si="0"/>
        <v>#VALUE!</v>
      </c>
      <c r="AG21" s="91" t="e">
        <f>IF(AG20=1,"日",IF(AG20=2,"月",IF(AG20=3,"火",IF(AG20=4,"水",IF(AG20=5,"木",IF(AG20=6,"金","土"))))))</f>
        <v>#VALUE!</v>
      </c>
      <c r="AH21" s="92" t="e">
        <f t="shared" si="0"/>
        <v>#VALUE!</v>
      </c>
      <c r="AI21" s="92" t="e">
        <f t="shared" si="0"/>
        <v>#VALUE!</v>
      </c>
      <c r="AJ21" s="92" t="e">
        <f t="shared" si="0"/>
        <v>#VALUE!</v>
      </c>
      <c r="AK21" s="92" t="e">
        <f t="shared" si="0"/>
        <v>#VALUE!</v>
      </c>
      <c r="AL21" s="92" t="e">
        <f t="shared" si="0"/>
        <v>#VALUE!</v>
      </c>
      <c r="AM21" s="93" t="e">
        <f t="shared" si="0"/>
        <v>#VALUE!</v>
      </c>
      <c r="AN21" s="91" t="e">
        <f>IF(AN20=1,"日",IF(AN20=2,"月",IF(AN20=3,"火",IF(AN20=4,"水",IF(AN20=5,"木",IF(AN20=6,"金","土"))))))</f>
        <v>#VALUE!</v>
      </c>
      <c r="AO21" s="92" t="e">
        <f t="shared" si="0"/>
        <v>#VALUE!</v>
      </c>
      <c r="AP21" s="92" t="e">
        <f t="shared" si="0"/>
        <v>#VALUE!</v>
      </c>
      <c r="AQ21" s="92" t="e">
        <f t="shared" si="0"/>
        <v>#VALUE!</v>
      </c>
      <c r="AR21" s="92" t="e">
        <f t="shared" si="0"/>
        <v>#VALUE!</v>
      </c>
      <c r="AS21" s="92" t="e">
        <f t="shared" si="0"/>
        <v>#VALUE!</v>
      </c>
      <c r="AT21" s="93" t="e">
        <f t="shared" si="0"/>
        <v>#VALUE!</v>
      </c>
      <c r="AU21" s="92" t="str">
        <f>IF(AU20=1,"日",IF(AU20=2,"月",IF(AU20=3,"火",IF(AU20=4,"水",IF(AU20=5,"木",IF(AU20=6,"金",IF(AU20=0,"","土")))))))</f>
        <v/>
      </c>
      <c r="AV21" s="92" t="str">
        <f>IF(AV20=1,"日",IF(AV20=2,"月",IF(AV20=3,"火",IF(AV20=4,"水",IF(AV20=5,"木",IF(AV20=6,"金",IF(AV20=0,"","土")))))))</f>
        <v/>
      </c>
      <c r="AW21" s="92" t="str">
        <f>IF(AW20=1,"日",IF(AW20=2,"月",IF(AW20=3,"火",IF(AW20=4,"水",IF(AW20=5,"木",IF(AW20=6,"金",IF(AW20=0,"","土")))))))</f>
        <v/>
      </c>
      <c r="AX21" s="595"/>
      <c r="AY21" s="596"/>
      <c r="AZ21" s="601"/>
      <c r="BA21" s="602"/>
      <c r="BB21" s="609"/>
      <c r="BC21" s="610"/>
      <c r="BD21" s="610"/>
      <c r="BE21" s="610"/>
      <c r="BF21" s="611"/>
    </row>
    <row r="22" spans="2:58" ht="20.25" customHeight="1">
      <c r="B22" s="563">
        <v>1</v>
      </c>
      <c r="C22" s="565"/>
      <c r="D22" s="566"/>
      <c r="E22" s="567"/>
      <c r="F22" s="94"/>
      <c r="G22" s="574"/>
      <c r="H22" s="576"/>
      <c r="I22" s="577"/>
      <c r="J22" s="577"/>
      <c r="K22" s="578"/>
      <c r="L22" s="582"/>
      <c r="M22" s="583"/>
      <c r="N22" s="583"/>
      <c r="O22" s="584"/>
      <c r="P22" s="588" t="s">
        <v>115</v>
      </c>
      <c r="Q22" s="589"/>
      <c r="R22" s="590"/>
      <c r="S22" s="95"/>
      <c r="T22" s="96"/>
      <c r="U22" s="96"/>
      <c r="V22" s="96"/>
      <c r="W22" s="96"/>
      <c r="X22" s="96"/>
      <c r="Y22" s="97"/>
      <c r="Z22" s="95"/>
      <c r="AA22" s="96"/>
      <c r="AB22" s="96"/>
      <c r="AC22" s="96"/>
      <c r="AD22" s="96"/>
      <c r="AE22" s="96"/>
      <c r="AF22" s="97"/>
      <c r="AG22" s="95"/>
      <c r="AH22" s="96"/>
      <c r="AI22" s="96"/>
      <c r="AJ22" s="96"/>
      <c r="AK22" s="96"/>
      <c r="AL22" s="96"/>
      <c r="AM22" s="97"/>
      <c r="AN22" s="95"/>
      <c r="AO22" s="96"/>
      <c r="AP22" s="96"/>
      <c r="AQ22" s="96"/>
      <c r="AR22" s="96"/>
      <c r="AS22" s="96"/>
      <c r="AT22" s="97"/>
      <c r="AU22" s="95"/>
      <c r="AV22" s="96"/>
      <c r="AW22" s="96"/>
      <c r="AX22" s="618"/>
      <c r="AY22" s="619"/>
      <c r="AZ22" s="620"/>
      <c r="BA22" s="621"/>
      <c r="BB22" s="622"/>
      <c r="BC22" s="623"/>
      <c r="BD22" s="623"/>
      <c r="BE22" s="623"/>
      <c r="BF22" s="624"/>
    </row>
    <row r="23" spans="2:58" ht="20.25" customHeight="1">
      <c r="B23" s="564"/>
      <c r="C23" s="568"/>
      <c r="D23" s="569"/>
      <c r="E23" s="570"/>
      <c r="F23" s="98"/>
      <c r="G23" s="575"/>
      <c r="H23" s="579"/>
      <c r="I23" s="580"/>
      <c r="J23" s="580"/>
      <c r="K23" s="581"/>
      <c r="L23" s="585"/>
      <c r="M23" s="586"/>
      <c r="N23" s="586"/>
      <c r="O23" s="587"/>
      <c r="P23" s="631" t="s">
        <v>116</v>
      </c>
      <c r="Q23" s="632"/>
      <c r="R23" s="633"/>
      <c r="S23" s="99" t="str">
        <f>IF(S22="","",VLOOKUP(S22,'シフト記号表(勤務形態一覧表)'!$C$6:$K$35,9,FALSE))</f>
        <v/>
      </c>
      <c r="T23" s="100" t="str">
        <f>IF(T22="","",VLOOKUP(T22,'シフト記号表(勤務形態一覧表)'!$C$6:$K$35,9,FALSE))</f>
        <v/>
      </c>
      <c r="U23" s="100" t="str">
        <f>IF(U22="","",VLOOKUP(U22,'シフト記号表(勤務形態一覧表)'!$C$6:$K$35,9,FALSE))</f>
        <v/>
      </c>
      <c r="V23" s="100" t="str">
        <f>IF(V22="","",VLOOKUP(V22,'シフト記号表(勤務形態一覧表)'!$C$6:$K$35,9,FALSE))</f>
        <v/>
      </c>
      <c r="W23" s="100" t="str">
        <f>IF(W22="","",VLOOKUP(W22,'シフト記号表(勤務形態一覧表)'!$C$6:$K$35,9,FALSE))</f>
        <v/>
      </c>
      <c r="X23" s="100" t="str">
        <f>IF(X22="","",VLOOKUP(X22,'シフト記号表(勤務形態一覧表)'!$C$6:$K$35,9,FALSE))</f>
        <v/>
      </c>
      <c r="Y23" s="101" t="str">
        <f>IF(Y22="","",VLOOKUP(Y22,'シフト記号表(勤務形態一覧表)'!$C$6:$K$35,9,FALSE))</f>
        <v/>
      </c>
      <c r="Z23" s="99" t="str">
        <f>IF(Z22="","",VLOOKUP(Z22,'シフト記号表(勤務形態一覧表)'!$C$6:$K$35,9,FALSE))</f>
        <v/>
      </c>
      <c r="AA23" s="100" t="str">
        <f>IF(AA22="","",VLOOKUP(AA22,'シフト記号表(勤務形態一覧表)'!$C$6:$K$35,9,FALSE))</f>
        <v/>
      </c>
      <c r="AB23" s="100" t="str">
        <f>IF(AB22="","",VLOOKUP(AB22,'シフト記号表(勤務形態一覧表)'!$C$6:$K$35,9,FALSE))</f>
        <v/>
      </c>
      <c r="AC23" s="100" t="str">
        <f>IF(AC22="","",VLOOKUP(AC22,'シフト記号表(勤務形態一覧表)'!$C$6:$K$35,9,FALSE))</f>
        <v/>
      </c>
      <c r="AD23" s="100" t="str">
        <f>IF(AD22="","",VLOOKUP(AD22,'シフト記号表(勤務形態一覧表)'!$C$6:$K$35,9,FALSE))</f>
        <v/>
      </c>
      <c r="AE23" s="100" t="str">
        <f>IF(AE22="","",VLOOKUP(AE22,'シフト記号表(勤務形態一覧表)'!$C$6:$K$35,9,FALSE))</f>
        <v/>
      </c>
      <c r="AF23" s="101" t="str">
        <f>IF(AF22="","",VLOOKUP(AF22,'シフト記号表(勤務形態一覧表)'!$C$6:$K$35,9,FALSE))</f>
        <v/>
      </c>
      <c r="AG23" s="99" t="str">
        <f>IF(AG22="","",VLOOKUP(AG22,'シフト記号表(勤務形態一覧表)'!$C$6:$K$35,9,FALSE))</f>
        <v/>
      </c>
      <c r="AH23" s="100" t="str">
        <f>IF(AH22="","",VLOOKUP(AH22,'シフト記号表(勤務形態一覧表)'!$C$6:$K$35,9,FALSE))</f>
        <v/>
      </c>
      <c r="AI23" s="100" t="str">
        <f>IF(AI22="","",VLOOKUP(AI22,'シフト記号表(勤務形態一覧表)'!$C$6:$K$35,9,FALSE))</f>
        <v/>
      </c>
      <c r="AJ23" s="100" t="str">
        <f>IF(AJ22="","",VLOOKUP(AJ22,'シフト記号表(勤務形態一覧表)'!$C$6:$K$35,9,FALSE))</f>
        <v/>
      </c>
      <c r="AK23" s="100" t="str">
        <f>IF(AK22="","",VLOOKUP(AK22,'シフト記号表(勤務形態一覧表)'!$C$6:$K$35,9,FALSE))</f>
        <v/>
      </c>
      <c r="AL23" s="100" t="str">
        <f>IF(AL22="","",VLOOKUP(AL22,'シフト記号表(勤務形態一覧表)'!$C$6:$K$35,9,FALSE))</f>
        <v/>
      </c>
      <c r="AM23" s="101" t="str">
        <f>IF(AM22="","",VLOOKUP(AM22,'シフト記号表(勤務形態一覧表)'!$C$6:$K$35,9,FALSE))</f>
        <v/>
      </c>
      <c r="AN23" s="99" t="str">
        <f>IF(AN22="","",VLOOKUP(AN22,'シフト記号表(勤務形態一覧表)'!$C$6:$K$35,9,FALSE))</f>
        <v/>
      </c>
      <c r="AO23" s="100" t="str">
        <f>IF(AO22="","",VLOOKUP(AO22,'シフト記号表(勤務形態一覧表)'!$C$6:$K$35,9,FALSE))</f>
        <v/>
      </c>
      <c r="AP23" s="100" t="str">
        <f>IF(AP22="","",VLOOKUP(AP22,'シフト記号表(勤務形態一覧表)'!$C$6:$K$35,9,FALSE))</f>
        <v/>
      </c>
      <c r="AQ23" s="100" t="str">
        <f>IF(AQ22="","",VLOOKUP(AQ22,'シフト記号表(勤務形態一覧表)'!$C$6:$K$35,9,FALSE))</f>
        <v/>
      </c>
      <c r="AR23" s="100" t="str">
        <f>IF(AR22="","",VLOOKUP(AR22,'シフト記号表(勤務形態一覧表)'!$C$6:$K$35,9,FALSE))</f>
        <v/>
      </c>
      <c r="AS23" s="100" t="str">
        <f>IF(AS22="","",VLOOKUP(AS22,'シフト記号表(勤務形態一覧表)'!$C$6:$K$35,9,FALSE))</f>
        <v/>
      </c>
      <c r="AT23" s="101" t="str">
        <f>IF(AT22="","",VLOOKUP(AT22,'シフト記号表(勤務形態一覧表)'!$C$6:$K$35,9,FALSE))</f>
        <v/>
      </c>
      <c r="AU23" s="99" t="str">
        <f>IF(AU22="","",VLOOKUP(AU22,'シフト記号表(勤務形態一覧表)'!$C$6:$K$35,9,FALSE))</f>
        <v/>
      </c>
      <c r="AV23" s="100" t="str">
        <f>IF(AV22="","",VLOOKUP(AV22,'シフト記号表(勤務形態一覧表)'!$C$6:$K$35,9,FALSE))</f>
        <v/>
      </c>
      <c r="AW23" s="100" t="str">
        <f>IF(AW22="","",VLOOKUP(AW22,'シフト記号表(勤務形態一覧表)'!$C$6:$K$35,9,FALSE))</f>
        <v/>
      </c>
      <c r="AX23" s="634">
        <f>IF($BB$3="４週",SUM(S23:AT23),IF($BB$3="暦月",SUM(S23:AW23),""))</f>
        <v>0</v>
      </c>
      <c r="AY23" s="635"/>
      <c r="AZ23" s="636">
        <f>IF($BB$3="４週",AX23/4,IF($BB$3="暦月",勤務形態一覧表!AX23/(勤務形態一覧表!$BB$8/7),""))</f>
        <v>0</v>
      </c>
      <c r="BA23" s="637"/>
      <c r="BB23" s="625"/>
      <c r="BC23" s="626"/>
      <c r="BD23" s="626"/>
      <c r="BE23" s="626"/>
      <c r="BF23" s="627"/>
    </row>
    <row r="24" spans="2:58" ht="20.25" customHeight="1">
      <c r="B24" s="564"/>
      <c r="C24" s="571"/>
      <c r="D24" s="572"/>
      <c r="E24" s="573"/>
      <c r="F24" s="102">
        <f>C22</f>
        <v>0</v>
      </c>
      <c r="G24" s="575"/>
      <c r="H24" s="579"/>
      <c r="I24" s="580"/>
      <c r="J24" s="580"/>
      <c r="K24" s="581"/>
      <c r="L24" s="585"/>
      <c r="M24" s="586"/>
      <c r="N24" s="586"/>
      <c r="O24" s="587"/>
      <c r="P24" s="638" t="s">
        <v>117</v>
      </c>
      <c r="Q24" s="639"/>
      <c r="R24" s="640"/>
      <c r="S24" s="103" t="str">
        <f>IF(S22="","",VLOOKUP(S22,'シフト記号表(勤務形態一覧表)'!$C$6:$U$35,19,FALSE))</f>
        <v/>
      </c>
      <c r="T24" s="104" t="str">
        <f>IF(T22="","",VLOOKUP(T22,'シフト記号表(勤務形態一覧表)'!$C$6:$U$35,19,FALSE))</f>
        <v/>
      </c>
      <c r="U24" s="104" t="str">
        <f>IF(U22="","",VLOOKUP(U22,'シフト記号表(勤務形態一覧表)'!$C$6:$U$35,19,FALSE))</f>
        <v/>
      </c>
      <c r="V24" s="104" t="str">
        <f>IF(V22="","",VLOOKUP(V22,'シフト記号表(勤務形態一覧表)'!$C$6:$U$35,19,FALSE))</f>
        <v/>
      </c>
      <c r="W24" s="104" t="str">
        <f>IF(W22="","",VLOOKUP(W22,'シフト記号表(勤務形態一覧表)'!$C$6:$U$35,19,FALSE))</f>
        <v/>
      </c>
      <c r="X24" s="104" t="str">
        <f>IF(X22="","",VLOOKUP(X22,'シフト記号表(勤務形態一覧表)'!$C$6:$U$35,19,FALSE))</f>
        <v/>
      </c>
      <c r="Y24" s="105" t="str">
        <f>IF(Y22="","",VLOOKUP(Y22,'シフト記号表(勤務形態一覧表)'!$C$6:$U$35,19,FALSE))</f>
        <v/>
      </c>
      <c r="Z24" s="103" t="str">
        <f>IF(Z22="","",VLOOKUP(Z22,'シフト記号表(勤務形態一覧表)'!$C$6:$U$35,19,FALSE))</f>
        <v/>
      </c>
      <c r="AA24" s="104" t="str">
        <f>IF(AA22="","",VLOOKUP(AA22,'シフト記号表(勤務形態一覧表)'!$C$6:$U$35,19,FALSE))</f>
        <v/>
      </c>
      <c r="AB24" s="104" t="str">
        <f>IF(AB22="","",VLOOKUP(AB22,'シフト記号表(勤務形態一覧表)'!$C$6:$U$35,19,FALSE))</f>
        <v/>
      </c>
      <c r="AC24" s="104" t="str">
        <f>IF(AC22="","",VLOOKUP(AC22,'シフト記号表(勤務形態一覧表)'!$C$6:$U$35,19,FALSE))</f>
        <v/>
      </c>
      <c r="AD24" s="104" t="str">
        <f>IF(AD22="","",VLOOKUP(AD22,'シフト記号表(勤務形態一覧表)'!$C$6:$U$35,19,FALSE))</f>
        <v/>
      </c>
      <c r="AE24" s="104" t="str">
        <f>IF(AE22="","",VLOOKUP(AE22,'シフト記号表(勤務形態一覧表)'!$C$6:$U$35,19,FALSE))</f>
        <v/>
      </c>
      <c r="AF24" s="105" t="str">
        <f>IF(AF22="","",VLOOKUP(AF22,'シフト記号表(勤務形態一覧表)'!$C$6:$U$35,19,FALSE))</f>
        <v/>
      </c>
      <c r="AG24" s="103" t="str">
        <f>IF(AG22="","",VLOOKUP(AG22,'シフト記号表(勤務形態一覧表)'!$C$6:$U$35,19,FALSE))</f>
        <v/>
      </c>
      <c r="AH24" s="104" t="str">
        <f>IF(AH22="","",VLOOKUP(AH22,'シフト記号表(勤務形態一覧表)'!$C$6:$U$35,19,FALSE))</f>
        <v/>
      </c>
      <c r="AI24" s="104" t="str">
        <f>IF(AI22="","",VLOOKUP(AI22,'シフト記号表(勤務形態一覧表)'!$C$6:$U$35,19,FALSE))</f>
        <v/>
      </c>
      <c r="AJ24" s="104" t="str">
        <f>IF(AJ22="","",VLOOKUP(AJ22,'シフト記号表(勤務形態一覧表)'!$C$6:$U$35,19,FALSE))</f>
        <v/>
      </c>
      <c r="AK24" s="104" t="str">
        <f>IF(AK22="","",VLOOKUP(AK22,'シフト記号表(勤務形態一覧表)'!$C$6:$U$35,19,FALSE))</f>
        <v/>
      </c>
      <c r="AL24" s="104" t="str">
        <f>IF(AL22="","",VLOOKUP(AL22,'シフト記号表(勤務形態一覧表)'!$C$6:$U$35,19,FALSE))</f>
        <v/>
      </c>
      <c r="AM24" s="105" t="str">
        <f>IF(AM22="","",VLOOKUP(AM22,'シフト記号表(勤務形態一覧表)'!$C$6:$U$35,19,FALSE))</f>
        <v/>
      </c>
      <c r="AN24" s="103" t="str">
        <f>IF(AN22="","",VLOOKUP(AN22,'シフト記号表(勤務形態一覧表)'!$C$6:$U$35,19,FALSE))</f>
        <v/>
      </c>
      <c r="AO24" s="104" t="str">
        <f>IF(AO22="","",VLOOKUP(AO22,'シフト記号表(勤務形態一覧表)'!$C$6:$U$35,19,FALSE))</f>
        <v/>
      </c>
      <c r="AP24" s="104" t="str">
        <f>IF(AP22="","",VLOOKUP(AP22,'シフト記号表(勤務形態一覧表)'!$C$6:$U$35,19,FALSE))</f>
        <v/>
      </c>
      <c r="AQ24" s="104" t="str">
        <f>IF(AQ22="","",VLOOKUP(AQ22,'シフト記号表(勤務形態一覧表)'!$C$6:$U$35,19,FALSE))</f>
        <v/>
      </c>
      <c r="AR24" s="104" t="str">
        <f>IF(AR22="","",VLOOKUP(AR22,'シフト記号表(勤務形態一覧表)'!$C$6:$U$35,19,FALSE))</f>
        <v/>
      </c>
      <c r="AS24" s="104" t="str">
        <f>IF(AS22="","",VLOOKUP(AS22,'シフト記号表(勤務形態一覧表)'!$C$6:$U$35,19,FALSE))</f>
        <v/>
      </c>
      <c r="AT24" s="105" t="str">
        <f>IF(AT22="","",VLOOKUP(AT22,'シフト記号表(勤務形態一覧表)'!$C$6:$U$35,19,FALSE))</f>
        <v/>
      </c>
      <c r="AU24" s="103" t="str">
        <f>IF(AU22="","",VLOOKUP(AU22,'シフト記号表(勤務形態一覧表)'!$C$6:$U$35,19,FALSE))</f>
        <v/>
      </c>
      <c r="AV24" s="104" t="str">
        <f>IF(AV22="","",VLOOKUP(AV22,'シフト記号表(勤務形態一覧表)'!$C$6:$U$35,19,FALSE))</f>
        <v/>
      </c>
      <c r="AW24" s="104" t="str">
        <f>IF(AW22="","",VLOOKUP(AW22,'シフト記号表(勤務形態一覧表)'!$C$6:$U$35,19,FALSE))</f>
        <v/>
      </c>
      <c r="AX24" s="641">
        <f>IF($BB$3="４週",SUM(S24:AT24),IF($BB$3="暦月",SUM(S24:AW24),""))</f>
        <v>0</v>
      </c>
      <c r="AY24" s="642"/>
      <c r="AZ24" s="643">
        <f>IF($BB$3="４週",AX24/4,IF($BB$3="暦月",勤務形態一覧表!AX24/(勤務形態一覧表!$BB$8/7),""))</f>
        <v>0</v>
      </c>
      <c r="BA24" s="644"/>
      <c r="BB24" s="628"/>
      <c r="BC24" s="629"/>
      <c r="BD24" s="629"/>
      <c r="BE24" s="629"/>
      <c r="BF24" s="630"/>
    </row>
    <row r="25" spans="2:58" ht="20.25" customHeight="1">
      <c r="B25" s="564">
        <f>B22+1</f>
        <v>2</v>
      </c>
      <c r="C25" s="645"/>
      <c r="D25" s="646"/>
      <c r="E25" s="647"/>
      <c r="F25" s="106"/>
      <c r="G25" s="648"/>
      <c r="H25" s="650"/>
      <c r="I25" s="580"/>
      <c r="J25" s="580"/>
      <c r="K25" s="581"/>
      <c r="L25" s="651"/>
      <c r="M25" s="652"/>
      <c r="N25" s="652"/>
      <c r="O25" s="653"/>
      <c r="P25" s="657" t="s">
        <v>118</v>
      </c>
      <c r="Q25" s="658"/>
      <c r="R25" s="659"/>
      <c r="S25" s="95"/>
      <c r="T25" s="96"/>
      <c r="U25" s="96"/>
      <c r="V25" s="96"/>
      <c r="W25" s="96"/>
      <c r="X25" s="96"/>
      <c r="Y25" s="97"/>
      <c r="Z25" s="95"/>
      <c r="AA25" s="96"/>
      <c r="AB25" s="96"/>
      <c r="AC25" s="96"/>
      <c r="AD25" s="96"/>
      <c r="AE25" s="96"/>
      <c r="AF25" s="97"/>
      <c r="AG25" s="95"/>
      <c r="AH25" s="96"/>
      <c r="AI25" s="96"/>
      <c r="AJ25" s="96"/>
      <c r="AK25" s="96"/>
      <c r="AL25" s="96"/>
      <c r="AM25" s="97"/>
      <c r="AN25" s="95"/>
      <c r="AO25" s="96"/>
      <c r="AP25" s="96"/>
      <c r="AQ25" s="96"/>
      <c r="AR25" s="96"/>
      <c r="AS25" s="96"/>
      <c r="AT25" s="97"/>
      <c r="AU25" s="95"/>
      <c r="AV25" s="96"/>
      <c r="AW25" s="96"/>
      <c r="AX25" s="660"/>
      <c r="AY25" s="661"/>
      <c r="AZ25" s="662"/>
      <c r="BA25" s="663"/>
      <c r="BB25" s="664"/>
      <c r="BC25" s="665"/>
      <c r="BD25" s="665"/>
      <c r="BE25" s="665"/>
      <c r="BF25" s="666"/>
    </row>
    <row r="26" spans="2:58" ht="20.25" customHeight="1">
      <c r="B26" s="564"/>
      <c r="C26" s="568"/>
      <c r="D26" s="569"/>
      <c r="E26" s="570"/>
      <c r="F26" s="98"/>
      <c r="G26" s="575"/>
      <c r="H26" s="579"/>
      <c r="I26" s="580"/>
      <c r="J26" s="580"/>
      <c r="K26" s="581"/>
      <c r="L26" s="585"/>
      <c r="M26" s="586"/>
      <c r="N26" s="586"/>
      <c r="O26" s="587"/>
      <c r="P26" s="631" t="s">
        <v>116</v>
      </c>
      <c r="Q26" s="632"/>
      <c r="R26" s="633"/>
      <c r="S26" s="99" t="str">
        <f>IF(S25="","",VLOOKUP(S25,'シフト記号表(勤務形態一覧表)'!$C$6:$K$35,9,FALSE))</f>
        <v/>
      </c>
      <c r="T26" s="100" t="str">
        <f>IF(T25="","",VLOOKUP(T25,'シフト記号表(勤務形態一覧表)'!$C$6:$K$35,9,FALSE))</f>
        <v/>
      </c>
      <c r="U26" s="100" t="str">
        <f>IF(U25="","",VLOOKUP(U25,'シフト記号表(勤務形態一覧表)'!$C$6:$K$35,9,FALSE))</f>
        <v/>
      </c>
      <c r="V26" s="100" t="str">
        <f>IF(V25="","",VLOOKUP(V25,'シフト記号表(勤務形態一覧表)'!$C$6:$K$35,9,FALSE))</f>
        <v/>
      </c>
      <c r="W26" s="100" t="str">
        <f>IF(W25="","",VLOOKUP(W25,'シフト記号表(勤務形態一覧表)'!$C$6:$K$35,9,FALSE))</f>
        <v/>
      </c>
      <c r="X26" s="100" t="str">
        <f>IF(X25="","",VLOOKUP(X25,'シフト記号表(勤務形態一覧表)'!$C$6:$K$35,9,FALSE))</f>
        <v/>
      </c>
      <c r="Y26" s="101" t="str">
        <f>IF(Y25="","",VLOOKUP(Y25,'シフト記号表(勤務形態一覧表)'!$C$6:$K$35,9,FALSE))</f>
        <v/>
      </c>
      <c r="Z26" s="99" t="str">
        <f>IF(Z25="","",VLOOKUP(Z25,'シフト記号表(勤務形態一覧表)'!$C$6:$K$35,9,FALSE))</f>
        <v/>
      </c>
      <c r="AA26" s="100" t="str">
        <f>IF(AA25="","",VLOOKUP(AA25,'シフト記号表(勤務形態一覧表)'!$C$6:$K$35,9,FALSE))</f>
        <v/>
      </c>
      <c r="AB26" s="100" t="str">
        <f>IF(AB25="","",VLOOKUP(AB25,'シフト記号表(勤務形態一覧表)'!$C$6:$K$35,9,FALSE))</f>
        <v/>
      </c>
      <c r="AC26" s="100" t="str">
        <f>IF(AC25="","",VLOOKUP(AC25,'シフト記号表(勤務形態一覧表)'!$C$6:$K$35,9,FALSE))</f>
        <v/>
      </c>
      <c r="AD26" s="100" t="str">
        <f>IF(AD25="","",VLOOKUP(AD25,'シフト記号表(勤務形態一覧表)'!$C$6:$K$35,9,FALSE))</f>
        <v/>
      </c>
      <c r="AE26" s="100" t="str">
        <f>IF(AE25="","",VLOOKUP(AE25,'シフト記号表(勤務形態一覧表)'!$C$6:$K$35,9,FALSE))</f>
        <v/>
      </c>
      <c r="AF26" s="101" t="str">
        <f>IF(AF25="","",VLOOKUP(AF25,'シフト記号表(勤務形態一覧表)'!$C$6:$K$35,9,FALSE))</f>
        <v/>
      </c>
      <c r="AG26" s="99" t="str">
        <f>IF(AG25="","",VLOOKUP(AG25,'シフト記号表(勤務形態一覧表)'!$C$6:$K$35,9,FALSE))</f>
        <v/>
      </c>
      <c r="AH26" s="100" t="str">
        <f>IF(AH25="","",VLOOKUP(AH25,'シフト記号表(勤務形態一覧表)'!$C$6:$K$35,9,FALSE))</f>
        <v/>
      </c>
      <c r="AI26" s="100" t="str">
        <f>IF(AI25="","",VLOOKUP(AI25,'シフト記号表(勤務形態一覧表)'!$C$6:$K$35,9,FALSE))</f>
        <v/>
      </c>
      <c r="AJ26" s="100" t="str">
        <f>IF(AJ25="","",VLOOKUP(AJ25,'シフト記号表(勤務形態一覧表)'!$C$6:$K$35,9,FALSE))</f>
        <v/>
      </c>
      <c r="AK26" s="100" t="str">
        <f>IF(AK25="","",VLOOKUP(AK25,'シフト記号表(勤務形態一覧表)'!$C$6:$K$35,9,FALSE))</f>
        <v/>
      </c>
      <c r="AL26" s="100" t="str">
        <f>IF(AL25="","",VLOOKUP(AL25,'シフト記号表(勤務形態一覧表)'!$C$6:$K$35,9,FALSE))</f>
        <v/>
      </c>
      <c r="AM26" s="101" t="str">
        <f>IF(AM25="","",VLOOKUP(AM25,'シフト記号表(勤務形態一覧表)'!$C$6:$K$35,9,FALSE))</f>
        <v/>
      </c>
      <c r="AN26" s="99" t="str">
        <f>IF(AN25="","",VLOOKUP(AN25,'シフト記号表(勤務形態一覧表)'!$C$6:$K$35,9,FALSE))</f>
        <v/>
      </c>
      <c r="AO26" s="100" t="str">
        <f>IF(AO25="","",VLOOKUP(AO25,'シフト記号表(勤務形態一覧表)'!$C$6:$K$35,9,FALSE))</f>
        <v/>
      </c>
      <c r="AP26" s="100" t="str">
        <f>IF(AP25="","",VLOOKUP(AP25,'シフト記号表(勤務形態一覧表)'!$C$6:$K$35,9,FALSE))</f>
        <v/>
      </c>
      <c r="AQ26" s="100" t="str">
        <f>IF(AQ25="","",VLOOKUP(AQ25,'シフト記号表(勤務形態一覧表)'!$C$6:$K$35,9,FALSE))</f>
        <v/>
      </c>
      <c r="AR26" s="100" t="str">
        <f>IF(AR25="","",VLOOKUP(AR25,'シフト記号表(勤務形態一覧表)'!$C$6:$K$35,9,FALSE))</f>
        <v/>
      </c>
      <c r="AS26" s="100" t="str">
        <f>IF(AS25="","",VLOOKUP(AS25,'シフト記号表(勤務形態一覧表)'!$C$6:$K$35,9,FALSE))</f>
        <v/>
      </c>
      <c r="AT26" s="101" t="str">
        <f>IF(AT25="","",VLOOKUP(AT25,'シフト記号表(勤務形態一覧表)'!$C$6:$K$35,9,FALSE))</f>
        <v/>
      </c>
      <c r="AU26" s="99" t="str">
        <f>IF(AU25="","",VLOOKUP(AU25,'シフト記号表(勤務形態一覧表)'!$C$6:$K$35,9,FALSE))</f>
        <v/>
      </c>
      <c r="AV26" s="100" t="str">
        <f>IF(AV25="","",VLOOKUP(AV25,'シフト記号表(勤務形態一覧表)'!$C$6:$K$35,9,FALSE))</f>
        <v/>
      </c>
      <c r="AW26" s="100" t="str">
        <f>IF(AW25="","",VLOOKUP(AW25,'シフト記号表(勤務形態一覧表)'!$C$6:$K$35,9,FALSE))</f>
        <v/>
      </c>
      <c r="AX26" s="634">
        <f>IF($BB$3="４週",SUM(S26:AT26),IF($BB$3="暦月",SUM(S26:AW26),""))</f>
        <v>0</v>
      </c>
      <c r="AY26" s="635"/>
      <c r="AZ26" s="636">
        <f>IF($BB$3="４週",AX26/4,IF($BB$3="暦月",勤務形態一覧表!AX26/(勤務形態一覧表!$BB$8/7),""))</f>
        <v>0</v>
      </c>
      <c r="BA26" s="637"/>
      <c r="BB26" s="625"/>
      <c r="BC26" s="626"/>
      <c r="BD26" s="626"/>
      <c r="BE26" s="626"/>
      <c r="BF26" s="627"/>
    </row>
    <row r="27" spans="2:58" ht="20.25" customHeight="1">
      <c r="B27" s="564"/>
      <c r="C27" s="571"/>
      <c r="D27" s="572"/>
      <c r="E27" s="573"/>
      <c r="F27" s="98">
        <f>C25</f>
        <v>0</v>
      </c>
      <c r="G27" s="649"/>
      <c r="H27" s="579"/>
      <c r="I27" s="580"/>
      <c r="J27" s="580"/>
      <c r="K27" s="581"/>
      <c r="L27" s="654"/>
      <c r="M27" s="655"/>
      <c r="N27" s="655"/>
      <c r="O27" s="656"/>
      <c r="P27" s="638" t="s">
        <v>117</v>
      </c>
      <c r="Q27" s="639"/>
      <c r="R27" s="640"/>
      <c r="S27" s="103" t="str">
        <f>IF(S25="","",VLOOKUP(S25,'シフト記号表(勤務形態一覧表)'!$C$6:$U$35,19,FALSE))</f>
        <v/>
      </c>
      <c r="T27" s="104" t="str">
        <f>IF(T25="","",VLOOKUP(T25,'シフト記号表(勤務形態一覧表)'!$C$6:$U$35,19,FALSE))</f>
        <v/>
      </c>
      <c r="U27" s="104" t="str">
        <f>IF(U25="","",VLOOKUP(U25,'シフト記号表(勤務形態一覧表)'!$C$6:$U$35,19,FALSE))</f>
        <v/>
      </c>
      <c r="V27" s="104" t="str">
        <f>IF(V25="","",VLOOKUP(V25,'シフト記号表(勤務形態一覧表)'!$C$6:$U$35,19,FALSE))</f>
        <v/>
      </c>
      <c r="W27" s="104" t="str">
        <f>IF(W25="","",VLOOKUP(W25,'シフト記号表(勤務形態一覧表)'!$C$6:$U$35,19,FALSE))</f>
        <v/>
      </c>
      <c r="X27" s="104" t="str">
        <f>IF(X25="","",VLOOKUP(X25,'シフト記号表(勤務形態一覧表)'!$C$6:$U$35,19,FALSE))</f>
        <v/>
      </c>
      <c r="Y27" s="105" t="str">
        <f>IF(Y25="","",VLOOKUP(Y25,'シフト記号表(勤務形態一覧表)'!$C$6:$U$35,19,FALSE))</f>
        <v/>
      </c>
      <c r="Z27" s="103" t="str">
        <f>IF(Z25="","",VLOOKUP(Z25,'シフト記号表(勤務形態一覧表)'!$C$6:$U$35,19,FALSE))</f>
        <v/>
      </c>
      <c r="AA27" s="104" t="str">
        <f>IF(AA25="","",VLOOKUP(AA25,'シフト記号表(勤務形態一覧表)'!$C$6:$U$35,19,FALSE))</f>
        <v/>
      </c>
      <c r="AB27" s="104" t="str">
        <f>IF(AB25="","",VLOOKUP(AB25,'シフト記号表(勤務形態一覧表)'!$C$6:$U$35,19,FALSE))</f>
        <v/>
      </c>
      <c r="AC27" s="104" t="str">
        <f>IF(AC25="","",VLOOKUP(AC25,'シフト記号表(勤務形態一覧表)'!$C$6:$U$35,19,FALSE))</f>
        <v/>
      </c>
      <c r="AD27" s="104" t="str">
        <f>IF(AD25="","",VLOOKUP(AD25,'シフト記号表(勤務形態一覧表)'!$C$6:$U$35,19,FALSE))</f>
        <v/>
      </c>
      <c r="AE27" s="104" t="str">
        <f>IF(AE25="","",VLOOKUP(AE25,'シフト記号表(勤務形態一覧表)'!$C$6:$U$35,19,FALSE))</f>
        <v/>
      </c>
      <c r="AF27" s="105" t="str">
        <f>IF(AF25="","",VLOOKUP(AF25,'シフト記号表(勤務形態一覧表)'!$C$6:$U$35,19,FALSE))</f>
        <v/>
      </c>
      <c r="AG27" s="103" t="str">
        <f>IF(AG25="","",VLOOKUP(AG25,'シフト記号表(勤務形態一覧表)'!$C$6:$U$35,19,FALSE))</f>
        <v/>
      </c>
      <c r="AH27" s="104" t="str">
        <f>IF(AH25="","",VLOOKUP(AH25,'シフト記号表(勤務形態一覧表)'!$C$6:$U$35,19,FALSE))</f>
        <v/>
      </c>
      <c r="AI27" s="104" t="str">
        <f>IF(AI25="","",VLOOKUP(AI25,'シフト記号表(勤務形態一覧表)'!$C$6:$U$35,19,FALSE))</f>
        <v/>
      </c>
      <c r="AJ27" s="104" t="str">
        <f>IF(AJ25="","",VLOOKUP(AJ25,'シフト記号表(勤務形態一覧表)'!$C$6:$U$35,19,FALSE))</f>
        <v/>
      </c>
      <c r="AK27" s="104" t="str">
        <f>IF(AK25="","",VLOOKUP(AK25,'シフト記号表(勤務形態一覧表)'!$C$6:$U$35,19,FALSE))</f>
        <v/>
      </c>
      <c r="AL27" s="104" t="str">
        <f>IF(AL25="","",VLOOKUP(AL25,'シフト記号表(勤務形態一覧表)'!$C$6:$U$35,19,FALSE))</f>
        <v/>
      </c>
      <c r="AM27" s="105" t="str">
        <f>IF(AM25="","",VLOOKUP(AM25,'シフト記号表(勤務形態一覧表)'!$C$6:$U$35,19,FALSE))</f>
        <v/>
      </c>
      <c r="AN27" s="103" t="str">
        <f>IF(AN25="","",VLOOKUP(AN25,'シフト記号表(勤務形態一覧表)'!$C$6:$U$35,19,FALSE))</f>
        <v/>
      </c>
      <c r="AO27" s="104" t="str">
        <f>IF(AO25="","",VLOOKUP(AO25,'シフト記号表(勤務形態一覧表)'!$C$6:$U$35,19,FALSE))</f>
        <v/>
      </c>
      <c r="AP27" s="104" t="str">
        <f>IF(AP25="","",VLOOKUP(AP25,'シフト記号表(勤務形態一覧表)'!$C$6:$U$35,19,FALSE))</f>
        <v/>
      </c>
      <c r="AQ27" s="104" t="str">
        <f>IF(AQ25="","",VLOOKUP(AQ25,'シフト記号表(勤務形態一覧表)'!$C$6:$U$35,19,FALSE))</f>
        <v/>
      </c>
      <c r="AR27" s="104" t="str">
        <f>IF(AR25="","",VLOOKUP(AR25,'シフト記号表(勤務形態一覧表)'!$C$6:$U$35,19,FALSE))</f>
        <v/>
      </c>
      <c r="AS27" s="104" t="str">
        <f>IF(AS25="","",VLOOKUP(AS25,'シフト記号表(勤務形態一覧表)'!$C$6:$U$35,19,FALSE))</f>
        <v/>
      </c>
      <c r="AT27" s="105" t="str">
        <f>IF(AT25="","",VLOOKUP(AT25,'シフト記号表(勤務形態一覧表)'!$C$6:$U$35,19,FALSE))</f>
        <v/>
      </c>
      <c r="AU27" s="103" t="str">
        <f>IF(AU25="","",VLOOKUP(AU25,'シフト記号表(勤務形態一覧表)'!$C$6:$U$35,19,FALSE))</f>
        <v/>
      </c>
      <c r="AV27" s="104" t="str">
        <f>IF(AV25="","",VLOOKUP(AV25,'シフト記号表(勤務形態一覧表)'!$C$6:$U$35,19,FALSE))</f>
        <v/>
      </c>
      <c r="AW27" s="104" t="str">
        <f>IF(AW25="","",VLOOKUP(AW25,'シフト記号表(勤務形態一覧表)'!$C$6:$U$35,19,FALSE))</f>
        <v/>
      </c>
      <c r="AX27" s="641">
        <f>IF($BB$3="４週",SUM(S27:AT27),IF($BB$3="暦月",SUM(S27:AW27),""))</f>
        <v>0</v>
      </c>
      <c r="AY27" s="642"/>
      <c r="AZ27" s="643">
        <f>IF($BB$3="４週",AX27/4,IF($BB$3="暦月",勤務形態一覧表!AX27/(勤務形態一覧表!$BB$8/7),""))</f>
        <v>0</v>
      </c>
      <c r="BA27" s="644"/>
      <c r="BB27" s="628"/>
      <c r="BC27" s="629"/>
      <c r="BD27" s="629"/>
      <c r="BE27" s="629"/>
      <c r="BF27" s="630"/>
    </row>
    <row r="28" spans="2:58" ht="20.25" customHeight="1">
      <c r="B28" s="564">
        <f>B25+1</f>
        <v>3</v>
      </c>
      <c r="C28" s="667"/>
      <c r="D28" s="668"/>
      <c r="E28" s="669"/>
      <c r="F28" s="106"/>
      <c r="G28" s="648"/>
      <c r="H28" s="650"/>
      <c r="I28" s="580"/>
      <c r="J28" s="580"/>
      <c r="K28" s="581"/>
      <c r="L28" s="651"/>
      <c r="M28" s="652"/>
      <c r="N28" s="652"/>
      <c r="O28" s="653"/>
      <c r="P28" s="657" t="s">
        <v>118</v>
      </c>
      <c r="Q28" s="658"/>
      <c r="R28" s="659"/>
      <c r="S28" s="95"/>
      <c r="T28" s="96"/>
      <c r="U28" s="96"/>
      <c r="V28" s="96"/>
      <c r="W28" s="96"/>
      <c r="X28" s="96"/>
      <c r="Y28" s="97"/>
      <c r="Z28" s="95"/>
      <c r="AA28" s="96"/>
      <c r="AB28" s="96"/>
      <c r="AC28" s="96"/>
      <c r="AD28" s="96"/>
      <c r="AE28" s="96"/>
      <c r="AF28" s="97"/>
      <c r="AG28" s="95"/>
      <c r="AH28" s="96"/>
      <c r="AI28" s="96"/>
      <c r="AJ28" s="96"/>
      <c r="AK28" s="96"/>
      <c r="AL28" s="96"/>
      <c r="AM28" s="97"/>
      <c r="AN28" s="95"/>
      <c r="AO28" s="96"/>
      <c r="AP28" s="96"/>
      <c r="AQ28" s="96"/>
      <c r="AR28" s="96"/>
      <c r="AS28" s="96"/>
      <c r="AT28" s="97"/>
      <c r="AU28" s="95"/>
      <c r="AV28" s="96"/>
      <c r="AW28" s="96"/>
      <c r="AX28" s="660"/>
      <c r="AY28" s="661"/>
      <c r="AZ28" s="662"/>
      <c r="BA28" s="663"/>
      <c r="BB28" s="664"/>
      <c r="BC28" s="665"/>
      <c r="BD28" s="665"/>
      <c r="BE28" s="665"/>
      <c r="BF28" s="666"/>
    </row>
    <row r="29" spans="2:58" ht="20.25" customHeight="1">
      <c r="B29" s="564"/>
      <c r="C29" s="670"/>
      <c r="D29" s="671"/>
      <c r="E29" s="672"/>
      <c r="F29" s="98"/>
      <c r="G29" s="575"/>
      <c r="H29" s="579"/>
      <c r="I29" s="580"/>
      <c r="J29" s="580"/>
      <c r="K29" s="581"/>
      <c r="L29" s="585"/>
      <c r="M29" s="586"/>
      <c r="N29" s="586"/>
      <c r="O29" s="587"/>
      <c r="P29" s="631" t="s">
        <v>116</v>
      </c>
      <c r="Q29" s="632"/>
      <c r="R29" s="633"/>
      <c r="S29" s="99" t="str">
        <f>IF(S28="","",VLOOKUP(S28,'シフト記号表(勤務形態一覧表)'!$C$6:$K$35,9,FALSE))</f>
        <v/>
      </c>
      <c r="T29" s="100" t="str">
        <f>IF(T28="","",VLOOKUP(T28,'シフト記号表(勤務形態一覧表)'!$C$6:$K$35,9,FALSE))</f>
        <v/>
      </c>
      <c r="U29" s="100" t="str">
        <f>IF(U28="","",VLOOKUP(U28,'シフト記号表(勤務形態一覧表)'!$C$6:$K$35,9,FALSE))</f>
        <v/>
      </c>
      <c r="V29" s="100" t="str">
        <f>IF(V28="","",VLOOKUP(V28,'シフト記号表(勤務形態一覧表)'!$C$6:$K$35,9,FALSE))</f>
        <v/>
      </c>
      <c r="W29" s="100" t="str">
        <f>IF(W28="","",VLOOKUP(W28,'シフト記号表(勤務形態一覧表)'!$C$6:$K$35,9,FALSE))</f>
        <v/>
      </c>
      <c r="X29" s="100" t="str">
        <f>IF(X28="","",VLOOKUP(X28,'シフト記号表(勤務形態一覧表)'!$C$6:$K$35,9,FALSE))</f>
        <v/>
      </c>
      <c r="Y29" s="101" t="str">
        <f>IF(Y28="","",VLOOKUP(Y28,'シフト記号表(勤務形態一覧表)'!$C$6:$K$35,9,FALSE))</f>
        <v/>
      </c>
      <c r="Z29" s="99" t="str">
        <f>IF(Z28="","",VLOOKUP(Z28,'シフト記号表(勤務形態一覧表)'!$C$6:$K$35,9,FALSE))</f>
        <v/>
      </c>
      <c r="AA29" s="100" t="str">
        <f>IF(AA28="","",VLOOKUP(AA28,'シフト記号表(勤務形態一覧表)'!$C$6:$K$35,9,FALSE))</f>
        <v/>
      </c>
      <c r="AB29" s="100" t="str">
        <f>IF(AB28="","",VLOOKUP(AB28,'シフト記号表(勤務形態一覧表)'!$C$6:$K$35,9,FALSE))</f>
        <v/>
      </c>
      <c r="AC29" s="100" t="str">
        <f>IF(AC28="","",VLOOKUP(AC28,'シフト記号表(勤務形態一覧表)'!$C$6:$K$35,9,FALSE))</f>
        <v/>
      </c>
      <c r="AD29" s="100" t="str">
        <f>IF(AD28="","",VLOOKUP(AD28,'シフト記号表(勤務形態一覧表)'!$C$6:$K$35,9,FALSE))</f>
        <v/>
      </c>
      <c r="AE29" s="100" t="str">
        <f>IF(AE28="","",VLOOKUP(AE28,'シフト記号表(勤務形態一覧表)'!$C$6:$K$35,9,FALSE))</f>
        <v/>
      </c>
      <c r="AF29" s="101" t="str">
        <f>IF(AF28="","",VLOOKUP(AF28,'シフト記号表(勤務形態一覧表)'!$C$6:$K$35,9,FALSE))</f>
        <v/>
      </c>
      <c r="AG29" s="99" t="str">
        <f>IF(AG28="","",VLOOKUP(AG28,'シフト記号表(勤務形態一覧表)'!$C$6:$K$35,9,FALSE))</f>
        <v/>
      </c>
      <c r="AH29" s="100" t="str">
        <f>IF(AH28="","",VLOOKUP(AH28,'シフト記号表(勤務形態一覧表)'!$C$6:$K$35,9,FALSE))</f>
        <v/>
      </c>
      <c r="AI29" s="100" t="str">
        <f>IF(AI28="","",VLOOKUP(AI28,'シフト記号表(勤務形態一覧表)'!$C$6:$K$35,9,FALSE))</f>
        <v/>
      </c>
      <c r="AJ29" s="100" t="str">
        <f>IF(AJ28="","",VLOOKUP(AJ28,'シフト記号表(勤務形態一覧表)'!$C$6:$K$35,9,FALSE))</f>
        <v/>
      </c>
      <c r="AK29" s="100" t="str">
        <f>IF(AK28="","",VLOOKUP(AK28,'シフト記号表(勤務形態一覧表)'!$C$6:$K$35,9,FALSE))</f>
        <v/>
      </c>
      <c r="AL29" s="100" t="str">
        <f>IF(AL28="","",VLOOKUP(AL28,'シフト記号表(勤務形態一覧表)'!$C$6:$K$35,9,FALSE))</f>
        <v/>
      </c>
      <c r="AM29" s="101" t="str">
        <f>IF(AM28="","",VLOOKUP(AM28,'シフト記号表(勤務形態一覧表)'!$C$6:$K$35,9,FALSE))</f>
        <v/>
      </c>
      <c r="AN29" s="99" t="str">
        <f>IF(AN28="","",VLOOKUP(AN28,'シフト記号表(勤務形態一覧表)'!$C$6:$K$35,9,FALSE))</f>
        <v/>
      </c>
      <c r="AO29" s="100" t="str">
        <f>IF(AO28="","",VLOOKUP(AO28,'シフト記号表(勤務形態一覧表)'!$C$6:$K$35,9,FALSE))</f>
        <v/>
      </c>
      <c r="AP29" s="100" t="str">
        <f>IF(AP28="","",VLOOKUP(AP28,'シフト記号表(勤務形態一覧表)'!$C$6:$K$35,9,FALSE))</f>
        <v/>
      </c>
      <c r="AQ29" s="100" t="str">
        <f>IF(AQ28="","",VLOOKUP(AQ28,'シフト記号表(勤務形態一覧表)'!$C$6:$K$35,9,FALSE))</f>
        <v/>
      </c>
      <c r="AR29" s="100" t="str">
        <f>IF(AR28="","",VLOOKUP(AR28,'シフト記号表(勤務形態一覧表)'!$C$6:$K$35,9,FALSE))</f>
        <v/>
      </c>
      <c r="AS29" s="100" t="str">
        <f>IF(AS28="","",VLOOKUP(AS28,'シフト記号表(勤務形態一覧表)'!$C$6:$K$35,9,FALSE))</f>
        <v/>
      </c>
      <c r="AT29" s="101" t="str">
        <f>IF(AT28="","",VLOOKUP(AT28,'シフト記号表(勤務形態一覧表)'!$C$6:$K$35,9,FALSE))</f>
        <v/>
      </c>
      <c r="AU29" s="99" t="str">
        <f>IF(AU28="","",VLOOKUP(AU28,'シフト記号表(勤務形態一覧表)'!$C$6:$K$35,9,FALSE))</f>
        <v/>
      </c>
      <c r="AV29" s="100" t="str">
        <f>IF(AV28="","",VLOOKUP(AV28,'シフト記号表(勤務形態一覧表)'!$C$6:$K$35,9,FALSE))</f>
        <v/>
      </c>
      <c r="AW29" s="100" t="str">
        <f>IF(AW28="","",VLOOKUP(AW28,'シフト記号表(勤務形態一覧表)'!$C$6:$K$35,9,FALSE))</f>
        <v/>
      </c>
      <c r="AX29" s="634">
        <f>IF($BB$3="４週",SUM(S29:AT29),IF($BB$3="暦月",SUM(S29:AW29),""))</f>
        <v>0</v>
      </c>
      <c r="AY29" s="635"/>
      <c r="AZ29" s="636">
        <f>IF($BB$3="４週",AX29/4,IF($BB$3="暦月",勤務形態一覧表!AX29/(勤務形態一覧表!$BB$8/7),""))</f>
        <v>0</v>
      </c>
      <c r="BA29" s="637"/>
      <c r="BB29" s="625"/>
      <c r="BC29" s="626"/>
      <c r="BD29" s="626"/>
      <c r="BE29" s="626"/>
      <c r="BF29" s="627"/>
    </row>
    <row r="30" spans="2:58" ht="20.25" customHeight="1">
      <c r="B30" s="564"/>
      <c r="C30" s="673"/>
      <c r="D30" s="674"/>
      <c r="E30" s="675"/>
      <c r="F30" s="98">
        <f>C28</f>
        <v>0</v>
      </c>
      <c r="G30" s="649"/>
      <c r="H30" s="579"/>
      <c r="I30" s="580"/>
      <c r="J30" s="580"/>
      <c r="K30" s="581"/>
      <c r="L30" s="654"/>
      <c r="M30" s="655"/>
      <c r="N30" s="655"/>
      <c r="O30" s="656"/>
      <c r="P30" s="638" t="s">
        <v>117</v>
      </c>
      <c r="Q30" s="639"/>
      <c r="R30" s="640"/>
      <c r="S30" s="103" t="str">
        <f>IF(S28="","",VLOOKUP(S28,'シフト記号表(勤務形態一覧表)'!$C$6:$U$35,19,FALSE))</f>
        <v/>
      </c>
      <c r="T30" s="104" t="str">
        <f>IF(T28="","",VLOOKUP(T28,'シフト記号表(勤務形態一覧表)'!$C$6:$U$35,19,FALSE))</f>
        <v/>
      </c>
      <c r="U30" s="104" t="str">
        <f>IF(U28="","",VLOOKUP(U28,'シフト記号表(勤務形態一覧表)'!$C$6:$U$35,19,FALSE))</f>
        <v/>
      </c>
      <c r="V30" s="104" t="str">
        <f>IF(V28="","",VLOOKUP(V28,'シフト記号表(勤務形態一覧表)'!$C$6:$U$35,19,FALSE))</f>
        <v/>
      </c>
      <c r="W30" s="104" t="str">
        <f>IF(W28="","",VLOOKUP(W28,'シフト記号表(勤務形態一覧表)'!$C$6:$U$35,19,FALSE))</f>
        <v/>
      </c>
      <c r="X30" s="104" t="str">
        <f>IF(X28="","",VLOOKUP(X28,'シフト記号表(勤務形態一覧表)'!$C$6:$U$35,19,FALSE))</f>
        <v/>
      </c>
      <c r="Y30" s="105" t="str">
        <f>IF(Y28="","",VLOOKUP(Y28,'シフト記号表(勤務形態一覧表)'!$C$6:$U$35,19,FALSE))</f>
        <v/>
      </c>
      <c r="Z30" s="103" t="str">
        <f>IF(Z28="","",VLOOKUP(Z28,'シフト記号表(勤務形態一覧表)'!$C$6:$U$35,19,FALSE))</f>
        <v/>
      </c>
      <c r="AA30" s="104" t="str">
        <f>IF(AA28="","",VLOOKUP(AA28,'シフト記号表(勤務形態一覧表)'!$C$6:$U$35,19,FALSE))</f>
        <v/>
      </c>
      <c r="AB30" s="104" t="str">
        <f>IF(AB28="","",VLOOKUP(AB28,'シフト記号表(勤務形態一覧表)'!$C$6:$U$35,19,FALSE))</f>
        <v/>
      </c>
      <c r="AC30" s="104" t="str">
        <f>IF(AC28="","",VLOOKUP(AC28,'シフト記号表(勤務形態一覧表)'!$C$6:$U$35,19,FALSE))</f>
        <v/>
      </c>
      <c r="AD30" s="104" t="str">
        <f>IF(AD28="","",VLOOKUP(AD28,'シフト記号表(勤務形態一覧表)'!$C$6:$U$35,19,FALSE))</f>
        <v/>
      </c>
      <c r="AE30" s="104" t="str">
        <f>IF(AE28="","",VLOOKUP(AE28,'シフト記号表(勤務形態一覧表)'!$C$6:$U$35,19,FALSE))</f>
        <v/>
      </c>
      <c r="AF30" s="105" t="str">
        <f>IF(AF28="","",VLOOKUP(AF28,'シフト記号表(勤務形態一覧表)'!$C$6:$U$35,19,FALSE))</f>
        <v/>
      </c>
      <c r="AG30" s="103" t="str">
        <f>IF(AG28="","",VLOOKUP(AG28,'シフト記号表(勤務形態一覧表)'!$C$6:$U$35,19,FALSE))</f>
        <v/>
      </c>
      <c r="AH30" s="104" t="str">
        <f>IF(AH28="","",VLOOKUP(AH28,'シフト記号表(勤務形態一覧表)'!$C$6:$U$35,19,FALSE))</f>
        <v/>
      </c>
      <c r="AI30" s="104" t="str">
        <f>IF(AI28="","",VLOOKUP(AI28,'シフト記号表(勤務形態一覧表)'!$C$6:$U$35,19,FALSE))</f>
        <v/>
      </c>
      <c r="AJ30" s="104" t="str">
        <f>IF(AJ28="","",VLOOKUP(AJ28,'シフト記号表(勤務形態一覧表)'!$C$6:$U$35,19,FALSE))</f>
        <v/>
      </c>
      <c r="AK30" s="104" t="str">
        <f>IF(AK28="","",VLOOKUP(AK28,'シフト記号表(勤務形態一覧表)'!$C$6:$U$35,19,FALSE))</f>
        <v/>
      </c>
      <c r="AL30" s="104" t="str">
        <f>IF(AL28="","",VLOOKUP(AL28,'シフト記号表(勤務形態一覧表)'!$C$6:$U$35,19,FALSE))</f>
        <v/>
      </c>
      <c r="AM30" s="105" t="str">
        <f>IF(AM28="","",VLOOKUP(AM28,'シフト記号表(勤務形態一覧表)'!$C$6:$U$35,19,FALSE))</f>
        <v/>
      </c>
      <c r="AN30" s="103" t="str">
        <f>IF(AN28="","",VLOOKUP(AN28,'シフト記号表(勤務形態一覧表)'!$C$6:$U$35,19,FALSE))</f>
        <v/>
      </c>
      <c r="AO30" s="104" t="str">
        <f>IF(AO28="","",VLOOKUP(AO28,'シフト記号表(勤務形態一覧表)'!$C$6:$U$35,19,FALSE))</f>
        <v/>
      </c>
      <c r="AP30" s="104" t="str">
        <f>IF(AP28="","",VLOOKUP(AP28,'シフト記号表(勤務形態一覧表)'!$C$6:$U$35,19,FALSE))</f>
        <v/>
      </c>
      <c r="AQ30" s="104" t="str">
        <f>IF(AQ28="","",VLOOKUP(AQ28,'シフト記号表(勤務形態一覧表)'!$C$6:$U$35,19,FALSE))</f>
        <v/>
      </c>
      <c r="AR30" s="104" t="str">
        <f>IF(AR28="","",VLOOKUP(AR28,'シフト記号表(勤務形態一覧表)'!$C$6:$U$35,19,FALSE))</f>
        <v/>
      </c>
      <c r="AS30" s="104" t="str">
        <f>IF(AS28="","",VLOOKUP(AS28,'シフト記号表(勤務形態一覧表)'!$C$6:$U$35,19,FALSE))</f>
        <v/>
      </c>
      <c r="AT30" s="105" t="str">
        <f>IF(AT28="","",VLOOKUP(AT28,'シフト記号表(勤務形態一覧表)'!$C$6:$U$35,19,FALSE))</f>
        <v/>
      </c>
      <c r="AU30" s="103" t="str">
        <f>IF(AU28="","",VLOOKUP(AU28,'シフト記号表(勤務形態一覧表)'!$C$6:$U$35,19,FALSE))</f>
        <v/>
      </c>
      <c r="AV30" s="104" t="str">
        <f>IF(AV28="","",VLOOKUP(AV28,'シフト記号表(勤務形態一覧表)'!$C$6:$U$35,19,FALSE))</f>
        <v/>
      </c>
      <c r="AW30" s="104" t="str">
        <f>IF(AW28="","",VLOOKUP(AW28,'シフト記号表(勤務形態一覧表)'!$C$6:$U$35,19,FALSE))</f>
        <v/>
      </c>
      <c r="AX30" s="641">
        <f>IF($BB$3="４週",SUM(S30:AT30),IF($BB$3="暦月",SUM(S30:AW30),""))</f>
        <v>0</v>
      </c>
      <c r="AY30" s="642"/>
      <c r="AZ30" s="643">
        <f>IF($BB$3="４週",AX30/4,IF($BB$3="暦月",勤務形態一覧表!AX30/(勤務形態一覧表!$BB$8/7),""))</f>
        <v>0</v>
      </c>
      <c r="BA30" s="644"/>
      <c r="BB30" s="628"/>
      <c r="BC30" s="629"/>
      <c r="BD30" s="629"/>
      <c r="BE30" s="629"/>
      <c r="BF30" s="630"/>
    </row>
    <row r="31" spans="2:58" ht="20.25" customHeight="1">
      <c r="B31" s="564">
        <f>B28+1</f>
        <v>4</v>
      </c>
      <c r="C31" s="667"/>
      <c r="D31" s="668"/>
      <c r="E31" s="669"/>
      <c r="F31" s="106"/>
      <c r="G31" s="648"/>
      <c r="H31" s="650"/>
      <c r="I31" s="580"/>
      <c r="J31" s="580"/>
      <c r="K31" s="581"/>
      <c r="L31" s="651"/>
      <c r="M31" s="652"/>
      <c r="N31" s="652"/>
      <c r="O31" s="653"/>
      <c r="P31" s="657" t="s">
        <v>119</v>
      </c>
      <c r="Q31" s="658"/>
      <c r="R31" s="659"/>
      <c r="S31" s="95"/>
      <c r="T31" s="96"/>
      <c r="U31" s="96"/>
      <c r="V31" s="96"/>
      <c r="W31" s="96"/>
      <c r="X31" s="96"/>
      <c r="Y31" s="97"/>
      <c r="Z31" s="95"/>
      <c r="AA31" s="96"/>
      <c r="AB31" s="96"/>
      <c r="AC31" s="96"/>
      <c r="AD31" s="96"/>
      <c r="AE31" s="96"/>
      <c r="AF31" s="97"/>
      <c r="AG31" s="95"/>
      <c r="AH31" s="96"/>
      <c r="AI31" s="96"/>
      <c r="AJ31" s="96"/>
      <c r="AK31" s="96"/>
      <c r="AL31" s="96"/>
      <c r="AM31" s="97"/>
      <c r="AN31" s="95"/>
      <c r="AO31" s="96"/>
      <c r="AP31" s="96"/>
      <c r="AQ31" s="96"/>
      <c r="AR31" s="96"/>
      <c r="AS31" s="96"/>
      <c r="AT31" s="97"/>
      <c r="AU31" s="95"/>
      <c r="AV31" s="96"/>
      <c r="AW31" s="96"/>
      <c r="AX31" s="660"/>
      <c r="AY31" s="661"/>
      <c r="AZ31" s="662"/>
      <c r="BA31" s="663"/>
      <c r="BB31" s="664"/>
      <c r="BC31" s="665"/>
      <c r="BD31" s="665"/>
      <c r="BE31" s="665"/>
      <c r="BF31" s="666"/>
    </row>
    <row r="32" spans="2:58" ht="20.25" customHeight="1">
      <c r="B32" s="564"/>
      <c r="C32" s="670"/>
      <c r="D32" s="671"/>
      <c r="E32" s="672"/>
      <c r="F32" s="98"/>
      <c r="G32" s="575"/>
      <c r="H32" s="579"/>
      <c r="I32" s="580"/>
      <c r="J32" s="580"/>
      <c r="K32" s="581"/>
      <c r="L32" s="585"/>
      <c r="M32" s="586"/>
      <c r="N32" s="586"/>
      <c r="O32" s="587"/>
      <c r="P32" s="631" t="s">
        <v>116</v>
      </c>
      <c r="Q32" s="632"/>
      <c r="R32" s="633"/>
      <c r="S32" s="99" t="str">
        <f>IF(S31="","",VLOOKUP(S31,'シフト記号表(勤務形態一覧表)'!$C$6:$K$35,9,FALSE))</f>
        <v/>
      </c>
      <c r="T32" s="100" t="str">
        <f>IF(T31="","",VLOOKUP(T31,'シフト記号表(勤務形態一覧表)'!$C$6:$K$35,9,FALSE))</f>
        <v/>
      </c>
      <c r="U32" s="100" t="str">
        <f>IF(U31="","",VLOOKUP(U31,'シフト記号表(勤務形態一覧表)'!$C$6:$K$35,9,FALSE))</f>
        <v/>
      </c>
      <c r="V32" s="100" t="str">
        <f>IF(V31="","",VLOOKUP(V31,'シフト記号表(勤務形態一覧表)'!$C$6:$K$35,9,FALSE))</f>
        <v/>
      </c>
      <c r="W32" s="100" t="str">
        <f>IF(W31="","",VLOOKUP(W31,'シフト記号表(勤務形態一覧表)'!$C$6:$K$35,9,FALSE))</f>
        <v/>
      </c>
      <c r="X32" s="100" t="str">
        <f>IF(X31="","",VLOOKUP(X31,'シフト記号表(勤務形態一覧表)'!$C$6:$K$35,9,FALSE))</f>
        <v/>
      </c>
      <c r="Y32" s="101" t="str">
        <f>IF(Y31="","",VLOOKUP(Y31,'シフト記号表(勤務形態一覧表)'!$C$6:$K$35,9,FALSE))</f>
        <v/>
      </c>
      <c r="Z32" s="99" t="str">
        <f>IF(Z31="","",VLOOKUP(Z31,'シフト記号表(勤務形態一覧表)'!$C$6:$K$35,9,FALSE))</f>
        <v/>
      </c>
      <c r="AA32" s="100" t="str">
        <f>IF(AA31="","",VLOOKUP(AA31,'シフト記号表(勤務形態一覧表)'!$C$6:$K$35,9,FALSE))</f>
        <v/>
      </c>
      <c r="AB32" s="100" t="str">
        <f>IF(AB31="","",VLOOKUP(AB31,'シフト記号表(勤務形態一覧表)'!$C$6:$K$35,9,FALSE))</f>
        <v/>
      </c>
      <c r="AC32" s="100" t="str">
        <f>IF(AC31="","",VLOOKUP(AC31,'シフト記号表(勤務形態一覧表)'!$C$6:$K$35,9,FALSE))</f>
        <v/>
      </c>
      <c r="AD32" s="100" t="str">
        <f>IF(AD31="","",VLOOKUP(AD31,'シフト記号表(勤務形態一覧表)'!$C$6:$K$35,9,FALSE))</f>
        <v/>
      </c>
      <c r="AE32" s="100" t="str">
        <f>IF(AE31="","",VLOOKUP(AE31,'シフト記号表(勤務形態一覧表)'!$C$6:$K$35,9,FALSE))</f>
        <v/>
      </c>
      <c r="AF32" s="101" t="str">
        <f>IF(AF31="","",VLOOKUP(AF31,'シフト記号表(勤務形態一覧表)'!$C$6:$K$35,9,FALSE))</f>
        <v/>
      </c>
      <c r="AG32" s="99" t="str">
        <f>IF(AG31="","",VLOOKUP(AG31,'シフト記号表(勤務形態一覧表)'!$C$6:$K$35,9,FALSE))</f>
        <v/>
      </c>
      <c r="AH32" s="100" t="str">
        <f>IF(AH31="","",VLOOKUP(AH31,'シフト記号表(勤務形態一覧表)'!$C$6:$K$35,9,FALSE))</f>
        <v/>
      </c>
      <c r="AI32" s="100" t="str">
        <f>IF(AI31="","",VLOOKUP(AI31,'シフト記号表(勤務形態一覧表)'!$C$6:$K$35,9,FALSE))</f>
        <v/>
      </c>
      <c r="AJ32" s="100" t="str">
        <f>IF(AJ31="","",VLOOKUP(AJ31,'シフト記号表(勤務形態一覧表)'!$C$6:$K$35,9,FALSE))</f>
        <v/>
      </c>
      <c r="AK32" s="100" t="str">
        <f>IF(AK31="","",VLOOKUP(AK31,'シフト記号表(勤務形態一覧表)'!$C$6:$K$35,9,FALSE))</f>
        <v/>
      </c>
      <c r="AL32" s="100" t="str">
        <f>IF(AL31="","",VLOOKUP(AL31,'シフト記号表(勤務形態一覧表)'!$C$6:$K$35,9,FALSE))</f>
        <v/>
      </c>
      <c r="AM32" s="101" t="str">
        <f>IF(AM31="","",VLOOKUP(AM31,'シフト記号表(勤務形態一覧表)'!$C$6:$K$35,9,FALSE))</f>
        <v/>
      </c>
      <c r="AN32" s="99" t="str">
        <f>IF(AN31="","",VLOOKUP(AN31,'シフト記号表(勤務形態一覧表)'!$C$6:$K$35,9,FALSE))</f>
        <v/>
      </c>
      <c r="AO32" s="100" t="str">
        <f>IF(AO31="","",VLOOKUP(AO31,'シフト記号表(勤務形態一覧表)'!$C$6:$K$35,9,FALSE))</f>
        <v/>
      </c>
      <c r="AP32" s="100" t="str">
        <f>IF(AP31="","",VLOOKUP(AP31,'シフト記号表(勤務形態一覧表)'!$C$6:$K$35,9,FALSE))</f>
        <v/>
      </c>
      <c r="AQ32" s="100" t="str">
        <f>IF(AQ31="","",VLOOKUP(AQ31,'シフト記号表(勤務形態一覧表)'!$C$6:$K$35,9,FALSE))</f>
        <v/>
      </c>
      <c r="AR32" s="100" t="str">
        <f>IF(AR31="","",VLOOKUP(AR31,'シフト記号表(勤務形態一覧表)'!$C$6:$K$35,9,FALSE))</f>
        <v/>
      </c>
      <c r="AS32" s="100" t="str">
        <f>IF(AS31="","",VLOOKUP(AS31,'シフト記号表(勤務形態一覧表)'!$C$6:$K$35,9,FALSE))</f>
        <v/>
      </c>
      <c r="AT32" s="101" t="str">
        <f>IF(AT31="","",VLOOKUP(AT31,'シフト記号表(勤務形態一覧表)'!$C$6:$K$35,9,FALSE))</f>
        <v/>
      </c>
      <c r="AU32" s="99" t="str">
        <f>IF(AU31="","",VLOOKUP(AU31,'シフト記号表(勤務形態一覧表)'!$C$6:$K$35,9,FALSE))</f>
        <v/>
      </c>
      <c r="AV32" s="100" t="str">
        <f>IF(AV31="","",VLOOKUP(AV31,'シフト記号表(勤務形態一覧表)'!$C$6:$K$35,9,FALSE))</f>
        <v/>
      </c>
      <c r="AW32" s="100" t="str">
        <f>IF(AW31="","",VLOOKUP(AW31,'シフト記号表(勤務形態一覧表)'!$C$6:$K$35,9,FALSE))</f>
        <v/>
      </c>
      <c r="AX32" s="634">
        <f>IF($BB$3="４週",SUM(S32:AT32),IF($BB$3="暦月",SUM(S32:AW32),""))</f>
        <v>0</v>
      </c>
      <c r="AY32" s="635"/>
      <c r="AZ32" s="636">
        <f>IF($BB$3="４週",AX32/4,IF($BB$3="暦月",勤務形態一覧表!AX32/(勤務形態一覧表!$BB$8/7),""))</f>
        <v>0</v>
      </c>
      <c r="BA32" s="637"/>
      <c r="BB32" s="625"/>
      <c r="BC32" s="626"/>
      <c r="BD32" s="626"/>
      <c r="BE32" s="626"/>
      <c r="BF32" s="627"/>
    </row>
    <row r="33" spans="2:58" ht="20.25" customHeight="1">
      <c r="B33" s="564"/>
      <c r="C33" s="673"/>
      <c r="D33" s="674"/>
      <c r="E33" s="675"/>
      <c r="F33" s="98">
        <f>C31</f>
        <v>0</v>
      </c>
      <c r="G33" s="649"/>
      <c r="H33" s="579"/>
      <c r="I33" s="580"/>
      <c r="J33" s="580"/>
      <c r="K33" s="581"/>
      <c r="L33" s="654"/>
      <c r="M33" s="655"/>
      <c r="N33" s="655"/>
      <c r="O33" s="656"/>
      <c r="P33" s="638" t="s">
        <v>117</v>
      </c>
      <c r="Q33" s="639"/>
      <c r="R33" s="640"/>
      <c r="S33" s="103" t="str">
        <f>IF(S31="","",VLOOKUP(S31,'シフト記号表(勤務形態一覧表)'!$C$6:$U$35,19,FALSE))</f>
        <v/>
      </c>
      <c r="T33" s="104" t="str">
        <f>IF(T31="","",VLOOKUP(T31,'シフト記号表(勤務形態一覧表)'!$C$6:$U$35,19,FALSE))</f>
        <v/>
      </c>
      <c r="U33" s="104" t="str">
        <f>IF(U31="","",VLOOKUP(U31,'シフト記号表(勤務形態一覧表)'!$C$6:$U$35,19,FALSE))</f>
        <v/>
      </c>
      <c r="V33" s="104" t="str">
        <f>IF(V31="","",VLOOKUP(V31,'シフト記号表(勤務形態一覧表)'!$C$6:$U$35,19,FALSE))</f>
        <v/>
      </c>
      <c r="W33" s="104" t="str">
        <f>IF(W31="","",VLOOKUP(W31,'シフト記号表(勤務形態一覧表)'!$C$6:$U$35,19,FALSE))</f>
        <v/>
      </c>
      <c r="X33" s="104" t="str">
        <f>IF(X31="","",VLOOKUP(X31,'シフト記号表(勤務形態一覧表)'!$C$6:$U$35,19,FALSE))</f>
        <v/>
      </c>
      <c r="Y33" s="105" t="str">
        <f>IF(Y31="","",VLOOKUP(Y31,'シフト記号表(勤務形態一覧表)'!$C$6:$U$35,19,FALSE))</f>
        <v/>
      </c>
      <c r="Z33" s="103" t="str">
        <f>IF(Z31="","",VLOOKUP(Z31,'シフト記号表(勤務形態一覧表)'!$C$6:$U$35,19,FALSE))</f>
        <v/>
      </c>
      <c r="AA33" s="104" t="str">
        <f>IF(AA31="","",VLOOKUP(AA31,'シフト記号表(勤務形態一覧表)'!$C$6:$U$35,19,FALSE))</f>
        <v/>
      </c>
      <c r="AB33" s="104" t="str">
        <f>IF(AB31="","",VLOOKUP(AB31,'シフト記号表(勤務形態一覧表)'!$C$6:$U$35,19,FALSE))</f>
        <v/>
      </c>
      <c r="AC33" s="104" t="str">
        <f>IF(AC31="","",VLOOKUP(AC31,'シフト記号表(勤務形態一覧表)'!$C$6:$U$35,19,FALSE))</f>
        <v/>
      </c>
      <c r="AD33" s="104" t="str">
        <f>IF(AD31="","",VLOOKUP(AD31,'シフト記号表(勤務形態一覧表)'!$C$6:$U$35,19,FALSE))</f>
        <v/>
      </c>
      <c r="AE33" s="104" t="str">
        <f>IF(AE31="","",VLOOKUP(AE31,'シフト記号表(勤務形態一覧表)'!$C$6:$U$35,19,FALSE))</f>
        <v/>
      </c>
      <c r="AF33" s="105" t="str">
        <f>IF(AF31="","",VLOOKUP(AF31,'シフト記号表(勤務形態一覧表)'!$C$6:$U$35,19,FALSE))</f>
        <v/>
      </c>
      <c r="AG33" s="103" t="str">
        <f>IF(AG31="","",VLOOKUP(AG31,'シフト記号表(勤務形態一覧表)'!$C$6:$U$35,19,FALSE))</f>
        <v/>
      </c>
      <c r="AH33" s="104" t="str">
        <f>IF(AH31="","",VLOOKUP(AH31,'シフト記号表(勤務形態一覧表)'!$C$6:$U$35,19,FALSE))</f>
        <v/>
      </c>
      <c r="AI33" s="104" t="str">
        <f>IF(AI31="","",VLOOKUP(AI31,'シフト記号表(勤務形態一覧表)'!$C$6:$U$35,19,FALSE))</f>
        <v/>
      </c>
      <c r="AJ33" s="104" t="str">
        <f>IF(AJ31="","",VLOOKUP(AJ31,'シフト記号表(勤務形態一覧表)'!$C$6:$U$35,19,FALSE))</f>
        <v/>
      </c>
      <c r="AK33" s="104" t="str">
        <f>IF(AK31="","",VLOOKUP(AK31,'シフト記号表(勤務形態一覧表)'!$C$6:$U$35,19,FALSE))</f>
        <v/>
      </c>
      <c r="AL33" s="104" t="str">
        <f>IF(AL31="","",VLOOKUP(AL31,'シフト記号表(勤務形態一覧表)'!$C$6:$U$35,19,FALSE))</f>
        <v/>
      </c>
      <c r="AM33" s="105" t="str">
        <f>IF(AM31="","",VLOOKUP(AM31,'シフト記号表(勤務形態一覧表)'!$C$6:$U$35,19,FALSE))</f>
        <v/>
      </c>
      <c r="AN33" s="103" t="str">
        <f>IF(AN31="","",VLOOKUP(AN31,'シフト記号表(勤務形態一覧表)'!$C$6:$U$35,19,FALSE))</f>
        <v/>
      </c>
      <c r="AO33" s="104" t="str">
        <f>IF(AO31="","",VLOOKUP(AO31,'シフト記号表(勤務形態一覧表)'!$C$6:$U$35,19,FALSE))</f>
        <v/>
      </c>
      <c r="AP33" s="104" t="str">
        <f>IF(AP31="","",VLOOKUP(AP31,'シフト記号表(勤務形態一覧表)'!$C$6:$U$35,19,FALSE))</f>
        <v/>
      </c>
      <c r="AQ33" s="104" t="str">
        <f>IF(AQ31="","",VLOOKUP(AQ31,'シフト記号表(勤務形態一覧表)'!$C$6:$U$35,19,FALSE))</f>
        <v/>
      </c>
      <c r="AR33" s="104" t="str">
        <f>IF(AR31="","",VLOOKUP(AR31,'シフト記号表(勤務形態一覧表)'!$C$6:$U$35,19,FALSE))</f>
        <v/>
      </c>
      <c r="AS33" s="104" t="str">
        <f>IF(AS31="","",VLOOKUP(AS31,'シフト記号表(勤務形態一覧表)'!$C$6:$U$35,19,FALSE))</f>
        <v/>
      </c>
      <c r="AT33" s="105" t="str">
        <f>IF(AT31="","",VLOOKUP(AT31,'シフト記号表(勤務形態一覧表)'!$C$6:$U$35,19,FALSE))</f>
        <v/>
      </c>
      <c r="AU33" s="103" t="str">
        <f>IF(AU31="","",VLOOKUP(AU31,'シフト記号表(勤務形態一覧表)'!$C$6:$U$35,19,FALSE))</f>
        <v/>
      </c>
      <c r="AV33" s="104" t="str">
        <f>IF(AV31="","",VLOOKUP(AV31,'シフト記号表(勤務形態一覧表)'!$C$6:$U$35,19,FALSE))</f>
        <v/>
      </c>
      <c r="AW33" s="104" t="str">
        <f>IF(AW31="","",VLOOKUP(AW31,'シフト記号表(勤務形態一覧表)'!$C$6:$U$35,19,FALSE))</f>
        <v/>
      </c>
      <c r="AX33" s="641">
        <f>IF($BB$3="４週",SUM(S33:AT33),IF($BB$3="暦月",SUM(S33:AW33),""))</f>
        <v>0</v>
      </c>
      <c r="AY33" s="642"/>
      <c r="AZ33" s="643">
        <f>IF($BB$3="４週",AX33/4,IF($BB$3="暦月",勤務形態一覧表!AX33/(勤務形態一覧表!$BB$8/7),""))</f>
        <v>0</v>
      </c>
      <c r="BA33" s="644"/>
      <c r="BB33" s="628"/>
      <c r="BC33" s="629"/>
      <c r="BD33" s="629"/>
      <c r="BE33" s="629"/>
      <c r="BF33" s="630"/>
    </row>
    <row r="34" spans="2:58" ht="20.25" customHeight="1">
      <c r="B34" s="564">
        <f>B31+1</f>
        <v>5</v>
      </c>
      <c r="C34" s="667"/>
      <c r="D34" s="668"/>
      <c r="E34" s="669"/>
      <c r="F34" s="106"/>
      <c r="G34" s="648"/>
      <c r="H34" s="650"/>
      <c r="I34" s="580"/>
      <c r="J34" s="580"/>
      <c r="K34" s="581"/>
      <c r="L34" s="651"/>
      <c r="M34" s="652"/>
      <c r="N34" s="652"/>
      <c r="O34" s="653"/>
      <c r="P34" s="657" t="s">
        <v>120</v>
      </c>
      <c r="Q34" s="658"/>
      <c r="R34" s="659"/>
      <c r="S34" s="95"/>
      <c r="T34" s="96"/>
      <c r="U34" s="96"/>
      <c r="V34" s="96"/>
      <c r="W34" s="96"/>
      <c r="X34" s="96"/>
      <c r="Y34" s="97"/>
      <c r="Z34" s="95"/>
      <c r="AA34" s="96"/>
      <c r="AB34" s="96"/>
      <c r="AC34" s="96"/>
      <c r="AD34" s="96"/>
      <c r="AE34" s="96"/>
      <c r="AF34" s="97"/>
      <c r="AG34" s="95"/>
      <c r="AH34" s="96"/>
      <c r="AI34" s="96"/>
      <c r="AJ34" s="96"/>
      <c r="AK34" s="96"/>
      <c r="AL34" s="96"/>
      <c r="AM34" s="97"/>
      <c r="AN34" s="95"/>
      <c r="AO34" s="96"/>
      <c r="AP34" s="96"/>
      <c r="AQ34" s="96"/>
      <c r="AR34" s="96"/>
      <c r="AS34" s="96"/>
      <c r="AT34" s="97"/>
      <c r="AU34" s="95"/>
      <c r="AV34" s="96"/>
      <c r="AW34" s="96"/>
      <c r="AX34" s="660"/>
      <c r="AY34" s="661"/>
      <c r="AZ34" s="662"/>
      <c r="BA34" s="663"/>
      <c r="BB34" s="664"/>
      <c r="BC34" s="665"/>
      <c r="BD34" s="665"/>
      <c r="BE34" s="665"/>
      <c r="BF34" s="666"/>
    </row>
    <row r="35" spans="2:58" ht="20.25" customHeight="1">
      <c r="B35" s="564"/>
      <c r="C35" s="670"/>
      <c r="D35" s="671"/>
      <c r="E35" s="672"/>
      <c r="F35" s="98"/>
      <c r="G35" s="575"/>
      <c r="H35" s="579"/>
      <c r="I35" s="580"/>
      <c r="J35" s="580"/>
      <c r="K35" s="581"/>
      <c r="L35" s="585"/>
      <c r="M35" s="586"/>
      <c r="N35" s="586"/>
      <c r="O35" s="587"/>
      <c r="P35" s="631" t="s">
        <v>116</v>
      </c>
      <c r="Q35" s="632"/>
      <c r="R35" s="633"/>
      <c r="S35" s="99" t="str">
        <f>IF(S34="","",VLOOKUP(S34,'シフト記号表(勤務形態一覧表)'!$C$6:$K$35,9,FALSE))</f>
        <v/>
      </c>
      <c r="T35" s="100" t="str">
        <f>IF(T34="","",VLOOKUP(T34,'シフト記号表(勤務形態一覧表)'!$C$6:$K$35,9,FALSE))</f>
        <v/>
      </c>
      <c r="U35" s="100" t="str">
        <f>IF(U34="","",VLOOKUP(U34,'シフト記号表(勤務形態一覧表)'!$C$6:$K$35,9,FALSE))</f>
        <v/>
      </c>
      <c r="V35" s="100" t="str">
        <f>IF(V34="","",VLOOKUP(V34,'シフト記号表(勤務形態一覧表)'!$C$6:$K$35,9,FALSE))</f>
        <v/>
      </c>
      <c r="W35" s="100" t="str">
        <f>IF(W34="","",VLOOKUP(W34,'シフト記号表(勤務形態一覧表)'!$C$6:$K$35,9,FALSE))</f>
        <v/>
      </c>
      <c r="X35" s="100" t="str">
        <f>IF(X34="","",VLOOKUP(X34,'シフト記号表(勤務形態一覧表)'!$C$6:$K$35,9,FALSE))</f>
        <v/>
      </c>
      <c r="Y35" s="101" t="str">
        <f>IF(Y34="","",VLOOKUP(Y34,'シフト記号表(勤務形態一覧表)'!$C$6:$K$35,9,FALSE))</f>
        <v/>
      </c>
      <c r="Z35" s="99" t="str">
        <f>IF(Z34="","",VLOOKUP(Z34,'シフト記号表(勤務形態一覧表)'!$C$6:$K$35,9,FALSE))</f>
        <v/>
      </c>
      <c r="AA35" s="100" t="str">
        <f>IF(AA34="","",VLOOKUP(AA34,'シフト記号表(勤務形態一覧表)'!$C$6:$K$35,9,FALSE))</f>
        <v/>
      </c>
      <c r="AB35" s="100" t="str">
        <f>IF(AB34="","",VLOOKUP(AB34,'シフト記号表(勤務形態一覧表)'!$C$6:$K$35,9,FALSE))</f>
        <v/>
      </c>
      <c r="AC35" s="100" t="str">
        <f>IF(AC34="","",VLOOKUP(AC34,'シフト記号表(勤務形態一覧表)'!$C$6:$K$35,9,FALSE))</f>
        <v/>
      </c>
      <c r="AD35" s="100" t="str">
        <f>IF(AD34="","",VLOOKUP(AD34,'シフト記号表(勤務形態一覧表)'!$C$6:$K$35,9,FALSE))</f>
        <v/>
      </c>
      <c r="AE35" s="100" t="str">
        <f>IF(AE34="","",VLOOKUP(AE34,'シフト記号表(勤務形態一覧表)'!$C$6:$K$35,9,FALSE))</f>
        <v/>
      </c>
      <c r="AF35" s="101" t="str">
        <f>IF(AF34="","",VLOOKUP(AF34,'シフト記号表(勤務形態一覧表)'!$C$6:$K$35,9,FALSE))</f>
        <v/>
      </c>
      <c r="AG35" s="99" t="str">
        <f>IF(AG34="","",VLOOKUP(AG34,'シフト記号表(勤務形態一覧表)'!$C$6:$K$35,9,FALSE))</f>
        <v/>
      </c>
      <c r="AH35" s="100" t="str">
        <f>IF(AH34="","",VLOOKUP(AH34,'シフト記号表(勤務形態一覧表)'!$C$6:$K$35,9,FALSE))</f>
        <v/>
      </c>
      <c r="AI35" s="100" t="str">
        <f>IF(AI34="","",VLOOKUP(AI34,'シフト記号表(勤務形態一覧表)'!$C$6:$K$35,9,FALSE))</f>
        <v/>
      </c>
      <c r="AJ35" s="100" t="str">
        <f>IF(AJ34="","",VLOOKUP(AJ34,'シフト記号表(勤務形態一覧表)'!$C$6:$K$35,9,FALSE))</f>
        <v/>
      </c>
      <c r="AK35" s="100" t="str">
        <f>IF(AK34="","",VLOOKUP(AK34,'シフト記号表(勤務形態一覧表)'!$C$6:$K$35,9,FALSE))</f>
        <v/>
      </c>
      <c r="AL35" s="100" t="str">
        <f>IF(AL34="","",VLOOKUP(AL34,'シフト記号表(勤務形態一覧表)'!$C$6:$K$35,9,FALSE))</f>
        <v/>
      </c>
      <c r="AM35" s="101" t="str">
        <f>IF(AM34="","",VLOOKUP(AM34,'シフト記号表(勤務形態一覧表)'!$C$6:$K$35,9,FALSE))</f>
        <v/>
      </c>
      <c r="AN35" s="99" t="str">
        <f>IF(AN34="","",VLOOKUP(AN34,'シフト記号表(勤務形態一覧表)'!$C$6:$K$35,9,FALSE))</f>
        <v/>
      </c>
      <c r="AO35" s="100" t="str">
        <f>IF(AO34="","",VLOOKUP(AO34,'シフト記号表(勤務形態一覧表)'!$C$6:$K$35,9,FALSE))</f>
        <v/>
      </c>
      <c r="AP35" s="100" t="str">
        <f>IF(AP34="","",VLOOKUP(AP34,'シフト記号表(勤務形態一覧表)'!$C$6:$K$35,9,FALSE))</f>
        <v/>
      </c>
      <c r="AQ35" s="100" t="str">
        <f>IF(AQ34="","",VLOOKUP(AQ34,'シフト記号表(勤務形態一覧表)'!$C$6:$K$35,9,FALSE))</f>
        <v/>
      </c>
      <c r="AR35" s="100" t="str">
        <f>IF(AR34="","",VLOOKUP(AR34,'シフト記号表(勤務形態一覧表)'!$C$6:$K$35,9,FALSE))</f>
        <v/>
      </c>
      <c r="AS35" s="100" t="str">
        <f>IF(AS34="","",VLOOKUP(AS34,'シフト記号表(勤務形態一覧表)'!$C$6:$K$35,9,FALSE))</f>
        <v/>
      </c>
      <c r="AT35" s="101" t="str">
        <f>IF(AT34="","",VLOOKUP(AT34,'シフト記号表(勤務形態一覧表)'!$C$6:$K$35,9,FALSE))</f>
        <v/>
      </c>
      <c r="AU35" s="99" t="str">
        <f>IF(AU34="","",VLOOKUP(AU34,'シフト記号表(勤務形態一覧表)'!$C$6:$K$35,9,FALSE))</f>
        <v/>
      </c>
      <c r="AV35" s="100" t="str">
        <f>IF(AV34="","",VLOOKUP(AV34,'シフト記号表(勤務形態一覧表)'!$C$6:$K$35,9,FALSE))</f>
        <v/>
      </c>
      <c r="AW35" s="100" t="str">
        <f>IF(AW34="","",VLOOKUP(AW34,'シフト記号表(勤務形態一覧表)'!$C$6:$K$35,9,FALSE))</f>
        <v/>
      </c>
      <c r="AX35" s="634">
        <f>IF($BB$3="４週",SUM(S35:AT35),IF($BB$3="暦月",SUM(S35:AW35),""))</f>
        <v>0</v>
      </c>
      <c r="AY35" s="635"/>
      <c r="AZ35" s="636">
        <f>IF($BB$3="４週",AX35/4,IF($BB$3="暦月",勤務形態一覧表!AX35/(勤務形態一覧表!$BB$8/7),""))</f>
        <v>0</v>
      </c>
      <c r="BA35" s="637"/>
      <c r="BB35" s="625"/>
      <c r="BC35" s="626"/>
      <c r="BD35" s="626"/>
      <c r="BE35" s="626"/>
      <c r="BF35" s="627"/>
    </row>
    <row r="36" spans="2:58" ht="20.25" customHeight="1">
      <c r="B36" s="564"/>
      <c r="C36" s="673"/>
      <c r="D36" s="674"/>
      <c r="E36" s="675"/>
      <c r="F36" s="98">
        <f>C34</f>
        <v>0</v>
      </c>
      <c r="G36" s="649"/>
      <c r="H36" s="579"/>
      <c r="I36" s="580"/>
      <c r="J36" s="580"/>
      <c r="K36" s="581"/>
      <c r="L36" s="654"/>
      <c r="M36" s="655"/>
      <c r="N36" s="655"/>
      <c r="O36" s="656"/>
      <c r="P36" s="638" t="s">
        <v>117</v>
      </c>
      <c r="Q36" s="639"/>
      <c r="R36" s="640"/>
      <c r="S36" s="103" t="str">
        <f>IF(S34="","",VLOOKUP(S34,'シフト記号表(勤務形態一覧表)'!$C$6:$U$35,19,FALSE))</f>
        <v/>
      </c>
      <c r="T36" s="104" t="str">
        <f>IF(T34="","",VLOOKUP(T34,'シフト記号表(勤務形態一覧表)'!$C$6:$U$35,19,FALSE))</f>
        <v/>
      </c>
      <c r="U36" s="104" t="str">
        <f>IF(U34="","",VLOOKUP(U34,'シフト記号表(勤務形態一覧表)'!$C$6:$U$35,19,FALSE))</f>
        <v/>
      </c>
      <c r="V36" s="104" t="str">
        <f>IF(V34="","",VLOOKUP(V34,'シフト記号表(勤務形態一覧表)'!$C$6:$U$35,19,FALSE))</f>
        <v/>
      </c>
      <c r="W36" s="104" t="str">
        <f>IF(W34="","",VLOOKUP(W34,'シフト記号表(勤務形態一覧表)'!$C$6:$U$35,19,FALSE))</f>
        <v/>
      </c>
      <c r="X36" s="104" t="str">
        <f>IF(X34="","",VLOOKUP(X34,'シフト記号表(勤務形態一覧表)'!$C$6:$U$35,19,FALSE))</f>
        <v/>
      </c>
      <c r="Y36" s="105" t="str">
        <f>IF(Y34="","",VLOOKUP(Y34,'シフト記号表(勤務形態一覧表)'!$C$6:$U$35,19,FALSE))</f>
        <v/>
      </c>
      <c r="Z36" s="103" t="str">
        <f>IF(Z34="","",VLOOKUP(Z34,'シフト記号表(勤務形態一覧表)'!$C$6:$U$35,19,FALSE))</f>
        <v/>
      </c>
      <c r="AA36" s="104" t="str">
        <f>IF(AA34="","",VLOOKUP(AA34,'シフト記号表(勤務形態一覧表)'!$C$6:$U$35,19,FALSE))</f>
        <v/>
      </c>
      <c r="AB36" s="104" t="str">
        <f>IF(AB34="","",VLOOKUP(AB34,'シフト記号表(勤務形態一覧表)'!$C$6:$U$35,19,FALSE))</f>
        <v/>
      </c>
      <c r="AC36" s="104" t="str">
        <f>IF(AC34="","",VLOOKUP(AC34,'シフト記号表(勤務形態一覧表)'!$C$6:$U$35,19,FALSE))</f>
        <v/>
      </c>
      <c r="AD36" s="104" t="str">
        <f>IF(AD34="","",VLOOKUP(AD34,'シフト記号表(勤務形態一覧表)'!$C$6:$U$35,19,FALSE))</f>
        <v/>
      </c>
      <c r="AE36" s="104" t="str">
        <f>IF(AE34="","",VLOOKUP(AE34,'シフト記号表(勤務形態一覧表)'!$C$6:$U$35,19,FALSE))</f>
        <v/>
      </c>
      <c r="AF36" s="105" t="str">
        <f>IF(AF34="","",VLOOKUP(AF34,'シフト記号表(勤務形態一覧表)'!$C$6:$U$35,19,FALSE))</f>
        <v/>
      </c>
      <c r="AG36" s="103" t="str">
        <f>IF(AG34="","",VLOOKUP(AG34,'シフト記号表(勤務形態一覧表)'!$C$6:$U$35,19,FALSE))</f>
        <v/>
      </c>
      <c r="AH36" s="104" t="str">
        <f>IF(AH34="","",VLOOKUP(AH34,'シフト記号表(勤務形態一覧表)'!$C$6:$U$35,19,FALSE))</f>
        <v/>
      </c>
      <c r="AI36" s="104" t="str">
        <f>IF(AI34="","",VLOOKUP(AI34,'シフト記号表(勤務形態一覧表)'!$C$6:$U$35,19,FALSE))</f>
        <v/>
      </c>
      <c r="AJ36" s="104" t="str">
        <f>IF(AJ34="","",VLOOKUP(AJ34,'シフト記号表(勤務形態一覧表)'!$C$6:$U$35,19,FALSE))</f>
        <v/>
      </c>
      <c r="AK36" s="104" t="str">
        <f>IF(AK34="","",VLOOKUP(AK34,'シフト記号表(勤務形態一覧表)'!$C$6:$U$35,19,FALSE))</f>
        <v/>
      </c>
      <c r="AL36" s="104" t="str">
        <f>IF(AL34="","",VLOOKUP(AL34,'シフト記号表(勤務形態一覧表)'!$C$6:$U$35,19,FALSE))</f>
        <v/>
      </c>
      <c r="AM36" s="105" t="str">
        <f>IF(AM34="","",VLOOKUP(AM34,'シフト記号表(勤務形態一覧表)'!$C$6:$U$35,19,FALSE))</f>
        <v/>
      </c>
      <c r="AN36" s="103" t="str">
        <f>IF(AN34="","",VLOOKUP(AN34,'シフト記号表(勤務形態一覧表)'!$C$6:$U$35,19,FALSE))</f>
        <v/>
      </c>
      <c r="AO36" s="104" t="str">
        <f>IF(AO34="","",VLOOKUP(AO34,'シフト記号表(勤務形態一覧表)'!$C$6:$U$35,19,FALSE))</f>
        <v/>
      </c>
      <c r="AP36" s="104" t="str">
        <f>IF(AP34="","",VLOOKUP(AP34,'シフト記号表(勤務形態一覧表)'!$C$6:$U$35,19,FALSE))</f>
        <v/>
      </c>
      <c r="AQ36" s="104" t="str">
        <f>IF(AQ34="","",VLOOKUP(AQ34,'シフト記号表(勤務形態一覧表)'!$C$6:$U$35,19,FALSE))</f>
        <v/>
      </c>
      <c r="AR36" s="104" t="str">
        <f>IF(AR34="","",VLOOKUP(AR34,'シフト記号表(勤務形態一覧表)'!$C$6:$U$35,19,FALSE))</f>
        <v/>
      </c>
      <c r="AS36" s="104" t="str">
        <f>IF(AS34="","",VLOOKUP(AS34,'シフト記号表(勤務形態一覧表)'!$C$6:$U$35,19,FALSE))</f>
        <v/>
      </c>
      <c r="AT36" s="105" t="str">
        <f>IF(AT34="","",VLOOKUP(AT34,'シフト記号表(勤務形態一覧表)'!$C$6:$U$35,19,FALSE))</f>
        <v/>
      </c>
      <c r="AU36" s="103" t="str">
        <f>IF(AU34="","",VLOOKUP(AU34,'シフト記号表(勤務形態一覧表)'!$C$6:$U$35,19,FALSE))</f>
        <v/>
      </c>
      <c r="AV36" s="104" t="str">
        <f>IF(AV34="","",VLOOKUP(AV34,'シフト記号表(勤務形態一覧表)'!$C$6:$U$35,19,FALSE))</f>
        <v/>
      </c>
      <c r="AW36" s="104" t="str">
        <f>IF(AW34="","",VLOOKUP(AW34,'シフト記号表(勤務形態一覧表)'!$C$6:$U$35,19,FALSE))</f>
        <v/>
      </c>
      <c r="AX36" s="641">
        <f>IF($BB$3="４週",SUM(S36:AT36),IF($BB$3="暦月",SUM(S36:AW36),""))</f>
        <v>0</v>
      </c>
      <c r="AY36" s="642"/>
      <c r="AZ36" s="643">
        <f>IF($BB$3="４週",AX36/4,IF($BB$3="暦月",勤務形態一覧表!AX36/(勤務形態一覧表!$BB$8/7),""))</f>
        <v>0</v>
      </c>
      <c r="BA36" s="644"/>
      <c r="BB36" s="628"/>
      <c r="BC36" s="629"/>
      <c r="BD36" s="629"/>
      <c r="BE36" s="629"/>
      <c r="BF36" s="630"/>
    </row>
    <row r="37" spans="2:58" ht="20.25" customHeight="1">
      <c r="B37" s="564">
        <f>B34+1</f>
        <v>6</v>
      </c>
      <c r="C37" s="667"/>
      <c r="D37" s="668"/>
      <c r="E37" s="669"/>
      <c r="F37" s="106"/>
      <c r="G37" s="648"/>
      <c r="H37" s="650"/>
      <c r="I37" s="580"/>
      <c r="J37" s="580"/>
      <c r="K37" s="581"/>
      <c r="L37" s="651"/>
      <c r="M37" s="652"/>
      <c r="N37" s="652"/>
      <c r="O37" s="653"/>
      <c r="P37" s="657" t="s">
        <v>118</v>
      </c>
      <c r="Q37" s="658"/>
      <c r="R37" s="659"/>
      <c r="S37" s="95"/>
      <c r="T37" s="96"/>
      <c r="U37" s="96"/>
      <c r="V37" s="96"/>
      <c r="W37" s="96"/>
      <c r="X37" s="96"/>
      <c r="Y37" s="97"/>
      <c r="Z37" s="95"/>
      <c r="AA37" s="96"/>
      <c r="AB37" s="96"/>
      <c r="AC37" s="96"/>
      <c r="AD37" s="96"/>
      <c r="AE37" s="96"/>
      <c r="AF37" s="97"/>
      <c r="AG37" s="95"/>
      <c r="AH37" s="96"/>
      <c r="AI37" s="96"/>
      <c r="AJ37" s="96"/>
      <c r="AK37" s="96"/>
      <c r="AL37" s="96"/>
      <c r="AM37" s="97"/>
      <c r="AN37" s="95"/>
      <c r="AO37" s="96"/>
      <c r="AP37" s="96"/>
      <c r="AQ37" s="96"/>
      <c r="AR37" s="96"/>
      <c r="AS37" s="96"/>
      <c r="AT37" s="97"/>
      <c r="AU37" s="95"/>
      <c r="AV37" s="96"/>
      <c r="AW37" s="96"/>
      <c r="AX37" s="660"/>
      <c r="AY37" s="661"/>
      <c r="AZ37" s="662"/>
      <c r="BA37" s="663"/>
      <c r="BB37" s="664"/>
      <c r="BC37" s="665"/>
      <c r="BD37" s="665"/>
      <c r="BE37" s="665"/>
      <c r="BF37" s="666"/>
    </row>
    <row r="38" spans="2:58" ht="20.25" customHeight="1">
      <c r="B38" s="564"/>
      <c r="C38" s="670"/>
      <c r="D38" s="671"/>
      <c r="E38" s="672"/>
      <c r="F38" s="98"/>
      <c r="G38" s="575"/>
      <c r="H38" s="579"/>
      <c r="I38" s="580"/>
      <c r="J38" s="580"/>
      <c r="K38" s="581"/>
      <c r="L38" s="585"/>
      <c r="M38" s="586"/>
      <c r="N38" s="586"/>
      <c r="O38" s="587"/>
      <c r="P38" s="631" t="s">
        <v>116</v>
      </c>
      <c r="Q38" s="632"/>
      <c r="R38" s="633"/>
      <c r="S38" s="99" t="str">
        <f>IF(S37="","",VLOOKUP(S37,'シフト記号表(勤務形態一覧表)'!$C$6:$K$35,9,FALSE))</f>
        <v/>
      </c>
      <c r="T38" s="100" t="str">
        <f>IF(T37="","",VLOOKUP(T37,'シフト記号表(勤務形態一覧表)'!$C$6:$K$35,9,FALSE))</f>
        <v/>
      </c>
      <c r="U38" s="100" t="str">
        <f>IF(U37="","",VLOOKUP(U37,'シフト記号表(勤務形態一覧表)'!$C$6:$K$35,9,FALSE))</f>
        <v/>
      </c>
      <c r="V38" s="100" t="str">
        <f>IF(V37="","",VLOOKUP(V37,'シフト記号表(勤務形態一覧表)'!$C$6:$K$35,9,FALSE))</f>
        <v/>
      </c>
      <c r="W38" s="100" t="str">
        <f>IF(W37="","",VLOOKUP(W37,'シフト記号表(勤務形態一覧表)'!$C$6:$K$35,9,FALSE))</f>
        <v/>
      </c>
      <c r="X38" s="100" t="str">
        <f>IF(X37="","",VLOOKUP(X37,'シフト記号表(勤務形態一覧表)'!$C$6:$K$35,9,FALSE))</f>
        <v/>
      </c>
      <c r="Y38" s="101" t="str">
        <f>IF(Y37="","",VLOOKUP(Y37,'シフト記号表(勤務形態一覧表)'!$C$6:$K$35,9,FALSE))</f>
        <v/>
      </c>
      <c r="Z38" s="99" t="str">
        <f>IF(Z37="","",VLOOKUP(Z37,'シフト記号表(勤務形態一覧表)'!$C$6:$K$35,9,FALSE))</f>
        <v/>
      </c>
      <c r="AA38" s="100" t="str">
        <f>IF(AA37="","",VLOOKUP(AA37,'シフト記号表(勤務形態一覧表)'!$C$6:$K$35,9,FALSE))</f>
        <v/>
      </c>
      <c r="AB38" s="100" t="str">
        <f>IF(AB37="","",VLOOKUP(AB37,'シフト記号表(勤務形態一覧表)'!$C$6:$K$35,9,FALSE))</f>
        <v/>
      </c>
      <c r="AC38" s="100" t="str">
        <f>IF(AC37="","",VLOOKUP(AC37,'シフト記号表(勤務形態一覧表)'!$C$6:$K$35,9,FALSE))</f>
        <v/>
      </c>
      <c r="AD38" s="100" t="str">
        <f>IF(AD37="","",VLOOKUP(AD37,'シフト記号表(勤務形態一覧表)'!$C$6:$K$35,9,FALSE))</f>
        <v/>
      </c>
      <c r="AE38" s="100" t="str">
        <f>IF(AE37="","",VLOOKUP(AE37,'シフト記号表(勤務形態一覧表)'!$C$6:$K$35,9,FALSE))</f>
        <v/>
      </c>
      <c r="AF38" s="101" t="str">
        <f>IF(AF37="","",VLOOKUP(AF37,'シフト記号表(勤務形態一覧表)'!$C$6:$K$35,9,FALSE))</f>
        <v/>
      </c>
      <c r="AG38" s="99" t="str">
        <f>IF(AG37="","",VLOOKUP(AG37,'シフト記号表(勤務形態一覧表)'!$C$6:$K$35,9,FALSE))</f>
        <v/>
      </c>
      <c r="AH38" s="100" t="str">
        <f>IF(AH37="","",VLOOKUP(AH37,'シフト記号表(勤務形態一覧表)'!$C$6:$K$35,9,FALSE))</f>
        <v/>
      </c>
      <c r="AI38" s="100" t="str">
        <f>IF(AI37="","",VLOOKUP(AI37,'シフト記号表(勤務形態一覧表)'!$C$6:$K$35,9,FALSE))</f>
        <v/>
      </c>
      <c r="AJ38" s="100" t="str">
        <f>IF(AJ37="","",VLOOKUP(AJ37,'シフト記号表(勤務形態一覧表)'!$C$6:$K$35,9,FALSE))</f>
        <v/>
      </c>
      <c r="AK38" s="100" t="str">
        <f>IF(AK37="","",VLOOKUP(AK37,'シフト記号表(勤務形態一覧表)'!$C$6:$K$35,9,FALSE))</f>
        <v/>
      </c>
      <c r="AL38" s="100" t="str">
        <f>IF(AL37="","",VLOOKUP(AL37,'シフト記号表(勤務形態一覧表)'!$C$6:$K$35,9,FALSE))</f>
        <v/>
      </c>
      <c r="AM38" s="101" t="str">
        <f>IF(AM37="","",VLOOKUP(AM37,'シフト記号表(勤務形態一覧表)'!$C$6:$K$35,9,FALSE))</f>
        <v/>
      </c>
      <c r="AN38" s="99" t="str">
        <f>IF(AN37="","",VLOOKUP(AN37,'シフト記号表(勤務形態一覧表)'!$C$6:$K$35,9,FALSE))</f>
        <v/>
      </c>
      <c r="AO38" s="100" t="str">
        <f>IF(AO37="","",VLOOKUP(AO37,'シフト記号表(勤務形態一覧表)'!$C$6:$K$35,9,FALSE))</f>
        <v/>
      </c>
      <c r="AP38" s="100" t="str">
        <f>IF(AP37="","",VLOOKUP(AP37,'シフト記号表(勤務形態一覧表)'!$C$6:$K$35,9,FALSE))</f>
        <v/>
      </c>
      <c r="AQ38" s="100" t="str">
        <f>IF(AQ37="","",VLOOKUP(AQ37,'シフト記号表(勤務形態一覧表)'!$C$6:$K$35,9,FALSE))</f>
        <v/>
      </c>
      <c r="AR38" s="100" t="str">
        <f>IF(AR37="","",VLOOKUP(AR37,'シフト記号表(勤務形態一覧表)'!$C$6:$K$35,9,FALSE))</f>
        <v/>
      </c>
      <c r="AS38" s="100" t="str">
        <f>IF(AS37="","",VLOOKUP(AS37,'シフト記号表(勤務形態一覧表)'!$C$6:$K$35,9,FALSE))</f>
        <v/>
      </c>
      <c r="AT38" s="101" t="str">
        <f>IF(AT37="","",VLOOKUP(AT37,'シフト記号表(勤務形態一覧表)'!$C$6:$K$35,9,FALSE))</f>
        <v/>
      </c>
      <c r="AU38" s="99" t="str">
        <f>IF(AU37="","",VLOOKUP(AU37,'シフト記号表(勤務形態一覧表)'!$C$6:$K$35,9,FALSE))</f>
        <v/>
      </c>
      <c r="AV38" s="100" t="str">
        <f>IF(AV37="","",VLOOKUP(AV37,'シフト記号表(勤務形態一覧表)'!$C$6:$K$35,9,FALSE))</f>
        <v/>
      </c>
      <c r="AW38" s="100" t="str">
        <f>IF(AW37="","",VLOOKUP(AW37,'シフト記号表(勤務形態一覧表)'!$C$6:$K$35,9,FALSE))</f>
        <v/>
      </c>
      <c r="AX38" s="634">
        <f>IF($BB$3="４週",SUM(S38:AT38),IF($BB$3="暦月",SUM(S38:AW38),""))</f>
        <v>0</v>
      </c>
      <c r="AY38" s="635"/>
      <c r="AZ38" s="636">
        <f>IF($BB$3="４週",AX38/4,IF($BB$3="暦月",勤務形態一覧表!AX38/(勤務形態一覧表!$BB$8/7),""))</f>
        <v>0</v>
      </c>
      <c r="BA38" s="637"/>
      <c r="BB38" s="625"/>
      <c r="BC38" s="626"/>
      <c r="BD38" s="626"/>
      <c r="BE38" s="626"/>
      <c r="BF38" s="627"/>
    </row>
    <row r="39" spans="2:58" ht="20.25" customHeight="1">
      <c r="B39" s="564"/>
      <c r="C39" s="673"/>
      <c r="D39" s="674"/>
      <c r="E39" s="675"/>
      <c r="F39" s="98">
        <f>C37</f>
        <v>0</v>
      </c>
      <c r="G39" s="649"/>
      <c r="H39" s="579"/>
      <c r="I39" s="580"/>
      <c r="J39" s="580"/>
      <c r="K39" s="581"/>
      <c r="L39" s="654"/>
      <c r="M39" s="655"/>
      <c r="N39" s="655"/>
      <c r="O39" s="656"/>
      <c r="P39" s="638" t="s">
        <v>117</v>
      </c>
      <c r="Q39" s="639"/>
      <c r="R39" s="640"/>
      <c r="S39" s="103" t="str">
        <f>IF(S37="","",VLOOKUP(S37,'シフト記号表(勤務形態一覧表)'!$C$6:$U$35,19,FALSE))</f>
        <v/>
      </c>
      <c r="T39" s="104" t="str">
        <f>IF(T37="","",VLOOKUP(T37,'シフト記号表(勤務形態一覧表)'!$C$6:$U$35,19,FALSE))</f>
        <v/>
      </c>
      <c r="U39" s="104" t="str">
        <f>IF(U37="","",VLOOKUP(U37,'シフト記号表(勤務形態一覧表)'!$C$6:$U$35,19,FALSE))</f>
        <v/>
      </c>
      <c r="V39" s="104" t="str">
        <f>IF(V37="","",VLOOKUP(V37,'シフト記号表(勤務形態一覧表)'!$C$6:$U$35,19,FALSE))</f>
        <v/>
      </c>
      <c r="W39" s="104" t="str">
        <f>IF(W37="","",VLOOKUP(W37,'シフト記号表(勤務形態一覧表)'!$C$6:$U$35,19,FALSE))</f>
        <v/>
      </c>
      <c r="X39" s="104" t="str">
        <f>IF(X37="","",VLOOKUP(X37,'シフト記号表(勤務形態一覧表)'!$C$6:$U$35,19,FALSE))</f>
        <v/>
      </c>
      <c r="Y39" s="105" t="str">
        <f>IF(Y37="","",VLOOKUP(Y37,'シフト記号表(勤務形態一覧表)'!$C$6:$U$35,19,FALSE))</f>
        <v/>
      </c>
      <c r="Z39" s="103" t="str">
        <f>IF(Z37="","",VLOOKUP(Z37,'シフト記号表(勤務形態一覧表)'!$C$6:$U$35,19,FALSE))</f>
        <v/>
      </c>
      <c r="AA39" s="104" t="str">
        <f>IF(AA37="","",VLOOKUP(AA37,'シフト記号表(勤務形態一覧表)'!$C$6:$U$35,19,FALSE))</f>
        <v/>
      </c>
      <c r="AB39" s="104" t="str">
        <f>IF(AB37="","",VLOOKUP(AB37,'シフト記号表(勤務形態一覧表)'!$C$6:$U$35,19,FALSE))</f>
        <v/>
      </c>
      <c r="AC39" s="104" t="str">
        <f>IF(AC37="","",VLOOKUP(AC37,'シフト記号表(勤務形態一覧表)'!$C$6:$U$35,19,FALSE))</f>
        <v/>
      </c>
      <c r="AD39" s="104" t="str">
        <f>IF(AD37="","",VLOOKUP(AD37,'シフト記号表(勤務形態一覧表)'!$C$6:$U$35,19,FALSE))</f>
        <v/>
      </c>
      <c r="AE39" s="104" t="str">
        <f>IF(AE37="","",VLOOKUP(AE37,'シフト記号表(勤務形態一覧表)'!$C$6:$U$35,19,FALSE))</f>
        <v/>
      </c>
      <c r="AF39" s="105" t="str">
        <f>IF(AF37="","",VLOOKUP(AF37,'シフト記号表(勤務形態一覧表)'!$C$6:$U$35,19,FALSE))</f>
        <v/>
      </c>
      <c r="AG39" s="103" t="str">
        <f>IF(AG37="","",VLOOKUP(AG37,'シフト記号表(勤務形態一覧表)'!$C$6:$U$35,19,FALSE))</f>
        <v/>
      </c>
      <c r="AH39" s="104" t="str">
        <f>IF(AH37="","",VLOOKUP(AH37,'シフト記号表(勤務形態一覧表)'!$C$6:$U$35,19,FALSE))</f>
        <v/>
      </c>
      <c r="AI39" s="104" t="str">
        <f>IF(AI37="","",VLOOKUP(AI37,'シフト記号表(勤務形態一覧表)'!$C$6:$U$35,19,FALSE))</f>
        <v/>
      </c>
      <c r="AJ39" s="104" t="str">
        <f>IF(AJ37="","",VLOOKUP(AJ37,'シフト記号表(勤務形態一覧表)'!$C$6:$U$35,19,FALSE))</f>
        <v/>
      </c>
      <c r="AK39" s="104" t="str">
        <f>IF(AK37="","",VLOOKUP(AK37,'シフト記号表(勤務形態一覧表)'!$C$6:$U$35,19,FALSE))</f>
        <v/>
      </c>
      <c r="AL39" s="104" t="str">
        <f>IF(AL37="","",VLOOKUP(AL37,'シフト記号表(勤務形態一覧表)'!$C$6:$U$35,19,FALSE))</f>
        <v/>
      </c>
      <c r="AM39" s="105" t="str">
        <f>IF(AM37="","",VLOOKUP(AM37,'シフト記号表(勤務形態一覧表)'!$C$6:$U$35,19,FALSE))</f>
        <v/>
      </c>
      <c r="AN39" s="103" t="str">
        <f>IF(AN37="","",VLOOKUP(AN37,'シフト記号表(勤務形態一覧表)'!$C$6:$U$35,19,FALSE))</f>
        <v/>
      </c>
      <c r="AO39" s="104" t="str">
        <f>IF(AO37="","",VLOOKUP(AO37,'シフト記号表(勤務形態一覧表)'!$C$6:$U$35,19,FALSE))</f>
        <v/>
      </c>
      <c r="AP39" s="104" t="str">
        <f>IF(AP37="","",VLOOKUP(AP37,'シフト記号表(勤務形態一覧表)'!$C$6:$U$35,19,FALSE))</f>
        <v/>
      </c>
      <c r="AQ39" s="104" t="str">
        <f>IF(AQ37="","",VLOOKUP(AQ37,'シフト記号表(勤務形態一覧表)'!$C$6:$U$35,19,FALSE))</f>
        <v/>
      </c>
      <c r="AR39" s="104" t="str">
        <f>IF(AR37="","",VLOOKUP(AR37,'シフト記号表(勤務形態一覧表)'!$C$6:$U$35,19,FALSE))</f>
        <v/>
      </c>
      <c r="AS39" s="104" t="str">
        <f>IF(AS37="","",VLOOKUP(AS37,'シフト記号表(勤務形態一覧表)'!$C$6:$U$35,19,FALSE))</f>
        <v/>
      </c>
      <c r="AT39" s="105" t="str">
        <f>IF(AT37="","",VLOOKUP(AT37,'シフト記号表(勤務形態一覧表)'!$C$6:$U$35,19,FALSE))</f>
        <v/>
      </c>
      <c r="AU39" s="103" t="str">
        <f>IF(AU37="","",VLOOKUP(AU37,'シフト記号表(勤務形態一覧表)'!$C$6:$U$35,19,FALSE))</f>
        <v/>
      </c>
      <c r="AV39" s="104" t="str">
        <f>IF(AV37="","",VLOOKUP(AV37,'シフト記号表(勤務形態一覧表)'!$C$6:$U$35,19,FALSE))</f>
        <v/>
      </c>
      <c r="AW39" s="104" t="str">
        <f>IF(AW37="","",VLOOKUP(AW37,'シフト記号表(勤務形態一覧表)'!$C$6:$U$35,19,FALSE))</f>
        <v/>
      </c>
      <c r="AX39" s="641">
        <f>IF($BB$3="４週",SUM(S39:AT39),IF($BB$3="暦月",SUM(S39:AW39),""))</f>
        <v>0</v>
      </c>
      <c r="AY39" s="642"/>
      <c r="AZ39" s="643">
        <f>IF($BB$3="４週",AX39/4,IF($BB$3="暦月",勤務形態一覧表!AX39/(勤務形態一覧表!$BB$8/7),""))</f>
        <v>0</v>
      </c>
      <c r="BA39" s="644"/>
      <c r="BB39" s="628"/>
      <c r="BC39" s="629"/>
      <c r="BD39" s="629"/>
      <c r="BE39" s="629"/>
      <c r="BF39" s="630"/>
    </row>
    <row r="40" spans="2:58" ht="20.25" customHeight="1">
      <c r="B40" s="564">
        <f>B37+1</f>
        <v>7</v>
      </c>
      <c r="C40" s="667"/>
      <c r="D40" s="668"/>
      <c r="E40" s="669"/>
      <c r="F40" s="106"/>
      <c r="G40" s="648"/>
      <c r="H40" s="650"/>
      <c r="I40" s="580"/>
      <c r="J40" s="580"/>
      <c r="K40" s="581"/>
      <c r="L40" s="651"/>
      <c r="M40" s="652"/>
      <c r="N40" s="652"/>
      <c r="O40" s="653"/>
      <c r="P40" s="657" t="s">
        <v>120</v>
      </c>
      <c r="Q40" s="658"/>
      <c r="R40" s="659"/>
      <c r="S40" s="95"/>
      <c r="T40" s="96"/>
      <c r="U40" s="96"/>
      <c r="V40" s="96"/>
      <c r="W40" s="96"/>
      <c r="X40" s="96"/>
      <c r="Y40" s="97"/>
      <c r="Z40" s="95"/>
      <c r="AA40" s="96"/>
      <c r="AB40" s="96"/>
      <c r="AC40" s="96"/>
      <c r="AD40" s="96"/>
      <c r="AE40" s="96"/>
      <c r="AF40" s="97"/>
      <c r="AG40" s="95"/>
      <c r="AH40" s="96"/>
      <c r="AI40" s="96"/>
      <c r="AJ40" s="96"/>
      <c r="AK40" s="96"/>
      <c r="AL40" s="96"/>
      <c r="AM40" s="97"/>
      <c r="AN40" s="95"/>
      <c r="AO40" s="96"/>
      <c r="AP40" s="96"/>
      <c r="AQ40" s="96"/>
      <c r="AR40" s="96"/>
      <c r="AS40" s="96"/>
      <c r="AT40" s="97"/>
      <c r="AU40" s="95"/>
      <c r="AV40" s="96"/>
      <c r="AW40" s="96"/>
      <c r="AX40" s="660"/>
      <c r="AY40" s="661"/>
      <c r="AZ40" s="662"/>
      <c r="BA40" s="663"/>
      <c r="BB40" s="664"/>
      <c r="BC40" s="665"/>
      <c r="BD40" s="665"/>
      <c r="BE40" s="665"/>
      <c r="BF40" s="666"/>
    </row>
    <row r="41" spans="2:58" ht="20.25" customHeight="1">
      <c r="B41" s="564"/>
      <c r="C41" s="670"/>
      <c r="D41" s="671"/>
      <c r="E41" s="672"/>
      <c r="F41" s="98"/>
      <c r="G41" s="575"/>
      <c r="H41" s="579"/>
      <c r="I41" s="580"/>
      <c r="J41" s="580"/>
      <c r="K41" s="581"/>
      <c r="L41" s="585"/>
      <c r="M41" s="586"/>
      <c r="N41" s="586"/>
      <c r="O41" s="587"/>
      <c r="P41" s="631" t="s">
        <v>116</v>
      </c>
      <c r="Q41" s="632"/>
      <c r="R41" s="633"/>
      <c r="S41" s="99" t="str">
        <f>IF(S40="","",VLOOKUP(S40,'シフト記号表(勤務形態一覧表)'!$C$6:$K$35,9,FALSE))</f>
        <v/>
      </c>
      <c r="T41" s="100" t="str">
        <f>IF(T40="","",VLOOKUP(T40,'シフト記号表(勤務形態一覧表)'!$C$6:$K$35,9,FALSE))</f>
        <v/>
      </c>
      <c r="U41" s="100" t="str">
        <f>IF(U40="","",VLOOKUP(U40,'シフト記号表(勤務形態一覧表)'!$C$6:$K$35,9,FALSE))</f>
        <v/>
      </c>
      <c r="V41" s="100" t="str">
        <f>IF(V40="","",VLOOKUP(V40,'シフト記号表(勤務形態一覧表)'!$C$6:$K$35,9,FALSE))</f>
        <v/>
      </c>
      <c r="W41" s="100" t="str">
        <f>IF(W40="","",VLOOKUP(W40,'シフト記号表(勤務形態一覧表)'!$C$6:$K$35,9,FALSE))</f>
        <v/>
      </c>
      <c r="X41" s="100" t="str">
        <f>IF(X40="","",VLOOKUP(X40,'シフト記号表(勤務形態一覧表)'!$C$6:$K$35,9,FALSE))</f>
        <v/>
      </c>
      <c r="Y41" s="101" t="str">
        <f>IF(Y40="","",VLOOKUP(Y40,'シフト記号表(勤務形態一覧表)'!$C$6:$K$35,9,FALSE))</f>
        <v/>
      </c>
      <c r="Z41" s="99" t="str">
        <f>IF(Z40="","",VLOOKUP(Z40,'シフト記号表(勤務形態一覧表)'!$C$6:$K$35,9,FALSE))</f>
        <v/>
      </c>
      <c r="AA41" s="100" t="str">
        <f>IF(AA40="","",VLOOKUP(AA40,'シフト記号表(勤務形態一覧表)'!$C$6:$K$35,9,FALSE))</f>
        <v/>
      </c>
      <c r="AB41" s="100" t="str">
        <f>IF(AB40="","",VLOOKUP(AB40,'シフト記号表(勤務形態一覧表)'!$C$6:$K$35,9,FALSE))</f>
        <v/>
      </c>
      <c r="AC41" s="100" t="str">
        <f>IF(AC40="","",VLOOKUP(AC40,'シフト記号表(勤務形態一覧表)'!$C$6:$K$35,9,FALSE))</f>
        <v/>
      </c>
      <c r="AD41" s="100" t="str">
        <f>IF(AD40="","",VLOOKUP(AD40,'シフト記号表(勤務形態一覧表)'!$C$6:$K$35,9,FALSE))</f>
        <v/>
      </c>
      <c r="AE41" s="100" t="str">
        <f>IF(AE40="","",VLOOKUP(AE40,'シフト記号表(勤務形態一覧表)'!$C$6:$K$35,9,FALSE))</f>
        <v/>
      </c>
      <c r="AF41" s="101" t="str">
        <f>IF(AF40="","",VLOOKUP(AF40,'シフト記号表(勤務形態一覧表)'!$C$6:$K$35,9,FALSE))</f>
        <v/>
      </c>
      <c r="AG41" s="99" t="str">
        <f>IF(AG40="","",VLOOKUP(AG40,'シフト記号表(勤務形態一覧表)'!$C$6:$K$35,9,FALSE))</f>
        <v/>
      </c>
      <c r="AH41" s="100" t="str">
        <f>IF(AH40="","",VLOOKUP(AH40,'シフト記号表(勤務形態一覧表)'!$C$6:$K$35,9,FALSE))</f>
        <v/>
      </c>
      <c r="AI41" s="100" t="str">
        <f>IF(AI40="","",VLOOKUP(AI40,'シフト記号表(勤務形態一覧表)'!$C$6:$K$35,9,FALSE))</f>
        <v/>
      </c>
      <c r="AJ41" s="100" t="str">
        <f>IF(AJ40="","",VLOOKUP(AJ40,'シフト記号表(勤務形態一覧表)'!$C$6:$K$35,9,FALSE))</f>
        <v/>
      </c>
      <c r="AK41" s="100" t="str">
        <f>IF(AK40="","",VLOOKUP(AK40,'シフト記号表(勤務形態一覧表)'!$C$6:$K$35,9,FALSE))</f>
        <v/>
      </c>
      <c r="AL41" s="100" t="str">
        <f>IF(AL40="","",VLOOKUP(AL40,'シフト記号表(勤務形態一覧表)'!$C$6:$K$35,9,FALSE))</f>
        <v/>
      </c>
      <c r="AM41" s="101" t="str">
        <f>IF(AM40="","",VLOOKUP(AM40,'シフト記号表(勤務形態一覧表)'!$C$6:$K$35,9,FALSE))</f>
        <v/>
      </c>
      <c r="AN41" s="99" t="str">
        <f>IF(AN40="","",VLOOKUP(AN40,'シフト記号表(勤務形態一覧表)'!$C$6:$K$35,9,FALSE))</f>
        <v/>
      </c>
      <c r="AO41" s="100" t="str">
        <f>IF(AO40="","",VLOOKUP(AO40,'シフト記号表(勤務形態一覧表)'!$C$6:$K$35,9,FALSE))</f>
        <v/>
      </c>
      <c r="AP41" s="100" t="str">
        <f>IF(AP40="","",VLOOKUP(AP40,'シフト記号表(勤務形態一覧表)'!$C$6:$K$35,9,FALSE))</f>
        <v/>
      </c>
      <c r="AQ41" s="100" t="str">
        <f>IF(AQ40="","",VLOOKUP(AQ40,'シフト記号表(勤務形態一覧表)'!$C$6:$K$35,9,FALSE))</f>
        <v/>
      </c>
      <c r="AR41" s="100" t="str">
        <f>IF(AR40="","",VLOOKUP(AR40,'シフト記号表(勤務形態一覧表)'!$C$6:$K$35,9,FALSE))</f>
        <v/>
      </c>
      <c r="AS41" s="100" t="str">
        <f>IF(AS40="","",VLOOKUP(AS40,'シフト記号表(勤務形態一覧表)'!$C$6:$K$35,9,FALSE))</f>
        <v/>
      </c>
      <c r="AT41" s="101" t="str">
        <f>IF(AT40="","",VLOOKUP(AT40,'シフト記号表(勤務形態一覧表)'!$C$6:$K$35,9,FALSE))</f>
        <v/>
      </c>
      <c r="AU41" s="99" t="str">
        <f>IF(AU40="","",VLOOKUP(AU40,'シフト記号表(勤務形態一覧表)'!$C$6:$K$35,9,FALSE))</f>
        <v/>
      </c>
      <c r="AV41" s="100" t="str">
        <f>IF(AV40="","",VLOOKUP(AV40,'シフト記号表(勤務形態一覧表)'!$C$6:$K$35,9,FALSE))</f>
        <v/>
      </c>
      <c r="AW41" s="100" t="str">
        <f>IF(AW40="","",VLOOKUP(AW40,'シフト記号表(勤務形態一覧表)'!$C$6:$K$35,9,FALSE))</f>
        <v/>
      </c>
      <c r="AX41" s="634">
        <f>IF($BB$3="４週",SUM(S41:AT41),IF($BB$3="暦月",SUM(S41:AW41),""))</f>
        <v>0</v>
      </c>
      <c r="AY41" s="635"/>
      <c r="AZ41" s="636">
        <f>IF($BB$3="４週",AX41/4,IF($BB$3="暦月",勤務形態一覧表!AX41/(勤務形態一覧表!$BB$8/7),""))</f>
        <v>0</v>
      </c>
      <c r="BA41" s="637"/>
      <c r="BB41" s="625"/>
      <c r="BC41" s="626"/>
      <c r="BD41" s="626"/>
      <c r="BE41" s="626"/>
      <c r="BF41" s="627"/>
    </row>
    <row r="42" spans="2:58" ht="20.25" customHeight="1">
      <c r="B42" s="564"/>
      <c r="C42" s="673"/>
      <c r="D42" s="674"/>
      <c r="E42" s="675"/>
      <c r="F42" s="98">
        <f>C40</f>
        <v>0</v>
      </c>
      <c r="G42" s="649"/>
      <c r="H42" s="579"/>
      <c r="I42" s="580"/>
      <c r="J42" s="580"/>
      <c r="K42" s="581"/>
      <c r="L42" s="654"/>
      <c r="M42" s="655"/>
      <c r="N42" s="655"/>
      <c r="O42" s="656"/>
      <c r="P42" s="638" t="s">
        <v>117</v>
      </c>
      <c r="Q42" s="639"/>
      <c r="R42" s="640"/>
      <c r="S42" s="103" t="str">
        <f>IF(S40="","",VLOOKUP(S40,'シフト記号表(勤務形態一覧表)'!$C$6:$U$35,19,FALSE))</f>
        <v/>
      </c>
      <c r="T42" s="104" t="str">
        <f>IF(T40="","",VLOOKUP(T40,'シフト記号表(勤務形態一覧表)'!$C$6:$U$35,19,FALSE))</f>
        <v/>
      </c>
      <c r="U42" s="104" t="str">
        <f>IF(U40="","",VLOOKUP(U40,'シフト記号表(勤務形態一覧表)'!$C$6:$U$35,19,FALSE))</f>
        <v/>
      </c>
      <c r="V42" s="104" t="str">
        <f>IF(V40="","",VLOOKUP(V40,'シフト記号表(勤務形態一覧表)'!$C$6:$U$35,19,FALSE))</f>
        <v/>
      </c>
      <c r="W42" s="104" t="str">
        <f>IF(W40="","",VLOOKUP(W40,'シフト記号表(勤務形態一覧表)'!$C$6:$U$35,19,FALSE))</f>
        <v/>
      </c>
      <c r="X42" s="104" t="str">
        <f>IF(X40="","",VLOOKUP(X40,'シフト記号表(勤務形態一覧表)'!$C$6:$U$35,19,FALSE))</f>
        <v/>
      </c>
      <c r="Y42" s="105" t="str">
        <f>IF(Y40="","",VLOOKUP(Y40,'シフト記号表(勤務形態一覧表)'!$C$6:$U$35,19,FALSE))</f>
        <v/>
      </c>
      <c r="Z42" s="103" t="str">
        <f>IF(Z40="","",VLOOKUP(Z40,'シフト記号表(勤務形態一覧表)'!$C$6:$U$35,19,FALSE))</f>
        <v/>
      </c>
      <c r="AA42" s="104" t="str">
        <f>IF(AA40="","",VLOOKUP(AA40,'シフト記号表(勤務形態一覧表)'!$C$6:$U$35,19,FALSE))</f>
        <v/>
      </c>
      <c r="AB42" s="104" t="str">
        <f>IF(AB40="","",VLOOKUP(AB40,'シフト記号表(勤務形態一覧表)'!$C$6:$U$35,19,FALSE))</f>
        <v/>
      </c>
      <c r="AC42" s="104" t="str">
        <f>IF(AC40="","",VLOOKUP(AC40,'シフト記号表(勤務形態一覧表)'!$C$6:$U$35,19,FALSE))</f>
        <v/>
      </c>
      <c r="AD42" s="104" t="str">
        <f>IF(AD40="","",VLOOKUP(AD40,'シフト記号表(勤務形態一覧表)'!$C$6:$U$35,19,FALSE))</f>
        <v/>
      </c>
      <c r="AE42" s="104" t="str">
        <f>IF(AE40="","",VLOOKUP(AE40,'シフト記号表(勤務形態一覧表)'!$C$6:$U$35,19,FALSE))</f>
        <v/>
      </c>
      <c r="AF42" s="105" t="str">
        <f>IF(AF40="","",VLOOKUP(AF40,'シフト記号表(勤務形態一覧表)'!$C$6:$U$35,19,FALSE))</f>
        <v/>
      </c>
      <c r="AG42" s="103" t="str">
        <f>IF(AG40="","",VLOOKUP(AG40,'シフト記号表(勤務形態一覧表)'!$C$6:$U$35,19,FALSE))</f>
        <v/>
      </c>
      <c r="AH42" s="104" t="str">
        <f>IF(AH40="","",VLOOKUP(AH40,'シフト記号表(勤務形態一覧表)'!$C$6:$U$35,19,FALSE))</f>
        <v/>
      </c>
      <c r="AI42" s="104" t="str">
        <f>IF(AI40="","",VLOOKUP(AI40,'シフト記号表(勤務形態一覧表)'!$C$6:$U$35,19,FALSE))</f>
        <v/>
      </c>
      <c r="AJ42" s="104" t="str">
        <f>IF(AJ40="","",VLOOKUP(AJ40,'シフト記号表(勤務形態一覧表)'!$C$6:$U$35,19,FALSE))</f>
        <v/>
      </c>
      <c r="AK42" s="104" t="str">
        <f>IF(AK40="","",VLOOKUP(AK40,'シフト記号表(勤務形態一覧表)'!$C$6:$U$35,19,FALSE))</f>
        <v/>
      </c>
      <c r="AL42" s="104" t="str">
        <f>IF(AL40="","",VLOOKUP(AL40,'シフト記号表(勤務形態一覧表)'!$C$6:$U$35,19,FALSE))</f>
        <v/>
      </c>
      <c r="AM42" s="105" t="str">
        <f>IF(AM40="","",VLOOKUP(AM40,'シフト記号表(勤務形態一覧表)'!$C$6:$U$35,19,FALSE))</f>
        <v/>
      </c>
      <c r="AN42" s="103" t="str">
        <f>IF(AN40="","",VLOOKUP(AN40,'シフト記号表(勤務形態一覧表)'!$C$6:$U$35,19,FALSE))</f>
        <v/>
      </c>
      <c r="AO42" s="104" t="str">
        <f>IF(AO40="","",VLOOKUP(AO40,'シフト記号表(勤務形態一覧表)'!$C$6:$U$35,19,FALSE))</f>
        <v/>
      </c>
      <c r="AP42" s="104" t="str">
        <f>IF(AP40="","",VLOOKUP(AP40,'シフト記号表(勤務形態一覧表)'!$C$6:$U$35,19,FALSE))</f>
        <v/>
      </c>
      <c r="AQ42" s="104" t="str">
        <f>IF(AQ40="","",VLOOKUP(AQ40,'シフト記号表(勤務形態一覧表)'!$C$6:$U$35,19,FALSE))</f>
        <v/>
      </c>
      <c r="AR42" s="104" t="str">
        <f>IF(AR40="","",VLOOKUP(AR40,'シフト記号表(勤務形態一覧表)'!$C$6:$U$35,19,FALSE))</f>
        <v/>
      </c>
      <c r="AS42" s="104" t="str">
        <f>IF(AS40="","",VLOOKUP(AS40,'シフト記号表(勤務形態一覧表)'!$C$6:$U$35,19,FALSE))</f>
        <v/>
      </c>
      <c r="AT42" s="105" t="str">
        <f>IF(AT40="","",VLOOKUP(AT40,'シフト記号表(勤務形態一覧表)'!$C$6:$U$35,19,FALSE))</f>
        <v/>
      </c>
      <c r="AU42" s="103" t="str">
        <f>IF(AU40="","",VLOOKUP(AU40,'シフト記号表(勤務形態一覧表)'!$C$6:$U$35,19,FALSE))</f>
        <v/>
      </c>
      <c r="AV42" s="104" t="str">
        <f>IF(AV40="","",VLOOKUP(AV40,'シフト記号表(勤務形態一覧表)'!$C$6:$U$35,19,FALSE))</f>
        <v/>
      </c>
      <c r="AW42" s="104" t="str">
        <f>IF(AW40="","",VLOOKUP(AW40,'シフト記号表(勤務形態一覧表)'!$C$6:$U$35,19,FALSE))</f>
        <v/>
      </c>
      <c r="AX42" s="641">
        <f>IF($BB$3="４週",SUM(S42:AT42),IF($BB$3="暦月",SUM(S42:AW42),""))</f>
        <v>0</v>
      </c>
      <c r="AY42" s="642"/>
      <c r="AZ42" s="643">
        <f>IF($BB$3="４週",AX42/4,IF($BB$3="暦月",勤務形態一覧表!AX42/(勤務形態一覧表!$BB$8/7),""))</f>
        <v>0</v>
      </c>
      <c r="BA42" s="644"/>
      <c r="BB42" s="628"/>
      <c r="BC42" s="629"/>
      <c r="BD42" s="629"/>
      <c r="BE42" s="629"/>
      <c r="BF42" s="630"/>
    </row>
    <row r="43" spans="2:58" ht="20.25" customHeight="1">
      <c r="B43" s="564">
        <f>B40+1</f>
        <v>8</v>
      </c>
      <c r="C43" s="667"/>
      <c r="D43" s="668"/>
      <c r="E43" s="669"/>
      <c r="F43" s="106"/>
      <c r="G43" s="648"/>
      <c r="H43" s="650"/>
      <c r="I43" s="580"/>
      <c r="J43" s="580"/>
      <c r="K43" s="581"/>
      <c r="L43" s="651"/>
      <c r="M43" s="652"/>
      <c r="N43" s="652"/>
      <c r="O43" s="653"/>
      <c r="P43" s="657" t="s">
        <v>118</v>
      </c>
      <c r="Q43" s="658"/>
      <c r="R43" s="659"/>
      <c r="S43" s="95"/>
      <c r="T43" s="96"/>
      <c r="U43" s="96"/>
      <c r="V43" s="96"/>
      <c r="W43" s="96"/>
      <c r="X43" s="96"/>
      <c r="Y43" s="97"/>
      <c r="Z43" s="95"/>
      <c r="AA43" s="96"/>
      <c r="AB43" s="96"/>
      <c r="AC43" s="96"/>
      <c r="AD43" s="96"/>
      <c r="AE43" s="96"/>
      <c r="AF43" s="97"/>
      <c r="AG43" s="95"/>
      <c r="AH43" s="96"/>
      <c r="AI43" s="96"/>
      <c r="AJ43" s="96"/>
      <c r="AK43" s="96"/>
      <c r="AL43" s="96"/>
      <c r="AM43" s="97"/>
      <c r="AN43" s="95"/>
      <c r="AO43" s="96"/>
      <c r="AP43" s="96"/>
      <c r="AQ43" s="96"/>
      <c r="AR43" s="96"/>
      <c r="AS43" s="96"/>
      <c r="AT43" s="97"/>
      <c r="AU43" s="95"/>
      <c r="AV43" s="96"/>
      <c r="AW43" s="96"/>
      <c r="AX43" s="660"/>
      <c r="AY43" s="661"/>
      <c r="AZ43" s="662"/>
      <c r="BA43" s="663"/>
      <c r="BB43" s="664"/>
      <c r="BC43" s="665"/>
      <c r="BD43" s="665"/>
      <c r="BE43" s="665"/>
      <c r="BF43" s="666"/>
    </row>
    <row r="44" spans="2:58" ht="20.25" customHeight="1">
      <c r="B44" s="564"/>
      <c r="C44" s="670"/>
      <c r="D44" s="671"/>
      <c r="E44" s="672"/>
      <c r="F44" s="98"/>
      <c r="G44" s="575"/>
      <c r="H44" s="579"/>
      <c r="I44" s="580"/>
      <c r="J44" s="580"/>
      <c r="K44" s="581"/>
      <c r="L44" s="585"/>
      <c r="M44" s="586"/>
      <c r="N44" s="586"/>
      <c r="O44" s="587"/>
      <c r="P44" s="631" t="s">
        <v>116</v>
      </c>
      <c r="Q44" s="632"/>
      <c r="R44" s="633"/>
      <c r="S44" s="99" t="str">
        <f>IF(S43="","",VLOOKUP(S43,'シフト記号表(勤務形態一覧表)'!$C$6:$K$35,9,FALSE))</f>
        <v/>
      </c>
      <c r="T44" s="100" t="str">
        <f>IF(T43="","",VLOOKUP(T43,'シフト記号表(勤務形態一覧表)'!$C$6:$K$35,9,FALSE))</f>
        <v/>
      </c>
      <c r="U44" s="100" t="str">
        <f>IF(U43="","",VLOOKUP(U43,'シフト記号表(勤務形態一覧表)'!$C$6:$K$35,9,FALSE))</f>
        <v/>
      </c>
      <c r="V44" s="100" t="str">
        <f>IF(V43="","",VLOOKUP(V43,'シフト記号表(勤務形態一覧表)'!$C$6:$K$35,9,FALSE))</f>
        <v/>
      </c>
      <c r="W44" s="100" t="str">
        <f>IF(W43="","",VLOOKUP(W43,'シフト記号表(勤務形態一覧表)'!$C$6:$K$35,9,FALSE))</f>
        <v/>
      </c>
      <c r="X44" s="100" t="str">
        <f>IF(X43="","",VLOOKUP(X43,'シフト記号表(勤務形態一覧表)'!$C$6:$K$35,9,FALSE))</f>
        <v/>
      </c>
      <c r="Y44" s="101" t="str">
        <f>IF(Y43="","",VLOOKUP(Y43,'シフト記号表(勤務形態一覧表)'!$C$6:$K$35,9,FALSE))</f>
        <v/>
      </c>
      <c r="Z44" s="99" t="str">
        <f>IF(Z43="","",VLOOKUP(Z43,'シフト記号表(勤務形態一覧表)'!$C$6:$K$35,9,FALSE))</f>
        <v/>
      </c>
      <c r="AA44" s="100" t="str">
        <f>IF(AA43="","",VLOOKUP(AA43,'シフト記号表(勤務形態一覧表)'!$C$6:$K$35,9,FALSE))</f>
        <v/>
      </c>
      <c r="AB44" s="100" t="str">
        <f>IF(AB43="","",VLOOKUP(AB43,'シフト記号表(勤務形態一覧表)'!$C$6:$K$35,9,FALSE))</f>
        <v/>
      </c>
      <c r="AC44" s="100" t="str">
        <f>IF(AC43="","",VLOOKUP(AC43,'シフト記号表(勤務形態一覧表)'!$C$6:$K$35,9,FALSE))</f>
        <v/>
      </c>
      <c r="AD44" s="100" t="str">
        <f>IF(AD43="","",VLOOKUP(AD43,'シフト記号表(勤務形態一覧表)'!$C$6:$K$35,9,FALSE))</f>
        <v/>
      </c>
      <c r="AE44" s="100" t="str">
        <f>IF(AE43="","",VLOOKUP(AE43,'シフト記号表(勤務形態一覧表)'!$C$6:$K$35,9,FALSE))</f>
        <v/>
      </c>
      <c r="AF44" s="101" t="str">
        <f>IF(AF43="","",VLOOKUP(AF43,'シフト記号表(勤務形態一覧表)'!$C$6:$K$35,9,FALSE))</f>
        <v/>
      </c>
      <c r="AG44" s="99" t="str">
        <f>IF(AG43="","",VLOOKUP(AG43,'シフト記号表(勤務形態一覧表)'!$C$6:$K$35,9,FALSE))</f>
        <v/>
      </c>
      <c r="AH44" s="100" t="str">
        <f>IF(AH43="","",VLOOKUP(AH43,'シフト記号表(勤務形態一覧表)'!$C$6:$K$35,9,FALSE))</f>
        <v/>
      </c>
      <c r="AI44" s="100" t="str">
        <f>IF(AI43="","",VLOOKUP(AI43,'シフト記号表(勤務形態一覧表)'!$C$6:$K$35,9,FALSE))</f>
        <v/>
      </c>
      <c r="AJ44" s="100" t="str">
        <f>IF(AJ43="","",VLOOKUP(AJ43,'シフト記号表(勤務形態一覧表)'!$C$6:$K$35,9,FALSE))</f>
        <v/>
      </c>
      <c r="AK44" s="100" t="str">
        <f>IF(AK43="","",VLOOKUP(AK43,'シフト記号表(勤務形態一覧表)'!$C$6:$K$35,9,FALSE))</f>
        <v/>
      </c>
      <c r="AL44" s="100" t="str">
        <f>IF(AL43="","",VLOOKUP(AL43,'シフト記号表(勤務形態一覧表)'!$C$6:$K$35,9,FALSE))</f>
        <v/>
      </c>
      <c r="AM44" s="101" t="str">
        <f>IF(AM43="","",VLOOKUP(AM43,'シフト記号表(勤務形態一覧表)'!$C$6:$K$35,9,FALSE))</f>
        <v/>
      </c>
      <c r="AN44" s="99" t="str">
        <f>IF(AN43="","",VLOOKUP(AN43,'シフト記号表(勤務形態一覧表)'!$C$6:$K$35,9,FALSE))</f>
        <v/>
      </c>
      <c r="AO44" s="100" t="str">
        <f>IF(AO43="","",VLOOKUP(AO43,'シフト記号表(勤務形態一覧表)'!$C$6:$K$35,9,FALSE))</f>
        <v/>
      </c>
      <c r="AP44" s="100" t="str">
        <f>IF(AP43="","",VLOOKUP(AP43,'シフト記号表(勤務形態一覧表)'!$C$6:$K$35,9,FALSE))</f>
        <v/>
      </c>
      <c r="AQ44" s="100" t="str">
        <f>IF(AQ43="","",VLOOKUP(AQ43,'シフト記号表(勤務形態一覧表)'!$C$6:$K$35,9,FALSE))</f>
        <v/>
      </c>
      <c r="AR44" s="100" t="str">
        <f>IF(AR43="","",VLOOKUP(AR43,'シフト記号表(勤務形態一覧表)'!$C$6:$K$35,9,FALSE))</f>
        <v/>
      </c>
      <c r="AS44" s="100" t="str">
        <f>IF(AS43="","",VLOOKUP(AS43,'シフト記号表(勤務形態一覧表)'!$C$6:$K$35,9,FALSE))</f>
        <v/>
      </c>
      <c r="AT44" s="101" t="str">
        <f>IF(AT43="","",VLOOKUP(AT43,'シフト記号表(勤務形態一覧表)'!$C$6:$K$35,9,FALSE))</f>
        <v/>
      </c>
      <c r="AU44" s="99" t="str">
        <f>IF(AU43="","",VLOOKUP(AU43,'シフト記号表(勤務形態一覧表)'!$C$6:$K$35,9,FALSE))</f>
        <v/>
      </c>
      <c r="AV44" s="100" t="str">
        <f>IF(AV43="","",VLOOKUP(AV43,'シフト記号表(勤務形態一覧表)'!$C$6:$K$35,9,FALSE))</f>
        <v/>
      </c>
      <c r="AW44" s="100" t="str">
        <f>IF(AW43="","",VLOOKUP(AW43,'シフト記号表(勤務形態一覧表)'!$C$6:$K$35,9,FALSE))</f>
        <v/>
      </c>
      <c r="AX44" s="634">
        <f>IF($BB$3="４週",SUM(S44:AT44),IF($BB$3="暦月",SUM(S44:AW44),""))</f>
        <v>0</v>
      </c>
      <c r="AY44" s="635"/>
      <c r="AZ44" s="636">
        <f>IF($BB$3="４週",AX44/4,IF($BB$3="暦月",勤務形態一覧表!AX44/(勤務形態一覧表!$BB$8/7),""))</f>
        <v>0</v>
      </c>
      <c r="BA44" s="637"/>
      <c r="BB44" s="625"/>
      <c r="BC44" s="626"/>
      <c r="BD44" s="626"/>
      <c r="BE44" s="626"/>
      <c r="BF44" s="627"/>
    </row>
    <row r="45" spans="2:58" ht="20.25" customHeight="1">
      <c r="B45" s="564"/>
      <c r="C45" s="673"/>
      <c r="D45" s="674"/>
      <c r="E45" s="675"/>
      <c r="F45" s="98">
        <f>C43</f>
        <v>0</v>
      </c>
      <c r="G45" s="649"/>
      <c r="H45" s="579"/>
      <c r="I45" s="580"/>
      <c r="J45" s="580"/>
      <c r="K45" s="581"/>
      <c r="L45" s="654"/>
      <c r="M45" s="655"/>
      <c r="N45" s="655"/>
      <c r="O45" s="656"/>
      <c r="P45" s="638" t="s">
        <v>117</v>
      </c>
      <c r="Q45" s="639"/>
      <c r="R45" s="640"/>
      <c r="S45" s="103" t="str">
        <f>IF(S43="","",VLOOKUP(S43,'シフト記号表(勤務形態一覧表)'!$C$6:$U$35,19,FALSE))</f>
        <v/>
      </c>
      <c r="T45" s="104" t="str">
        <f>IF(T43="","",VLOOKUP(T43,'シフト記号表(勤務形態一覧表)'!$C$6:$U$35,19,FALSE))</f>
        <v/>
      </c>
      <c r="U45" s="104" t="str">
        <f>IF(U43="","",VLOOKUP(U43,'シフト記号表(勤務形態一覧表)'!$C$6:$U$35,19,FALSE))</f>
        <v/>
      </c>
      <c r="V45" s="104" t="str">
        <f>IF(V43="","",VLOOKUP(V43,'シフト記号表(勤務形態一覧表)'!$C$6:$U$35,19,FALSE))</f>
        <v/>
      </c>
      <c r="W45" s="104" t="str">
        <f>IF(W43="","",VLOOKUP(W43,'シフト記号表(勤務形態一覧表)'!$C$6:$U$35,19,FALSE))</f>
        <v/>
      </c>
      <c r="X45" s="104" t="str">
        <f>IF(X43="","",VLOOKUP(X43,'シフト記号表(勤務形態一覧表)'!$C$6:$U$35,19,FALSE))</f>
        <v/>
      </c>
      <c r="Y45" s="105" t="str">
        <f>IF(Y43="","",VLOOKUP(Y43,'シフト記号表(勤務形態一覧表)'!$C$6:$U$35,19,FALSE))</f>
        <v/>
      </c>
      <c r="Z45" s="103" t="str">
        <f>IF(Z43="","",VLOOKUP(Z43,'シフト記号表(勤務形態一覧表)'!$C$6:$U$35,19,FALSE))</f>
        <v/>
      </c>
      <c r="AA45" s="104" t="str">
        <f>IF(AA43="","",VLOOKUP(AA43,'シフト記号表(勤務形態一覧表)'!$C$6:$U$35,19,FALSE))</f>
        <v/>
      </c>
      <c r="AB45" s="104" t="str">
        <f>IF(AB43="","",VLOOKUP(AB43,'シフト記号表(勤務形態一覧表)'!$C$6:$U$35,19,FALSE))</f>
        <v/>
      </c>
      <c r="AC45" s="104" t="str">
        <f>IF(AC43="","",VLOOKUP(AC43,'シフト記号表(勤務形態一覧表)'!$C$6:$U$35,19,FALSE))</f>
        <v/>
      </c>
      <c r="AD45" s="104" t="str">
        <f>IF(AD43="","",VLOOKUP(AD43,'シフト記号表(勤務形態一覧表)'!$C$6:$U$35,19,FALSE))</f>
        <v/>
      </c>
      <c r="AE45" s="104" t="str">
        <f>IF(AE43="","",VLOOKUP(AE43,'シフト記号表(勤務形態一覧表)'!$C$6:$U$35,19,FALSE))</f>
        <v/>
      </c>
      <c r="AF45" s="105" t="str">
        <f>IF(AF43="","",VLOOKUP(AF43,'シフト記号表(勤務形態一覧表)'!$C$6:$U$35,19,FALSE))</f>
        <v/>
      </c>
      <c r="AG45" s="103" t="str">
        <f>IF(AG43="","",VLOOKUP(AG43,'シフト記号表(勤務形態一覧表)'!$C$6:$U$35,19,FALSE))</f>
        <v/>
      </c>
      <c r="AH45" s="104" t="str">
        <f>IF(AH43="","",VLOOKUP(AH43,'シフト記号表(勤務形態一覧表)'!$C$6:$U$35,19,FALSE))</f>
        <v/>
      </c>
      <c r="AI45" s="104" t="str">
        <f>IF(AI43="","",VLOOKUP(AI43,'シフト記号表(勤務形態一覧表)'!$C$6:$U$35,19,FALSE))</f>
        <v/>
      </c>
      <c r="AJ45" s="104" t="str">
        <f>IF(AJ43="","",VLOOKUP(AJ43,'シフト記号表(勤務形態一覧表)'!$C$6:$U$35,19,FALSE))</f>
        <v/>
      </c>
      <c r="AK45" s="104" t="str">
        <f>IF(AK43="","",VLOOKUP(AK43,'シフト記号表(勤務形態一覧表)'!$C$6:$U$35,19,FALSE))</f>
        <v/>
      </c>
      <c r="AL45" s="104" t="str">
        <f>IF(AL43="","",VLOOKUP(AL43,'シフト記号表(勤務形態一覧表)'!$C$6:$U$35,19,FALSE))</f>
        <v/>
      </c>
      <c r="AM45" s="105" t="str">
        <f>IF(AM43="","",VLOOKUP(AM43,'シフト記号表(勤務形態一覧表)'!$C$6:$U$35,19,FALSE))</f>
        <v/>
      </c>
      <c r="AN45" s="103" t="str">
        <f>IF(AN43="","",VLOOKUP(AN43,'シフト記号表(勤務形態一覧表)'!$C$6:$U$35,19,FALSE))</f>
        <v/>
      </c>
      <c r="AO45" s="104" t="str">
        <f>IF(AO43="","",VLOOKUP(AO43,'シフト記号表(勤務形態一覧表)'!$C$6:$U$35,19,FALSE))</f>
        <v/>
      </c>
      <c r="AP45" s="104" t="str">
        <f>IF(AP43="","",VLOOKUP(AP43,'シフト記号表(勤務形態一覧表)'!$C$6:$U$35,19,FALSE))</f>
        <v/>
      </c>
      <c r="AQ45" s="104" t="str">
        <f>IF(AQ43="","",VLOOKUP(AQ43,'シフト記号表(勤務形態一覧表)'!$C$6:$U$35,19,FALSE))</f>
        <v/>
      </c>
      <c r="AR45" s="104" t="str">
        <f>IF(AR43="","",VLOOKUP(AR43,'シフト記号表(勤務形態一覧表)'!$C$6:$U$35,19,FALSE))</f>
        <v/>
      </c>
      <c r="AS45" s="104" t="str">
        <f>IF(AS43="","",VLOOKUP(AS43,'シフト記号表(勤務形態一覧表)'!$C$6:$U$35,19,FALSE))</f>
        <v/>
      </c>
      <c r="AT45" s="105" t="str">
        <f>IF(AT43="","",VLOOKUP(AT43,'シフト記号表(勤務形態一覧表)'!$C$6:$U$35,19,FALSE))</f>
        <v/>
      </c>
      <c r="AU45" s="103" t="str">
        <f>IF(AU43="","",VLOOKUP(AU43,'シフト記号表(勤務形態一覧表)'!$C$6:$U$35,19,FALSE))</f>
        <v/>
      </c>
      <c r="AV45" s="104" t="str">
        <f>IF(AV43="","",VLOOKUP(AV43,'シフト記号表(勤務形態一覧表)'!$C$6:$U$35,19,FALSE))</f>
        <v/>
      </c>
      <c r="AW45" s="104" t="str">
        <f>IF(AW43="","",VLOOKUP(AW43,'シフト記号表(勤務形態一覧表)'!$C$6:$U$35,19,FALSE))</f>
        <v/>
      </c>
      <c r="AX45" s="641">
        <f>IF($BB$3="４週",SUM(S45:AT45),IF($BB$3="暦月",SUM(S45:AW45),""))</f>
        <v>0</v>
      </c>
      <c r="AY45" s="642"/>
      <c r="AZ45" s="643">
        <f>IF($BB$3="４週",AX45/4,IF($BB$3="暦月",勤務形態一覧表!AX45/(勤務形態一覧表!$BB$8/7),""))</f>
        <v>0</v>
      </c>
      <c r="BA45" s="644"/>
      <c r="BB45" s="628"/>
      <c r="BC45" s="629"/>
      <c r="BD45" s="629"/>
      <c r="BE45" s="629"/>
      <c r="BF45" s="630"/>
    </row>
    <row r="46" spans="2:58" ht="20.25" customHeight="1">
      <c r="B46" s="564">
        <f>B43+1</f>
        <v>9</v>
      </c>
      <c r="C46" s="667"/>
      <c r="D46" s="668"/>
      <c r="E46" s="669"/>
      <c r="F46" s="106"/>
      <c r="G46" s="648"/>
      <c r="H46" s="650"/>
      <c r="I46" s="580"/>
      <c r="J46" s="580"/>
      <c r="K46" s="581"/>
      <c r="L46" s="651"/>
      <c r="M46" s="652"/>
      <c r="N46" s="652"/>
      <c r="O46" s="653"/>
      <c r="P46" s="657" t="s">
        <v>121</v>
      </c>
      <c r="Q46" s="658"/>
      <c r="R46" s="659"/>
      <c r="S46" s="95"/>
      <c r="T46" s="96"/>
      <c r="U46" s="96"/>
      <c r="V46" s="96"/>
      <c r="W46" s="96"/>
      <c r="X46" s="96"/>
      <c r="Y46" s="97"/>
      <c r="Z46" s="95"/>
      <c r="AA46" s="96"/>
      <c r="AB46" s="96"/>
      <c r="AC46" s="96"/>
      <c r="AD46" s="96"/>
      <c r="AE46" s="96"/>
      <c r="AF46" s="97"/>
      <c r="AG46" s="95"/>
      <c r="AH46" s="96"/>
      <c r="AI46" s="96"/>
      <c r="AJ46" s="96"/>
      <c r="AK46" s="96"/>
      <c r="AL46" s="96"/>
      <c r="AM46" s="97"/>
      <c r="AN46" s="95"/>
      <c r="AO46" s="96"/>
      <c r="AP46" s="96"/>
      <c r="AQ46" s="96"/>
      <c r="AR46" s="96"/>
      <c r="AS46" s="96"/>
      <c r="AT46" s="97"/>
      <c r="AU46" s="95"/>
      <c r="AV46" s="96"/>
      <c r="AW46" s="96"/>
      <c r="AX46" s="660"/>
      <c r="AY46" s="661"/>
      <c r="AZ46" s="662"/>
      <c r="BA46" s="663"/>
      <c r="BB46" s="664"/>
      <c r="BC46" s="665"/>
      <c r="BD46" s="665"/>
      <c r="BE46" s="665"/>
      <c r="BF46" s="666"/>
    </row>
    <row r="47" spans="2:58" ht="20.25" customHeight="1">
      <c r="B47" s="564"/>
      <c r="C47" s="670"/>
      <c r="D47" s="671"/>
      <c r="E47" s="672"/>
      <c r="F47" s="98"/>
      <c r="G47" s="575"/>
      <c r="H47" s="579"/>
      <c r="I47" s="580"/>
      <c r="J47" s="580"/>
      <c r="K47" s="581"/>
      <c r="L47" s="585"/>
      <c r="M47" s="586"/>
      <c r="N47" s="586"/>
      <c r="O47" s="587"/>
      <c r="P47" s="631" t="s">
        <v>116</v>
      </c>
      <c r="Q47" s="632"/>
      <c r="R47" s="633"/>
      <c r="S47" s="99" t="str">
        <f>IF(S46="","",VLOOKUP(S46,'シフト記号表(勤務形態一覧表)'!$C$6:$K$35,9,FALSE))</f>
        <v/>
      </c>
      <c r="T47" s="100" t="str">
        <f>IF(T46="","",VLOOKUP(T46,'シフト記号表(勤務形態一覧表)'!$C$6:$K$35,9,FALSE))</f>
        <v/>
      </c>
      <c r="U47" s="100" t="str">
        <f>IF(U46="","",VLOOKUP(U46,'シフト記号表(勤務形態一覧表)'!$C$6:$K$35,9,FALSE))</f>
        <v/>
      </c>
      <c r="V47" s="100" t="str">
        <f>IF(V46="","",VLOOKUP(V46,'シフト記号表(勤務形態一覧表)'!$C$6:$K$35,9,FALSE))</f>
        <v/>
      </c>
      <c r="W47" s="100" t="str">
        <f>IF(W46="","",VLOOKUP(W46,'シフト記号表(勤務形態一覧表)'!$C$6:$K$35,9,FALSE))</f>
        <v/>
      </c>
      <c r="X47" s="100" t="str">
        <f>IF(X46="","",VLOOKUP(X46,'シフト記号表(勤務形態一覧表)'!$C$6:$K$35,9,FALSE))</f>
        <v/>
      </c>
      <c r="Y47" s="101" t="str">
        <f>IF(Y46="","",VLOOKUP(Y46,'シフト記号表(勤務形態一覧表)'!$C$6:$K$35,9,FALSE))</f>
        <v/>
      </c>
      <c r="Z47" s="99" t="str">
        <f>IF(Z46="","",VLOOKUP(Z46,'シフト記号表(勤務形態一覧表)'!$C$6:$K$35,9,FALSE))</f>
        <v/>
      </c>
      <c r="AA47" s="100" t="str">
        <f>IF(AA46="","",VLOOKUP(AA46,'シフト記号表(勤務形態一覧表)'!$C$6:$K$35,9,FALSE))</f>
        <v/>
      </c>
      <c r="AB47" s="100" t="str">
        <f>IF(AB46="","",VLOOKUP(AB46,'シフト記号表(勤務形態一覧表)'!$C$6:$K$35,9,FALSE))</f>
        <v/>
      </c>
      <c r="AC47" s="100" t="str">
        <f>IF(AC46="","",VLOOKUP(AC46,'シフト記号表(勤務形態一覧表)'!$C$6:$K$35,9,FALSE))</f>
        <v/>
      </c>
      <c r="AD47" s="100" t="str">
        <f>IF(AD46="","",VLOOKUP(AD46,'シフト記号表(勤務形態一覧表)'!$C$6:$K$35,9,FALSE))</f>
        <v/>
      </c>
      <c r="AE47" s="100" t="str">
        <f>IF(AE46="","",VLOOKUP(AE46,'シフト記号表(勤務形態一覧表)'!$C$6:$K$35,9,FALSE))</f>
        <v/>
      </c>
      <c r="AF47" s="101" t="str">
        <f>IF(AF46="","",VLOOKUP(AF46,'シフト記号表(勤務形態一覧表)'!$C$6:$K$35,9,FALSE))</f>
        <v/>
      </c>
      <c r="AG47" s="99" t="str">
        <f>IF(AG46="","",VLOOKUP(AG46,'シフト記号表(勤務形態一覧表)'!$C$6:$K$35,9,FALSE))</f>
        <v/>
      </c>
      <c r="AH47" s="100" t="str">
        <f>IF(AH46="","",VLOOKUP(AH46,'シフト記号表(勤務形態一覧表)'!$C$6:$K$35,9,FALSE))</f>
        <v/>
      </c>
      <c r="AI47" s="100" t="str">
        <f>IF(AI46="","",VLOOKUP(AI46,'シフト記号表(勤務形態一覧表)'!$C$6:$K$35,9,FALSE))</f>
        <v/>
      </c>
      <c r="AJ47" s="100" t="str">
        <f>IF(AJ46="","",VLOOKUP(AJ46,'シフト記号表(勤務形態一覧表)'!$C$6:$K$35,9,FALSE))</f>
        <v/>
      </c>
      <c r="AK47" s="100" t="str">
        <f>IF(AK46="","",VLOOKUP(AK46,'シフト記号表(勤務形態一覧表)'!$C$6:$K$35,9,FALSE))</f>
        <v/>
      </c>
      <c r="AL47" s="100" t="str">
        <f>IF(AL46="","",VLOOKUP(AL46,'シフト記号表(勤務形態一覧表)'!$C$6:$K$35,9,FALSE))</f>
        <v/>
      </c>
      <c r="AM47" s="101" t="str">
        <f>IF(AM46="","",VLOOKUP(AM46,'シフト記号表(勤務形態一覧表)'!$C$6:$K$35,9,FALSE))</f>
        <v/>
      </c>
      <c r="AN47" s="99" t="str">
        <f>IF(AN46="","",VLOOKUP(AN46,'シフト記号表(勤務形態一覧表)'!$C$6:$K$35,9,FALSE))</f>
        <v/>
      </c>
      <c r="AO47" s="100" t="str">
        <f>IF(AO46="","",VLOOKUP(AO46,'シフト記号表(勤務形態一覧表)'!$C$6:$K$35,9,FALSE))</f>
        <v/>
      </c>
      <c r="AP47" s="100" t="str">
        <f>IF(AP46="","",VLOOKUP(AP46,'シフト記号表(勤務形態一覧表)'!$C$6:$K$35,9,FALSE))</f>
        <v/>
      </c>
      <c r="AQ47" s="100" t="str">
        <f>IF(AQ46="","",VLOOKUP(AQ46,'シフト記号表(勤務形態一覧表)'!$C$6:$K$35,9,FALSE))</f>
        <v/>
      </c>
      <c r="AR47" s="100" t="str">
        <f>IF(AR46="","",VLOOKUP(AR46,'シフト記号表(勤務形態一覧表)'!$C$6:$K$35,9,FALSE))</f>
        <v/>
      </c>
      <c r="AS47" s="100" t="str">
        <f>IF(AS46="","",VLOOKUP(AS46,'シフト記号表(勤務形態一覧表)'!$C$6:$K$35,9,FALSE))</f>
        <v/>
      </c>
      <c r="AT47" s="101" t="str">
        <f>IF(AT46="","",VLOOKUP(AT46,'シフト記号表(勤務形態一覧表)'!$C$6:$K$35,9,FALSE))</f>
        <v/>
      </c>
      <c r="AU47" s="99" t="str">
        <f>IF(AU46="","",VLOOKUP(AU46,'シフト記号表(勤務形態一覧表)'!$C$6:$K$35,9,FALSE))</f>
        <v/>
      </c>
      <c r="AV47" s="100" t="str">
        <f>IF(AV46="","",VLOOKUP(AV46,'シフト記号表(勤務形態一覧表)'!$C$6:$K$35,9,FALSE))</f>
        <v/>
      </c>
      <c r="AW47" s="100" t="str">
        <f>IF(AW46="","",VLOOKUP(AW46,'シフト記号表(勤務形態一覧表)'!$C$6:$K$35,9,FALSE))</f>
        <v/>
      </c>
      <c r="AX47" s="634">
        <f>IF($BB$3="４週",SUM(S47:AT47),IF($BB$3="暦月",SUM(S47:AW47),""))</f>
        <v>0</v>
      </c>
      <c r="AY47" s="635"/>
      <c r="AZ47" s="636">
        <f>IF($BB$3="４週",AX47/4,IF($BB$3="暦月",勤務形態一覧表!AX47/(勤務形態一覧表!$BB$8/7),""))</f>
        <v>0</v>
      </c>
      <c r="BA47" s="637"/>
      <c r="BB47" s="625"/>
      <c r="BC47" s="626"/>
      <c r="BD47" s="626"/>
      <c r="BE47" s="626"/>
      <c r="BF47" s="627"/>
    </row>
    <row r="48" spans="2:58" ht="20.25" customHeight="1">
      <c r="B48" s="564"/>
      <c r="C48" s="673"/>
      <c r="D48" s="674"/>
      <c r="E48" s="675"/>
      <c r="F48" s="98">
        <f>C46</f>
        <v>0</v>
      </c>
      <c r="G48" s="649"/>
      <c r="H48" s="579"/>
      <c r="I48" s="580"/>
      <c r="J48" s="580"/>
      <c r="K48" s="581"/>
      <c r="L48" s="654"/>
      <c r="M48" s="655"/>
      <c r="N48" s="655"/>
      <c r="O48" s="656"/>
      <c r="P48" s="638" t="s">
        <v>117</v>
      </c>
      <c r="Q48" s="639"/>
      <c r="R48" s="640"/>
      <c r="S48" s="103" t="str">
        <f>IF(S46="","",VLOOKUP(S46,'シフト記号表(勤務形態一覧表)'!$C$6:$U$35,19,FALSE))</f>
        <v/>
      </c>
      <c r="T48" s="104" t="str">
        <f>IF(T46="","",VLOOKUP(T46,'シフト記号表(勤務形態一覧表)'!$C$6:$U$35,19,FALSE))</f>
        <v/>
      </c>
      <c r="U48" s="104" t="str">
        <f>IF(U46="","",VLOOKUP(U46,'シフト記号表(勤務形態一覧表)'!$C$6:$U$35,19,FALSE))</f>
        <v/>
      </c>
      <c r="V48" s="104" t="str">
        <f>IF(V46="","",VLOOKUP(V46,'シフト記号表(勤務形態一覧表)'!$C$6:$U$35,19,FALSE))</f>
        <v/>
      </c>
      <c r="W48" s="104" t="str">
        <f>IF(W46="","",VLOOKUP(W46,'シフト記号表(勤務形態一覧表)'!$C$6:$U$35,19,FALSE))</f>
        <v/>
      </c>
      <c r="X48" s="104" t="str">
        <f>IF(X46="","",VLOOKUP(X46,'シフト記号表(勤務形態一覧表)'!$C$6:$U$35,19,FALSE))</f>
        <v/>
      </c>
      <c r="Y48" s="105" t="str">
        <f>IF(Y46="","",VLOOKUP(Y46,'シフト記号表(勤務形態一覧表)'!$C$6:$U$35,19,FALSE))</f>
        <v/>
      </c>
      <c r="Z48" s="103" t="str">
        <f>IF(Z46="","",VLOOKUP(Z46,'シフト記号表(勤務形態一覧表)'!$C$6:$U$35,19,FALSE))</f>
        <v/>
      </c>
      <c r="AA48" s="104" t="str">
        <f>IF(AA46="","",VLOOKUP(AA46,'シフト記号表(勤務形態一覧表)'!$C$6:$U$35,19,FALSE))</f>
        <v/>
      </c>
      <c r="AB48" s="104" t="str">
        <f>IF(AB46="","",VLOOKUP(AB46,'シフト記号表(勤務形態一覧表)'!$C$6:$U$35,19,FALSE))</f>
        <v/>
      </c>
      <c r="AC48" s="104" t="str">
        <f>IF(AC46="","",VLOOKUP(AC46,'シフト記号表(勤務形態一覧表)'!$C$6:$U$35,19,FALSE))</f>
        <v/>
      </c>
      <c r="AD48" s="104" t="str">
        <f>IF(AD46="","",VLOOKUP(AD46,'シフト記号表(勤務形態一覧表)'!$C$6:$U$35,19,FALSE))</f>
        <v/>
      </c>
      <c r="AE48" s="104" t="str">
        <f>IF(AE46="","",VLOOKUP(AE46,'シフト記号表(勤務形態一覧表)'!$C$6:$U$35,19,FALSE))</f>
        <v/>
      </c>
      <c r="AF48" s="105" t="str">
        <f>IF(AF46="","",VLOOKUP(AF46,'シフト記号表(勤務形態一覧表)'!$C$6:$U$35,19,FALSE))</f>
        <v/>
      </c>
      <c r="AG48" s="103" t="str">
        <f>IF(AG46="","",VLOOKUP(AG46,'シフト記号表(勤務形態一覧表)'!$C$6:$U$35,19,FALSE))</f>
        <v/>
      </c>
      <c r="AH48" s="104" t="str">
        <f>IF(AH46="","",VLOOKUP(AH46,'シフト記号表(勤務形態一覧表)'!$C$6:$U$35,19,FALSE))</f>
        <v/>
      </c>
      <c r="AI48" s="104" t="str">
        <f>IF(AI46="","",VLOOKUP(AI46,'シフト記号表(勤務形態一覧表)'!$C$6:$U$35,19,FALSE))</f>
        <v/>
      </c>
      <c r="AJ48" s="104" t="str">
        <f>IF(AJ46="","",VLOOKUP(AJ46,'シフト記号表(勤務形態一覧表)'!$C$6:$U$35,19,FALSE))</f>
        <v/>
      </c>
      <c r="AK48" s="104" t="str">
        <f>IF(AK46="","",VLOOKUP(AK46,'シフト記号表(勤務形態一覧表)'!$C$6:$U$35,19,FALSE))</f>
        <v/>
      </c>
      <c r="AL48" s="104" t="str">
        <f>IF(AL46="","",VLOOKUP(AL46,'シフト記号表(勤務形態一覧表)'!$C$6:$U$35,19,FALSE))</f>
        <v/>
      </c>
      <c r="AM48" s="105" t="str">
        <f>IF(AM46="","",VLOOKUP(AM46,'シフト記号表(勤務形態一覧表)'!$C$6:$U$35,19,FALSE))</f>
        <v/>
      </c>
      <c r="AN48" s="103" t="str">
        <f>IF(AN46="","",VLOOKUP(AN46,'シフト記号表(勤務形態一覧表)'!$C$6:$U$35,19,FALSE))</f>
        <v/>
      </c>
      <c r="AO48" s="104" t="str">
        <f>IF(AO46="","",VLOOKUP(AO46,'シフト記号表(勤務形態一覧表)'!$C$6:$U$35,19,FALSE))</f>
        <v/>
      </c>
      <c r="AP48" s="104" t="str">
        <f>IF(AP46="","",VLOOKUP(AP46,'シフト記号表(勤務形態一覧表)'!$C$6:$U$35,19,FALSE))</f>
        <v/>
      </c>
      <c r="AQ48" s="104" t="str">
        <f>IF(AQ46="","",VLOOKUP(AQ46,'シフト記号表(勤務形態一覧表)'!$C$6:$U$35,19,FALSE))</f>
        <v/>
      </c>
      <c r="AR48" s="104" t="str">
        <f>IF(AR46="","",VLOOKUP(AR46,'シフト記号表(勤務形態一覧表)'!$C$6:$U$35,19,FALSE))</f>
        <v/>
      </c>
      <c r="AS48" s="104" t="str">
        <f>IF(AS46="","",VLOOKUP(AS46,'シフト記号表(勤務形態一覧表)'!$C$6:$U$35,19,FALSE))</f>
        <v/>
      </c>
      <c r="AT48" s="105" t="str">
        <f>IF(AT46="","",VLOOKUP(AT46,'シフト記号表(勤務形態一覧表)'!$C$6:$U$35,19,FALSE))</f>
        <v/>
      </c>
      <c r="AU48" s="103" t="str">
        <f>IF(AU46="","",VLOOKUP(AU46,'シフト記号表(勤務形態一覧表)'!$C$6:$U$35,19,FALSE))</f>
        <v/>
      </c>
      <c r="AV48" s="104" t="str">
        <f>IF(AV46="","",VLOOKUP(AV46,'シフト記号表(勤務形態一覧表)'!$C$6:$U$35,19,FALSE))</f>
        <v/>
      </c>
      <c r="AW48" s="104" t="str">
        <f>IF(AW46="","",VLOOKUP(AW46,'シフト記号表(勤務形態一覧表)'!$C$6:$U$35,19,FALSE))</f>
        <v/>
      </c>
      <c r="AX48" s="641">
        <f>IF($BB$3="４週",SUM(S48:AT48),IF($BB$3="暦月",SUM(S48:AW48),""))</f>
        <v>0</v>
      </c>
      <c r="AY48" s="642"/>
      <c r="AZ48" s="643">
        <f>IF($BB$3="４週",AX48/4,IF($BB$3="暦月",勤務形態一覧表!AX48/(勤務形態一覧表!$BB$8/7),""))</f>
        <v>0</v>
      </c>
      <c r="BA48" s="644"/>
      <c r="BB48" s="628"/>
      <c r="BC48" s="629"/>
      <c r="BD48" s="629"/>
      <c r="BE48" s="629"/>
      <c r="BF48" s="630"/>
    </row>
    <row r="49" spans="2:58" ht="20.25" customHeight="1">
      <c r="B49" s="564">
        <f>B46+1</f>
        <v>10</v>
      </c>
      <c r="C49" s="667"/>
      <c r="D49" s="668"/>
      <c r="E49" s="669"/>
      <c r="F49" s="106"/>
      <c r="G49" s="648"/>
      <c r="H49" s="650"/>
      <c r="I49" s="580"/>
      <c r="J49" s="580"/>
      <c r="K49" s="581"/>
      <c r="L49" s="651"/>
      <c r="M49" s="652"/>
      <c r="N49" s="652"/>
      <c r="O49" s="653"/>
      <c r="P49" s="657" t="s">
        <v>121</v>
      </c>
      <c r="Q49" s="658"/>
      <c r="R49" s="659"/>
      <c r="S49" s="95"/>
      <c r="T49" s="96"/>
      <c r="U49" s="96"/>
      <c r="V49" s="96"/>
      <c r="W49" s="96"/>
      <c r="X49" s="96"/>
      <c r="Y49" s="97"/>
      <c r="Z49" s="95"/>
      <c r="AA49" s="96"/>
      <c r="AB49" s="96"/>
      <c r="AC49" s="96"/>
      <c r="AD49" s="96"/>
      <c r="AE49" s="96"/>
      <c r="AF49" s="97"/>
      <c r="AG49" s="95"/>
      <c r="AH49" s="96"/>
      <c r="AI49" s="96"/>
      <c r="AJ49" s="96"/>
      <c r="AK49" s="96"/>
      <c r="AL49" s="96"/>
      <c r="AM49" s="97"/>
      <c r="AN49" s="95"/>
      <c r="AO49" s="96"/>
      <c r="AP49" s="96"/>
      <c r="AQ49" s="96"/>
      <c r="AR49" s="96"/>
      <c r="AS49" s="96"/>
      <c r="AT49" s="97"/>
      <c r="AU49" s="95"/>
      <c r="AV49" s="96"/>
      <c r="AW49" s="96"/>
      <c r="AX49" s="660"/>
      <c r="AY49" s="661"/>
      <c r="AZ49" s="662"/>
      <c r="BA49" s="663"/>
      <c r="BB49" s="664"/>
      <c r="BC49" s="665"/>
      <c r="BD49" s="665"/>
      <c r="BE49" s="665"/>
      <c r="BF49" s="666"/>
    </row>
    <row r="50" spans="2:58" ht="20.25" customHeight="1">
      <c r="B50" s="564"/>
      <c r="C50" s="670"/>
      <c r="D50" s="671"/>
      <c r="E50" s="672"/>
      <c r="F50" s="98"/>
      <c r="G50" s="575"/>
      <c r="H50" s="579"/>
      <c r="I50" s="580"/>
      <c r="J50" s="580"/>
      <c r="K50" s="581"/>
      <c r="L50" s="585"/>
      <c r="M50" s="586"/>
      <c r="N50" s="586"/>
      <c r="O50" s="587"/>
      <c r="P50" s="631" t="s">
        <v>116</v>
      </c>
      <c r="Q50" s="632"/>
      <c r="R50" s="633"/>
      <c r="S50" s="99" t="str">
        <f>IF(S49="","",VLOOKUP(S49,'シフト記号表(勤務形態一覧表)'!$C$6:$K$35,9,FALSE))</f>
        <v/>
      </c>
      <c r="T50" s="100" t="str">
        <f>IF(T49="","",VLOOKUP(T49,'シフト記号表(勤務形態一覧表)'!$C$6:$K$35,9,FALSE))</f>
        <v/>
      </c>
      <c r="U50" s="100" t="str">
        <f>IF(U49="","",VLOOKUP(U49,'シフト記号表(勤務形態一覧表)'!$C$6:$K$35,9,FALSE))</f>
        <v/>
      </c>
      <c r="V50" s="100" t="str">
        <f>IF(V49="","",VLOOKUP(V49,'シフト記号表(勤務形態一覧表)'!$C$6:$K$35,9,FALSE))</f>
        <v/>
      </c>
      <c r="W50" s="100" t="str">
        <f>IF(W49="","",VLOOKUP(W49,'シフト記号表(勤務形態一覧表)'!$C$6:$K$35,9,FALSE))</f>
        <v/>
      </c>
      <c r="X50" s="100" t="str">
        <f>IF(X49="","",VLOOKUP(X49,'シフト記号表(勤務形態一覧表)'!$C$6:$K$35,9,FALSE))</f>
        <v/>
      </c>
      <c r="Y50" s="101" t="str">
        <f>IF(Y49="","",VLOOKUP(Y49,'シフト記号表(勤務形態一覧表)'!$C$6:$K$35,9,FALSE))</f>
        <v/>
      </c>
      <c r="Z50" s="99" t="str">
        <f>IF(Z49="","",VLOOKUP(Z49,'シフト記号表(勤務形態一覧表)'!$C$6:$K$35,9,FALSE))</f>
        <v/>
      </c>
      <c r="AA50" s="100" t="str">
        <f>IF(AA49="","",VLOOKUP(AA49,'シフト記号表(勤務形態一覧表)'!$C$6:$K$35,9,FALSE))</f>
        <v/>
      </c>
      <c r="AB50" s="100" t="str">
        <f>IF(AB49="","",VLOOKUP(AB49,'シフト記号表(勤務形態一覧表)'!$C$6:$K$35,9,FALSE))</f>
        <v/>
      </c>
      <c r="AC50" s="100" t="str">
        <f>IF(AC49="","",VLOOKUP(AC49,'シフト記号表(勤務形態一覧表)'!$C$6:$K$35,9,FALSE))</f>
        <v/>
      </c>
      <c r="AD50" s="100" t="str">
        <f>IF(AD49="","",VLOOKUP(AD49,'シフト記号表(勤務形態一覧表)'!$C$6:$K$35,9,FALSE))</f>
        <v/>
      </c>
      <c r="AE50" s="100" t="str">
        <f>IF(AE49="","",VLOOKUP(AE49,'シフト記号表(勤務形態一覧表)'!$C$6:$K$35,9,FALSE))</f>
        <v/>
      </c>
      <c r="AF50" s="101" t="str">
        <f>IF(AF49="","",VLOOKUP(AF49,'シフト記号表(勤務形態一覧表)'!$C$6:$K$35,9,FALSE))</f>
        <v/>
      </c>
      <c r="AG50" s="99" t="str">
        <f>IF(AG49="","",VLOOKUP(AG49,'シフト記号表(勤務形態一覧表)'!$C$6:$K$35,9,FALSE))</f>
        <v/>
      </c>
      <c r="AH50" s="100" t="str">
        <f>IF(AH49="","",VLOOKUP(AH49,'シフト記号表(勤務形態一覧表)'!$C$6:$K$35,9,FALSE))</f>
        <v/>
      </c>
      <c r="AI50" s="100" t="str">
        <f>IF(AI49="","",VLOOKUP(AI49,'シフト記号表(勤務形態一覧表)'!$C$6:$K$35,9,FALSE))</f>
        <v/>
      </c>
      <c r="AJ50" s="100" t="str">
        <f>IF(AJ49="","",VLOOKUP(AJ49,'シフト記号表(勤務形態一覧表)'!$C$6:$K$35,9,FALSE))</f>
        <v/>
      </c>
      <c r="AK50" s="100" t="str">
        <f>IF(AK49="","",VLOOKUP(AK49,'シフト記号表(勤務形態一覧表)'!$C$6:$K$35,9,FALSE))</f>
        <v/>
      </c>
      <c r="AL50" s="100" t="str">
        <f>IF(AL49="","",VLOOKUP(AL49,'シフト記号表(勤務形態一覧表)'!$C$6:$K$35,9,FALSE))</f>
        <v/>
      </c>
      <c r="AM50" s="101" t="str">
        <f>IF(AM49="","",VLOOKUP(AM49,'シフト記号表(勤務形態一覧表)'!$C$6:$K$35,9,FALSE))</f>
        <v/>
      </c>
      <c r="AN50" s="99" t="str">
        <f>IF(AN49="","",VLOOKUP(AN49,'シフト記号表(勤務形態一覧表)'!$C$6:$K$35,9,FALSE))</f>
        <v/>
      </c>
      <c r="AO50" s="100" t="str">
        <f>IF(AO49="","",VLOOKUP(AO49,'シフト記号表(勤務形態一覧表)'!$C$6:$K$35,9,FALSE))</f>
        <v/>
      </c>
      <c r="AP50" s="100" t="str">
        <f>IF(AP49="","",VLOOKUP(AP49,'シフト記号表(勤務形態一覧表)'!$C$6:$K$35,9,FALSE))</f>
        <v/>
      </c>
      <c r="AQ50" s="100" t="str">
        <f>IF(AQ49="","",VLOOKUP(AQ49,'シフト記号表(勤務形態一覧表)'!$C$6:$K$35,9,FALSE))</f>
        <v/>
      </c>
      <c r="AR50" s="100" t="str">
        <f>IF(AR49="","",VLOOKUP(AR49,'シフト記号表(勤務形態一覧表)'!$C$6:$K$35,9,FALSE))</f>
        <v/>
      </c>
      <c r="AS50" s="100" t="str">
        <f>IF(AS49="","",VLOOKUP(AS49,'シフト記号表(勤務形態一覧表)'!$C$6:$K$35,9,FALSE))</f>
        <v/>
      </c>
      <c r="AT50" s="101" t="str">
        <f>IF(AT49="","",VLOOKUP(AT49,'シフト記号表(勤務形態一覧表)'!$C$6:$K$35,9,FALSE))</f>
        <v/>
      </c>
      <c r="AU50" s="99" t="str">
        <f>IF(AU49="","",VLOOKUP(AU49,'シフト記号表(勤務形態一覧表)'!$C$6:$K$35,9,FALSE))</f>
        <v/>
      </c>
      <c r="AV50" s="100" t="str">
        <f>IF(AV49="","",VLOOKUP(AV49,'シフト記号表(勤務形態一覧表)'!$C$6:$K$35,9,FALSE))</f>
        <v/>
      </c>
      <c r="AW50" s="100" t="str">
        <f>IF(AW49="","",VLOOKUP(AW49,'シフト記号表(勤務形態一覧表)'!$C$6:$K$35,9,FALSE))</f>
        <v/>
      </c>
      <c r="AX50" s="634">
        <f>IF($BB$3="４週",SUM(S50:AT50),IF($BB$3="暦月",SUM(S50:AW50),""))</f>
        <v>0</v>
      </c>
      <c r="AY50" s="635"/>
      <c r="AZ50" s="636">
        <f>IF($BB$3="４週",AX50/4,IF($BB$3="暦月",勤務形態一覧表!AX50/(勤務形態一覧表!$BB$8/7),""))</f>
        <v>0</v>
      </c>
      <c r="BA50" s="637"/>
      <c r="BB50" s="625"/>
      <c r="BC50" s="626"/>
      <c r="BD50" s="626"/>
      <c r="BE50" s="626"/>
      <c r="BF50" s="627"/>
    </row>
    <row r="51" spans="2:58" ht="20.25" customHeight="1">
      <c r="B51" s="564"/>
      <c r="C51" s="673"/>
      <c r="D51" s="674"/>
      <c r="E51" s="675"/>
      <c r="F51" s="98">
        <f>C49</f>
        <v>0</v>
      </c>
      <c r="G51" s="649"/>
      <c r="H51" s="579"/>
      <c r="I51" s="580"/>
      <c r="J51" s="580"/>
      <c r="K51" s="581"/>
      <c r="L51" s="654"/>
      <c r="M51" s="655"/>
      <c r="N51" s="655"/>
      <c r="O51" s="656"/>
      <c r="P51" s="638" t="s">
        <v>117</v>
      </c>
      <c r="Q51" s="639"/>
      <c r="R51" s="640"/>
      <c r="S51" s="103" t="str">
        <f>IF(S49="","",VLOOKUP(S49,'シフト記号表(勤務形態一覧表)'!$C$6:$U$35,19,FALSE))</f>
        <v/>
      </c>
      <c r="T51" s="104" t="str">
        <f>IF(T49="","",VLOOKUP(T49,'シフト記号表(勤務形態一覧表)'!$C$6:$U$35,19,FALSE))</f>
        <v/>
      </c>
      <c r="U51" s="104" t="str">
        <f>IF(U49="","",VLOOKUP(U49,'シフト記号表(勤務形態一覧表)'!$C$6:$U$35,19,FALSE))</f>
        <v/>
      </c>
      <c r="V51" s="104" t="str">
        <f>IF(V49="","",VLOOKUP(V49,'シフト記号表(勤務形態一覧表)'!$C$6:$U$35,19,FALSE))</f>
        <v/>
      </c>
      <c r="W51" s="104" t="str">
        <f>IF(W49="","",VLOOKUP(W49,'シフト記号表(勤務形態一覧表)'!$C$6:$U$35,19,FALSE))</f>
        <v/>
      </c>
      <c r="X51" s="104" t="str">
        <f>IF(X49="","",VLOOKUP(X49,'シフト記号表(勤務形態一覧表)'!$C$6:$U$35,19,FALSE))</f>
        <v/>
      </c>
      <c r="Y51" s="105" t="str">
        <f>IF(Y49="","",VLOOKUP(Y49,'シフト記号表(勤務形態一覧表)'!$C$6:$U$35,19,FALSE))</f>
        <v/>
      </c>
      <c r="Z51" s="103" t="str">
        <f>IF(Z49="","",VLOOKUP(Z49,'シフト記号表(勤務形態一覧表)'!$C$6:$U$35,19,FALSE))</f>
        <v/>
      </c>
      <c r="AA51" s="104" t="str">
        <f>IF(AA49="","",VLOOKUP(AA49,'シフト記号表(勤務形態一覧表)'!$C$6:$U$35,19,FALSE))</f>
        <v/>
      </c>
      <c r="AB51" s="104" t="str">
        <f>IF(AB49="","",VLOOKUP(AB49,'シフト記号表(勤務形態一覧表)'!$C$6:$U$35,19,FALSE))</f>
        <v/>
      </c>
      <c r="AC51" s="104" t="str">
        <f>IF(AC49="","",VLOOKUP(AC49,'シフト記号表(勤務形態一覧表)'!$C$6:$U$35,19,FALSE))</f>
        <v/>
      </c>
      <c r="AD51" s="104" t="str">
        <f>IF(AD49="","",VLOOKUP(AD49,'シフト記号表(勤務形態一覧表)'!$C$6:$U$35,19,FALSE))</f>
        <v/>
      </c>
      <c r="AE51" s="104" t="str">
        <f>IF(AE49="","",VLOOKUP(AE49,'シフト記号表(勤務形態一覧表)'!$C$6:$U$35,19,FALSE))</f>
        <v/>
      </c>
      <c r="AF51" s="105" t="str">
        <f>IF(AF49="","",VLOOKUP(AF49,'シフト記号表(勤務形態一覧表)'!$C$6:$U$35,19,FALSE))</f>
        <v/>
      </c>
      <c r="AG51" s="103" t="str">
        <f>IF(AG49="","",VLOOKUP(AG49,'シフト記号表(勤務形態一覧表)'!$C$6:$U$35,19,FALSE))</f>
        <v/>
      </c>
      <c r="AH51" s="104" t="str">
        <f>IF(AH49="","",VLOOKUP(AH49,'シフト記号表(勤務形態一覧表)'!$C$6:$U$35,19,FALSE))</f>
        <v/>
      </c>
      <c r="AI51" s="104" t="str">
        <f>IF(AI49="","",VLOOKUP(AI49,'シフト記号表(勤務形態一覧表)'!$C$6:$U$35,19,FALSE))</f>
        <v/>
      </c>
      <c r="AJ51" s="104" t="str">
        <f>IF(AJ49="","",VLOOKUP(AJ49,'シフト記号表(勤務形態一覧表)'!$C$6:$U$35,19,FALSE))</f>
        <v/>
      </c>
      <c r="AK51" s="104" t="str">
        <f>IF(AK49="","",VLOOKUP(AK49,'シフト記号表(勤務形態一覧表)'!$C$6:$U$35,19,FALSE))</f>
        <v/>
      </c>
      <c r="AL51" s="104" t="str">
        <f>IF(AL49="","",VLOOKUP(AL49,'シフト記号表(勤務形態一覧表)'!$C$6:$U$35,19,FALSE))</f>
        <v/>
      </c>
      <c r="AM51" s="105" t="str">
        <f>IF(AM49="","",VLOOKUP(AM49,'シフト記号表(勤務形態一覧表)'!$C$6:$U$35,19,FALSE))</f>
        <v/>
      </c>
      <c r="AN51" s="103" t="str">
        <f>IF(AN49="","",VLOOKUP(AN49,'シフト記号表(勤務形態一覧表)'!$C$6:$U$35,19,FALSE))</f>
        <v/>
      </c>
      <c r="AO51" s="104" t="str">
        <f>IF(AO49="","",VLOOKUP(AO49,'シフト記号表(勤務形態一覧表)'!$C$6:$U$35,19,FALSE))</f>
        <v/>
      </c>
      <c r="AP51" s="104" t="str">
        <f>IF(AP49="","",VLOOKUP(AP49,'シフト記号表(勤務形態一覧表)'!$C$6:$U$35,19,FALSE))</f>
        <v/>
      </c>
      <c r="AQ51" s="104" t="str">
        <f>IF(AQ49="","",VLOOKUP(AQ49,'シフト記号表(勤務形態一覧表)'!$C$6:$U$35,19,FALSE))</f>
        <v/>
      </c>
      <c r="AR51" s="104" t="str">
        <f>IF(AR49="","",VLOOKUP(AR49,'シフト記号表(勤務形態一覧表)'!$C$6:$U$35,19,FALSE))</f>
        <v/>
      </c>
      <c r="AS51" s="104" t="str">
        <f>IF(AS49="","",VLOOKUP(AS49,'シフト記号表(勤務形態一覧表)'!$C$6:$U$35,19,FALSE))</f>
        <v/>
      </c>
      <c r="AT51" s="105" t="str">
        <f>IF(AT49="","",VLOOKUP(AT49,'シフト記号表(勤務形態一覧表)'!$C$6:$U$35,19,FALSE))</f>
        <v/>
      </c>
      <c r="AU51" s="103" t="str">
        <f>IF(AU49="","",VLOOKUP(AU49,'シフト記号表(勤務形態一覧表)'!$C$6:$U$35,19,FALSE))</f>
        <v/>
      </c>
      <c r="AV51" s="104" t="str">
        <f>IF(AV49="","",VLOOKUP(AV49,'シフト記号表(勤務形態一覧表)'!$C$6:$U$35,19,FALSE))</f>
        <v/>
      </c>
      <c r="AW51" s="104" t="str">
        <f>IF(AW49="","",VLOOKUP(AW49,'シフト記号表(勤務形態一覧表)'!$C$6:$U$35,19,FALSE))</f>
        <v/>
      </c>
      <c r="AX51" s="641">
        <f>IF($BB$3="４週",SUM(S51:AT51),IF($BB$3="暦月",SUM(S51:AW51),""))</f>
        <v>0</v>
      </c>
      <c r="AY51" s="642"/>
      <c r="AZ51" s="643">
        <f>IF($BB$3="４週",AX51/4,IF($BB$3="暦月",勤務形態一覧表!AX51/(勤務形態一覧表!$BB$8/7),""))</f>
        <v>0</v>
      </c>
      <c r="BA51" s="644"/>
      <c r="BB51" s="628"/>
      <c r="BC51" s="629"/>
      <c r="BD51" s="629"/>
      <c r="BE51" s="629"/>
      <c r="BF51" s="630"/>
    </row>
    <row r="52" spans="2:58" ht="20.25" customHeight="1">
      <c r="B52" s="564">
        <f>B49+1</f>
        <v>11</v>
      </c>
      <c r="C52" s="667"/>
      <c r="D52" s="668"/>
      <c r="E52" s="669"/>
      <c r="F52" s="106"/>
      <c r="G52" s="648"/>
      <c r="H52" s="650"/>
      <c r="I52" s="580"/>
      <c r="J52" s="580"/>
      <c r="K52" s="581"/>
      <c r="L52" s="651"/>
      <c r="M52" s="652"/>
      <c r="N52" s="652"/>
      <c r="O52" s="653"/>
      <c r="P52" s="657" t="s">
        <v>122</v>
      </c>
      <c r="Q52" s="658"/>
      <c r="R52" s="659"/>
      <c r="S52" s="95"/>
      <c r="T52" s="96"/>
      <c r="U52" s="96"/>
      <c r="V52" s="96"/>
      <c r="W52" s="96"/>
      <c r="X52" s="96"/>
      <c r="Y52" s="97"/>
      <c r="Z52" s="95"/>
      <c r="AA52" s="96"/>
      <c r="AB52" s="96"/>
      <c r="AC52" s="96"/>
      <c r="AD52" s="96"/>
      <c r="AE52" s="96"/>
      <c r="AF52" s="97"/>
      <c r="AG52" s="95"/>
      <c r="AH52" s="96"/>
      <c r="AI52" s="96"/>
      <c r="AJ52" s="96"/>
      <c r="AK52" s="96"/>
      <c r="AL52" s="96"/>
      <c r="AM52" s="97"/>
      <c r="AN52" s="95"/>
      <c r="AO52" s="96"/>
      <c r="AP52" s="96"/>
      <c r="AQ52" s="96"/>
      <c r="AR52" s="96"/>
      <c r="AS52" s="96"/>
      <c r="AT52" s="97"/>
      <c r="AU52" s="95"/>
      <c r="AV52" s="96"/>
      <c r="AW52" s="96"/>
      <c r="AX52" s="660"/>
      <c r="AY52" s="661"/>
      <c r="AZ52" s="662"/>
      <c r="BA52" s="663"/>
      <c r="BB52" s="664"/>
      <c r="BC52" s="665"/>
      <c r="BD52" s="665"/>
      <c r="BE52" s="665"/>
      <c r="BF52" s="666"/>
    </row>
    <row r="53" spans="2:58" ht="20.25" customHeight="1">
      <c r="B53" s="564"/>
      <c r="C53" s="670"/>
      <c r="D53" s="671"/>
      <c r="E53" s="672"/>
      <c r="F53" s="98"/>
      <c r="G53" s="575"/>
      <c r="H53" s="579"/>
      <c r="I53" s="580"/>
      <c r="J53" s="580"/>
      <c r="K53" s="581"/>
      <c r="L53" s="585"/>
      <c r="M53" s="586"/>
      <c r="N53" s="586"/>
      <c r="O53" s="587"/>
      <c r="P53" s="631" t="s">
        <v>116</v>
      </c>
      <c r="Q53" s="632"/>
      <c r="R53" s="633"/>
      <c r="S53" s="99" t="str">
        <f>IF(S52="","",VLOOKUP(S52,'シフト記号表(勤務形態一覧表)'!$C$6:$K$35,9,FALSE))</f>
        <v/>
      </c>
      <c r="T53" s="100" t="str">
        <f>IF(T52="","",VLOOKUP(T52,'シフト記号表(勤務形態一覧表)'!$C$6:$K$35,9,FALSE))</f>
        <v/>
      </c>
      <c r="U53" s="100" t="str">
        <f>IF(U52="","",VLOOKUP(U52,'シフト記号表(勤務形態一覧表)'!$C$6:$K$35,9,FALSE))</f>
        <v/>
      </c>
      <c r="V53" s="100" t="str">
        <f>IF(V52="","",VLOOKUP(V52,'シフト記号表(勤務形態一覧表)'!$C$6:$K$35,9,FALSE))</f>
        <v/>
      </c>
      <c r="W53" s="100" t="str">
        <f>IF(W52="","",VLOOKUP(W52,'シフト記号表(勤務形態一覧表)'!$C$6:$K$35,9,FALSE))</f>
        <v/>
      </c>
      <c r="X53" s="100" t="str">
        <f>IF(X52="","",VLOOKUP(X52,'シフト記号表(勤務形態一覧表)'!$C$6:$K$35,9,FALSE))</f>
        <v/>
      </c>
      <c r="Y53" s="101" t="str">
        <f>IF(Y52="","",VLOOKUP(Y52,'シフト記号表(勤務形態一覧表)'!$C$6:$K$35,9,FALSE))</f>
        <v/>
      </c>
      <c r="Z53" s="99" t="str">
        <f>IF(Z52="","",VLOOKUP(Z52,'シフト記号表(勤務形態一覧表)'!$C$6:$K$35,9,FALSE))</f>
        <v/>
      </c>
      <c r="AA53" s="100" t="str">
        <f>IF(AA52="","",VLOOKUP(AA52,'シフト記号表(勤務形態一覧表)'!$C$6:$K$35,9,FALSE))</f>
        <v/>
      </c>
      <c r="AB53" s="100" t="str">
        <f>IF(AB52="","",VLOOKUP(AB52,'シフト記号表(勤務形態一覧表)'!$C$6:$K$35,9,FALSE))</f>
        <v/>
      </c>
      <c r="AC53" s="100" t="str">
        <f>IF(AC52="","",VLOOKUP(AC52,'シフト記号表(勤務形態一覧表)'!$C$6:$K$35,9,FALSE))</f>
        <v/>
      </c>
      <c r="AD53" s="100" t="str">
        <f>IF(AD52="","",VLOOKUP(AD52,'シフト記号表(勤務形態一覧表)'!$C$6:$K$35,9,FALSE))</f>
        <v/>
      </c>
      <c r="AE53" s="100" t="str">
        <f>IF(AE52="","",VLOOKUP(AE52,'シフト記号表(勤務形態一覧表)'!$C$6:$K$35,9,FALSE))</f>
        <v/>
      </c>
      <c r="AF53" s="101" t="str">
        <f>IF(AF52="","",VLOOKUP(AF52,'シフト記号表(勤務形態一覧表)'!$C$6:$K$35,9,FALSE))</f>
        <v/>
      </c>
      <c r="AG53" s="99" t="str">
        <f>IF(AG52="","",VLOOKUP(AG52,'シフト記号表(勤務形態一覧表)'!$C$6:$K$35,9,FALSE))</f>
        <v/>
      </c>
      <c r="AH53" s="100" t="str">
        <f>IF(AH52="","",VLOOKUP(AH52,'シフト記号表(勤務形態一覧表)'!$C$6:$K$35,9,FALSE))</f>
        <v/>
      </c>
      <c r="AI53" s="100" t="str">
        <f>IF(AI52="","",VLOOKUP(AI52,'シフト記号表(勤務形態一覧表)'!$C$6:$K$35,9,FALSE))</f>
        <v/>
      </c>
      <c r="AJ53" s="100" t="str">
        <f>IF(AJ52="","",VLOOKUP(AJ52,'シフト記号表(勤務形態一覧表)'!$C$6:$K$35,9,FALSE))</f>
        <v/>
      </c>
      <c r="AK53" s="100" t="str">
        <f>IF(AK52="","",VLOOKUP(AK52,'シフト記号表(勤務形態一覧表)'!$C$6:$K$35,9,FALSE))</f>
        <v/>
      </c>
      <c r="AL53" s="100" t="str">
        <f>IF(AL52="","",VLOOKUP(AL52,'シフト記号表(勤務形態一覧表)'!$C$6:$K$35,9,FALSE))</f>
        <v/>
      </c>
      <c r="AM53" s="101" t="str">
        <f>IF(AM52="","",VLOOKUP(AM52,'シフト記号表(勤務形態一覧表)'!$C$6:$K$35,9,FALSE))</f>
        <v/>
      </c>
      <c r="AN53" s="99" t="str">
        <f>IF(AN52="","",VLOOKUP(AN52,'シフト記号表(勤務形態一覧表)'!$C$6:$K$35,9,FALSE))</f>
        <v/>
      </c>
      <c r="AO53" s="100" t="str">
        <f>IF(AO52="","",VLOOKUP(AO52,'シフト記号表(勤務形態一覧表)'!$C$6:$K$35,9,FALSE))</f>
        <v/>
      </c>
      <c r="AP53" s="100" t="str">
        <f>IF(AP52="","",VLOOKUP(AP52,'シフト記号表(勤務形態一覧表)'!$C$6:$K$35,9,FALSE))</f>
        <v/>
      </c>
      <c r="AQ53" s="100" t="str">
        <f>IF(AQ52="","",VLOOKUP(AQ52,'シフト記号表(勤務形態一覧表)'!$C$6:$K$35,9,FALSE))</f>
        <v/>
      </c>
      <c r="AR53" s="100" t="str">
        <f>IF(AR52="","",VLOOKUP(AR52,'シフト記号表(勤務形態一覧表)'!$C$6:$K$35,9,FALSE))</f>
        <v/>
      </c>
      <c r="AS53" s="100" t="str">
        <f>IF(AS52="","",VLOOKUP(AS52,'シフト記号表(勤務形態一覧表)'!$C$6:$K$35,9,FALSE))</f>
        <v/>
      </c>
      <c r="AT53" s="101" t="str">
        <f>IF(AT52="","",VLOOKUP(AT52,'シフト記号表(勤務形態一覧表)'!$C$6:$K$35,9,FALSE))</f>
        <v/>
      </c>
      <c r="AU53" s="99" t="str">
        <f>IF(AU52="","",VLOOKUP(AU52,'シフト記号表(勤務形態一覧表)'!$C$6:$K$35,9,FALSE))</f>
        <v/>
      </c>
      <c r="AV53" s="100" t="str">
        <f>IF(AV52="","",VLOOKUP(AV52,'シフト記号表(勤務形態一覧表)'!$C$6:$K$35,9,FALSE))</f>
        <v/>
      </c>
      <c r="AW53" s="100" t="str">
        <f>IF(AW52="","",VLOOKUP(AW52,'シフト記号表(勤務形態一覧表)'!$C$6:$K$35,9,FALSE))</f>
        <v/>
      </c>
      <c r="AX53" s="634">
        <f>IF($BB$3="４週",SUM(S53:AT53),IF($BB$3="暦月",SUM(S53:AW53),""))</f>
        <v>0</v>
      </c>
      <c r="AY53" s="635"/>
      <c r="AZ53" s="636">
        <f>IF($BB$3="４週",AX53/4,IF($BB$3="暦月",勤務形態一覧表!AX53/(勤務形態一覧表!$BB$8/7),""))</f>
        <v>0</v>
      </c>
      <c r="BA53" s="637"/>
      <c r="BB53" s="625"/>
      <c r="BC53" s="626"/>
      <c r="BD53" s="626"/>
      <c r="BE53" s="626"/>
      <c r="BF53" s="627"/>
    </row>
    <row r="54" spans="2:58" ht="20.25" customHeight="1">
      <c r="B54" s="564"/>
      <c r="C54" s="673"/>
      <c r="D54" s="674"/>
      <c r="E54" s="675"/>
      <c r="F54" s="98">
        <f>C52</f>
        <v>0</v>
      </c>
      <c r="G54" s="649"/>
      <c r="H54" s="579"/>
      <c r="I54" s="580"/>
      <c r="J54" s="580"/>
      <c r="K54" s="581"/>
      <c r="L54" s="654"/>
      <c r="M54" s="655"/>
      <c r="N54" s="655"/>
      <c r="O54" s="656"/>
      <c r="P54" s="638" t="s">
        <v>117</v>
      </c>
      <c r="Q54" s="639"/>
      <c r="R54" s="640"/>
      <c r="S54" s="103" t="str">
        <f>IF(S52="","",VLOOKUP(S52,'シフト記号表(勤務形態一覧表)'!$C$6:$U$35,19,FALSE))</f>
        <v/>
      </c>
      <c r="T54" s="104" t="str">
        <f>IF(T52="","",VLOOKUP(T52,'シフト記号表(勤務形態一覧表)'!$C$6:$U$35,19,FALSE))</f>
        <v/>
      </c>
      <c r="U54" s="104" t="str">
        <f>IF(U52="","",VLOOKUP(U52,'シフト記号表(勤務形態一覧表)'!$C$6:$U$35,19,FALSE))</f>
        <v/>
      </c>
      <c r="V54" s="104" t="str">
        <f>IF(V52="","",VLOOKUP(V52,'シフト記号表(勤務形態一覧表)'!$C$6:$U$35,19,FALSE))</f>
        <v/>
      </c>
      <c r="W54" s="104" t="str">
        <f>IF(W52="","",VLOOKUP(W52,'シフト記号表(勤務形態一覧表)'!$C$6:$U$35,19,FALSE))</f>
        <v/>
      </c>
      <c r="X54" s="104" t="str">
        <f>IF(X52="","",VLOOKUP(X52,'シフト記号表(勤務形態一覧表)'!$C$6:$U$35,19,FALSE))</f>
        <v/>
      </c>
      <c r="Y54" s="105" t="str">
        <f>IF(Y52="","",VLOOKUP(Y52,'シフト記号表(勤務形態一覧表)'!$C$6:$U$35,19,FALSE))</f>
        <v/>
      </c>
      <c r="Z54" s="103" t="str">
        <f>IF(Z52="","",VLOOKUP(Z52,'シフト記号表(勤務形態一覧表)'!$C$6:$U$35,19,FALSE))</f>
        <v/>
      </c>
      <c r="AA54" s="104" t="str">
        <f>IF(AA52="","",VLOOKUP(AA52,'シフト記号表(勤務形態一覧表)'!$C$6:$U$35,19,FALSE))</f>
        <v/>
      </c>
      <c r="AB54" s="104" t="str">
        <f>IF(AB52="","",VLOOKUP(AB52,'シフト記号表(勤務形態一覧表)'!$C$6:$U$35,19,FALSE))</f>
        <v/>
      </c>
      <c r="AC54" s="104" t="str">
        <f>IF(AC52="","",VLOOKUP(AC52,'シフト記号表(勤務形態一覧表)'!$C$6:$U$35,19,FALSE))</f>
        <v/>
      </c>
      <c r="AD54" s="104" t="str">
        <f>IF(AD52="","",VLOOKUP(AD52,'シフト記号表(勤務形態一覧表)'!$C$6:$U$35,19,FALSE))</f>
        <v/>
      </c>
      <c r="AE54" s="104" t="str">
        <f>IF(AE52="","",VLOOKUP(AE52,'シフト記号表(勤務形態一覧表)'!$C$6:$U$35,19,FALSE))</f>
        <v/>
      </c>
      <c r="AF54" s="105" t="str">
        <f>IF(AF52="","",VLOOKUP(AF52,'シフト記号表(勤務形態一覧表)'!$C$6:$U$35,19,FALSE))</f>
        <v/>
      </c>
      <c r="AG54" s="103" t="str">
        <f>IF(AG52="","",VLOOKUP(AG52,'シフト記号表(勤務形態一覧表)'!$C$6:$U$35,19,FALSE))</f>
        <v/>
      </c>
      <c r="AH54" s="104" t="str">
        <f>IF(AH52="","",VLOOKUP(AH52,'シフト記号表(勤務形態一覧表)'!$C$6:$U$35,19,FALSE))</f>
        <v/>
      </c>
      <c r="AI54" s="104" t="str">
        <f>IF(AI52="","",VLOOKUP(AI52,'シフト記号表(勤務形態一覧表)'!$C$6:$U$35,19,FALSE))</f>
        <v/>
      </c>
      <c r="AJ54" s="104" t="str">
        <f>IF(AJ52="","",VLOOKUP(AJ52,'シフト記号表(勤務形態一覧表)'!$C$6:$U$35,19,FALSE))</f>
        <v/>
      </c>
      <c r="AK54" s="104" t="str">
        <f>IF(AK52="","",VLOOKUP(AK52,'シフト記号表(勤務形態一覧表)'!$C$6:$U$35,19,FALSE))</f>
        <v/>
      </c>
      <c r="AL54" s="104" t="str">
        <f>IF(AL52="","",VLOOKUP(AL52,'シフト記号表(勤務形態一覧表)'!$C$6:$U$35,19,FALSE))</f>
        <v/>
      </c>
      <c r="AM54" s="105" t="str">
        <f>IF(AM52="","",VLOOKUP(AM52,'シフト記号表(勤務形態一覧表)'!$C$6:$U$35,19,FALSE))</f>
        <v/>
      </c>
      <c r="AN54" s="103" t="str">
        <f>IF(AN52="","",VLOOKUP(AN52,'シフト記号表(勤務形態一覧表)'!$C$6:$U$35,19,FALSE))</f>
        <v/>
      </c>
      <c r="AO54" s="104" t="str">
        <f>IF(AO52="","",VLOOKUP(AO52,'シフト記号表(勤務形態一覧表)'!$C$6:$U$35,19,FALSE))</f>
        <v/>
      </c>
      <c r="AP54" s="104" t="str">
        <f>IF(AP52="","",VLOOKUP(AP52,'シフト記号表(勤務形態一覧表)'!$C$6:$U$35,19,FALSE))</f>
        <v/>
      </c>
      <c r="AQ54" s="104" t="str">
        <f>IF(AQ52="","",VLOOKUP(AQ52,'シフト記号表(勤務形態一覧表)'!$C$6:$U$35,19,FALSE))</f>
        <v/>
      </c>
      <c r="AR54" s="104" t="str">
        <f>IF(AR52="","",VLOOKUP(AR52,'シフト記号表(勤務形態一覧表)'!$C$6:$U$35,19,FALSE))</f>
        <v/>
      </c>
      <c r="AS54" s="104" t="str">
        <f>IF(AS52="","",VLOOKUP(AS52,'シフト記号表(勤務形態一覧表)'!$C$6:$U$35,19,FALSE))</f>
        <v/>
      </c>
      <c r="AT54" s="105" t="str">
        <f>IF(AT52="","",VLOOKUP(AT52,'シフト記号表(勤務形態一覧表)'!$C$6:$U$35,19,FALSE))</f>
        <v/>
      </c>
      <c r="AU54" s="103" t="str">
        <f>IF(AU52="","",VLOOKUP(AU52,'シフト記号表(勤務形態一覧表)'!$C$6:$U$35,19,FALSE))</f>
        <v/>
      </c>
      <c r="AV54" s="104" t="str">
        <f>IF(AV52="","",VLOOKUP(AV52,'シフト記号表(勤務形態一覧表)'!$C$6:$U$35,19,FALSE))</f>
        <v/>
      </c>
      <c r="AW54" s="104" t="str">
        <f>IF(AW52="","",VLOOKUP(AW52,'シフト記号表(勤務形態一覧表)'!$C$6:$U$35,19,FALSE))</f>
        <v/>
      </c>
      <c r="AX54" s="641">
        <f>IF($BB$3="４週",SUM(S54:AT54),IF($BB$3="暦月",SUM(S54:AW54),""))</f>
        <v>0</v>
      </c>
      <c r="AY54" s="642"/>
      <c r="AZ54" s="643">
        <f>IF($BB$3="４週",AX54/4,IF($BB$3="暦月",勤務形態一覧表!AX54/(勤務形態一覧表!$BB$8/7),""))</f>
        <v>0</v>
      </c>
      <c r="BA54" s="644"/>
      <c r="BB54" s="628"/>
      <c r="BC54" s="629"/>
      <c r="BD54" s="629"/>
      <c r="BE54" s="629"/>
      <c r="BF54" s="630"/>
    </row>
    <row r="55" spans="2:58" ht="20.25" customHeight="1">
      <c r="B55" s="564">
        <f>B52+1</f>
        <v>12</v>
      </c>
      <c r="C55" s="667"/>
      <c r="D55" s="668"/>
      <c r="E55" s="669"/>
      <c r="F55" s="106"/>
      <c r="G55" s="648"/>
      <c r="H55" s="650"/>
      <c r="I55" s="580"/>
      <c r="J55" s="580"/>
      <c r="K55" s="581"/>
      <c r="L55" s="651"/>
      <c r="M55" s="652"/>
      <c r="N55" s="652"/>
      <c r="O55" s="653"/>
      <c r="P55" s="657" t="s">
        <v>121</v>
      </c>
      <c r="Q55" s="658"/>
      <c r="R55" s="659"/>
      <c r="S55" s="95"/>
      <c r="T55" s="96"/>
      <c r="U55" s="96"/>
      <c r="V55" s="96"/>
      <c r="W55" s="96"/>
      <c r="X55" s="96"/>
      <c r="Y55" s="97"/>
      <c r="Z55" s="95"/>
      <c r="AA55" s="96"/>
      <c r="AB55" s="96"/>
      <c r="AC55" s="96"/>
      <c r="AD55" s="96"/>
      <c r="AE55" s="96"/>
      <c r="AF55" s="97"/>
      <c r="AG55" s="95"/>
      <c r="AH55" s="96"/>
      <c r="AI55" s="96"/>
      <c r="AJ55" s="96"/>
      <c r="AK55" s="96"/>
      <c r="AL55" s="96"/>
      <c r="AM55" s="97"/>
      <c r="AN55" s="95"/>
      <c r="AO55" s="96"/>
      <c r="AP55" s="96"/>
      <c r="AQ55" s="96"/>
      <c r="AR55" s="96"/>
      <c r="AS55" s="96"/>
      <c r="AT55" s="97"/>
      <c r="AU55" s="95"/>
      <c r="AV55" s="96"/>
      <c r="AW55" s="96"/>
      <c r="AX55" s="660"/>
      <c r="AY55" s="661"/>
      <c r="AZ55" s="662"/>
      <c r="BA55" s="663"/>
      <c r="BB55" s="684"/>
      <c r="BC55" s="652"/>
      <c r="BD55" s="652"/>
      <c r="BE55" s="652"/>
      <c r="BF55" s="653"/>
    </row>
    <row r="56" spans="2:58" ht="20.25" customHeight="1">
      <c r="B56" s="564"/>
      <c r="C56" s="670"/>
      <c r="D56" s="671"/>
      <c r="E56" s="672"/>
      <c r="F56" s="98"/>
      <c r="G56" s="575"/>
      <c r="H56" s="579"/>
      <c r="I56" s="580"/>
      <c r="J56" s="580"/>
      <c r="K56" s="581"/>
      <c r="L56" s="585"/>
      <c r="M56" s="586"/>
      <c r="N56" s="586"/>
      <c r="O56" s="587"/>
      <c r="P56" s="631" t="s">
        <v>116</v>
      </c>
      <c r="Q56" s="632"/>
      <c r="R56" s="633"/>
      <c r="S56" s="99" t="str">
        <f>IF(S55="","",VLOOKUP(S55,'シフト記号表(勤務形態一覧表)'!$C$6:$K$35,9,FALSE))</f>
        <v/>
      </c>
      <c r="T56" s="100" t="str">
        <f>IF(T55="","",VLOOKUP(T55,'シフト記号表(勤務形態一覧表)'!$C$6:$K$35,9,FALSE))</f>
        <v/>
      </c>
      <c r="U56" s="100" t="str">
        <f>IF(U55="","",VLOOKUP(U55,'シフト記号表(勤務形態一覧表)'!$C$6:$K$35,9,FALSE))</f>
        <v/>
      </c>
      <c r="V56" s="100" t="str">
        <f>IF(V55="","",VLOOKUP(V55,'シフト記号表(勤務形態一覧表)'!$C$6:$K$35,9,FALSE))</f>
        <v/>
      </c>
      <c r="W56" s="100" t="str">
        <f>IF(W55="","",VLOOKUP(W55,'シフト記号表(勤務形態一覧表)'!$C$6:$K$35,9,FALSE))</f>
        <v/>
      </c>
      <c r="X56" s="100" t="str">
        <f>IF(X55="","",VLOOKUP(X55,'シフト記号表(勤務形態一覧表)'!$C$6:$K$35,9,FALSE))</f>
        <v/>
      </c>
      <c r="Y56" s="101" t="str">
        <f>IF(Y55="","",VLOOKUP(Y55,'シフト記号表(勤務形態一覧表)'!$C$6:$K$35,9,FALSE))</f>
        <v/>
      </c>
      <c r="Z56" s="99" t="str">
        <f>IF(Z55="","",VLOOKUP(Z55,'シフト記号表(勤務形態一覧表)'!$C$6:$K$35,9,FALSE))</f>
        <v/>
      </c>
      <c r="AA56" s="100" t="str">
        <f>IF(AA55="","",VLOOKUP(AA55,'シフト記号表(勤務形態一覧表)'!$C$6:$K$35,9,FALSE))</f>
        <v/>
      </c>
      <c r="AB56" s="100" t="str">
        <f>IF(AB55="","",VLOOKUP(AB55,'シフト記号表(勤務形態一覧表)'!$C$6:$K$35,9,FALSE))</f>
        <v/>
      </c>
      <c r="AC56" s="100" t="str">
        <f>IF(AC55="","",VLOOKUP(AC55,'シフト記号表(勤務形態一覧表)'!$C$6:$K$35,9,FALSE))</f>
        <v/>
      </c>
      <c r="AD56" s="100" t="str">
        <f>IF(AD55="","",VLOOKUP(AD55,'シフト記号表(勤務形態一覧表)'!$C$6:$K$35,9,FALSE))</f>
        <v/>
      </c>
      <c r="AE56" s="100" t="str">
        <f>IF(AE55="","",VLOOKUP(AE55,'シフト記号表(勤務形態一覧表)'!$C$6:$K$35,9,FALSE))</f>
        <v/>
      </c>
      <c r="AF56" s="101" t="str">
        <f>IF(AF55="","",VLOOKUP(AF55,'シフト記号表(勤務形態一覧表)'!$C$6:$K$35,9,FALSE))</f>
        <v/>
      </c>
      <c r="AG56" s="99" t="str">
        <f>IF(AG55="","",VLOOKUP(AG55,'シフト記号表(勤務形態一覧表)'!$C$6:$K$35,9,FALSE))</f>
        <v/>
      </c>
      <c r="AH56" s="100" t="str">
        <f>IF(AH55="","",VLOOKUP(AH55,'シフト記号表(勤務形態一覧表)'!$C$6:$K$35,9,FALSE))</f>
        <v/>
      </c>
      <c r="AI56" s="100" t="str">
        <f>IF(AI55="","",VLOOKUP(AI55,'シフト記号表(勤務形態一覧表)'!$C$6:$K$35,9,FALSE))</f>
        <v/>
      </c>
      <c r="AJ56" s="100" t="str">
        <f>IF(AJ55="","",VLOOKUP(AJ55,'シフト記号表(勤務形態一覧表)'!$C$6:$K$35,9,FALSE))</f>
        <v/>
      </c>
      <c r="AK56" s="100" t="str">
        <f>IF(AK55="","",VLOOKUP(AK55,'シフト記号表(勤務形態一覧表)'!$C$6:$K$35,9,FALSE))</f>
        <v/>
      </c>
      <c r="AL56" s="100" t="str">
        <f>IF(AL55="","",VLOOKUP(AL55,'シフト記号表(勤務形態一覧表)'!$C$6:$K$35,9,FALSE))</f>
        <v/>
      </c>
      <c r="AM56" s="101" t="str">
        <f>IF(AM55="","",VLOOKUP(AM55,'シフト記号表(勤務形態一覧表)'!$C$6:$K$35,9,FALSE))</f>
        <v/>
      </c>
      <c r="AN56" s="99" t="str">
        <f>IF(AN55="","",VLOOKUP(AN55,'シフト記号表(勤務形態一覧表)'!$C$6:$K$35,9,FALSE))</f>
        <v/>
      </c>
      <c r="AO56" s="100" t="str">
        <f>IF(AO55="","",VLOOKUP(AO55,'シフト記号表(勤務形態一覧表)'!$C$6:$K$35,9,FALSE))</f>
        <v/>
      </c>
      <c r="AP56" s="100" t="str">
        <f>IF(AP55="","",VLOOKUP(AP55,'シフト記号表(勤務形態一覧表)'!$C$6:$K$35,9,FALSE))</f>
        <v/>
      </c>
      <c r="AQ56" s="100" t="str">
        <f>IF(AQ55="","",VLOOKUP(AQ55,'シフト記号表(勤務形態一覧表)'!$C$6:$K$35,9,FALSE))</f>
        <v/>
      </c>
      <c r="AR56" s="100" t="str">
        <f>IF(AR55="","",VLOOKUP(AR55,'シフト記号表(勤務形態一覧表)'!$C$6:$K$35,9,FALSE))</f>
        <v/>
      </c>
      <c r="AS56" s="100" t="str">
        <f>IF(AS55="","",VLOOKUP(AS55,'シフト記号表(勤務形態一覧表)'!$C$6:$K$35,9,FALSE))</f>
        <v/>
      </c>
      <c r="AT56" s="101" t="str">
        <f>IF(AT55="","",VLOOKUP(AT55,'シフト記号表(勤務形態一覧表)'!$C$6:$K$35,9,FALSE))</f>
        <v/>
      </c>
      <c r="AU56" s="99" t="str">
        <f>IF(AU55="","",VLOOKUP(AU55,'シフト記号表(勤務形態一覧表)'!$C$6:$K$35,9,FALSE))</f>
        <v/>
      </c>
      <c r="AV56" s="100" t="str">
        <f>IF(AV55="","",VLOOKUP(AV55,'シフト記号表(勤務形態一覧表)'!$C$6:$K$35,9,FALSE))</f>
        <v/>
      </c>
      <c r="AW56" s="100" t="str">
        <f>IF(AW55="","",VLOOKUP(AW55,'シフト記号表(勤務形態一覧表)'!$C$6:$K$35,9,FALSE))</f>
        <v/>
      </c>
      <c r="AX56" s="634">
        <f>IF($BB$3="４週",SUM(S56:AT56),IF($BB$3="暦月",SUM(S56:AW56),""))</f>
        <v>0</v>
      </c>
      <c r="AY56" s="635"/>
      <c r="AZ56" s="636">
        <f>IF($BB$3="４週",AX56/4,IF($BB$3="暦月",勤務形態一覧表!AX56/(勤務形態一覧表!$BB$8/7),""))</f>
        <v>0</v>
      </c>
      <c r="BA56" s="637"/>
      <c r="BB56" s="685"/>
      <c r="BC56" s="586"/>
      <c r="BD56" s="586"/>
      <c r="BE56" s="586"/>
      <c r="BF56" s="587"/>
    </row>
    <row r="57" spans="2:58" ht="20.25" customHeight="1">
      <c r="B57" s="564"/>
      <c r="C57" s="673"/>
      <c r="D57" s="674"/>
      <c r="E57" s="675"/>
      <c r="F57" s="98">
        <f>C55</f>
        <v>0</v>
      </c>
      <c r="G57" s="649"/>
      <c r="H57" s="579"/>
      <c r="I57" s="580"/>
      <c r="J57" s="580"/>
      <c r="K57" s="581"/>
      <c r="L57" s="654"/>
      <c r="M57" s="655"/>
      <c r="N57" s="655"/>
      <c r="O57" s="656"/>
      <c r="P57" s="638" t="s">
        <v>117</v>
      </c>
      <c r="Q57" s="639"/>
      <c r="R57" s="640"/>
      <c r="S57" s="103" t="str">
        <f>IF(S55="","",VLOOKUP(S55,'シフト記号表(勤務形態一覧表)'!$C$6:$U$35,19,FALSE))</f>
        <v/>
      </c>
      <c r="T57" s="104" t="str">
        <f>IF(T55="","",VLOOKUP(T55,'シフト記号表(勤務形態一覧表)'!$C$6:$U$35,19,FALSE))</f>
        <v/>
      </c>
      <c r="U57" s="104" t="str">
        <f>IF(U55="","",VLOOKUP(U55,'シフト記号表(勤務形態一覧表)'!$C$6:$U$35,19,FALSE))</f>
        <v/>
      </c>
      <c r="V57" s="104" t="str">
        <f>IF(V55="","",VLOOKUP(V55,'シフト記号表(勤務形態一覧表)'!$C$6:$U$35,19,FALSE))</f>
        <v/>
      </c>
      <c r="W57" s="104" t="str">
        <f>IF(W55="","",VLOOKUP(W55,'シフト記号表(勤務形態一覧表)'!$C$6:$U$35,19,FALSE))</f>
        <v/>
      </c>
      <c r="X57" s="104" t="str">
        <f>IF(X55="","",VLOOKUP(X55,'シフト記号表(勤務形態一覧表)'!$C$6:$U$35,19,FALSE))</f>
        <v/>
      </c>
      <c r="Y57" s="105" t="str">
        <f>IF(Y55="","",VLOOKUP(Y55,'シフト記号表(勤務形態一覧表)'!$C$6:$U$35,19,FALSE))</f>
        <v/>
      </c>
      <c r="Z57" s="103" t="str">
        <f>IF(Z55="","",VLOOKUP(Z55,'シフト記号表(勤務形態一覧表)'!$C$6:$U$35,19,FALSE))</f>
        <v/>
      </c>
      <c r="AA57" s="104" t="str">
        <f>IF(AA55="","",VLOOKUP(AA55,'シフト記号表(勤務形態一覧表)'!$C$6:$U$35,19,FALSE))</f>
        <v/>
      </c>
      <c r="AB57" s="104" t="str">
        <f>IF(AB55="","",VLOOKUP(AB55,'シフト記号表(勤務形態一覧表)'!$C$6:$U$35,19,FALSE))</f>
        <v/>
      </c>
      <c r="AC57" s="104" t="str">
        <f>IF(AC55="","",VLOOKUP(AC55,'シフト記号表(勤務形態一覧表)'!$C$6:$U$35,19,FALSE))</f>
        <v/>
      </c>
      <c r="AD57" s="104" t="str">
        <f>IF(AD55="","",VLOOKUP(AD55,'シフト記号表(勤務形態一覧表)'!$C$6:$U$35,19,FALSE))</f>
        <v/>
      </c>
      <c r="AE57" s="104" t="str">
        <f>IF(AE55="","",VLOOKUP(AE55,'シフト記号表(勤務形態一覧表)'!$C$6:$U$35,19,FALSE))</f>
        <v/>
      </c>
      <c r="AF57" s="105" t="str">
        <f>IF(AF55="","",VLOOKUP(AF55,'シフト記号表(勤務形態一覧表)'!$C$6:$U$35,19,FALSE))</f>
        <v/>
      </c>
      <c r="AG57" s="103" t="str">
        <f>IF(AG55="","",VLOOKUP(AG55,'シフト記号表(勤務形態一覧表)'!$C$6:$U$35,19,FALSE))</f>
        <v/>
      </c>
      <c r="AH57" s="104" t="str">
        <f>IF(AH55="","",VLOOKUP(AH55,'シフト記号表(勤務形態一覧表)'!$C$6:$U$35,19,FALSE))</f>
        <v/>
      </c>
      <c r="AI57" s="104" t="str">
        <f>IF(AI55="","",VLOOKUP(AI55,'シフト記号表(勤務形態一覧表)'!$C$6:$U$35,19,FALSE))</f>
        <v/>
      </c>
      <c r="AJ57" s="104" t="str">
        <f>IF(AJ55="","",VLOOKUP(AJ55,'シフト記号表(勤務形態一覧表)'!$C$6:$U$35,19,FALSE))</f>
        <v/>
      </c>
      <c r="AK57" s="104" t="str">
        <f>IF(AK55="","",VLOOKUP(AK55,'シフト記号表(勤務形態一覧表)'!$C$6:$U$35,19,FALSE))</f>
        <v/>
      </c>
      <c r="AL57" s="104" t="str">
        <f>IF(AL55="","",VLOOKUP(AL55,'シフト記号表(勤務形態一覧表)'!$C$6:$U$35,19,FALSE))</f>
        <v/>
      </c>
      <c r="AM57" s="105" t="str">
        <f>IF(AM55="","",VLOOKUP(AM55,'シフト記号表(勤務形態一覧表)'!$C$6:$U$35,19,FALSE))</f>
        <v/>
      </c>
      <c r="AN57" s="103" t="str">
        <f>IF(AN55="","",VLOOKUP(AN55,'シフト記号表(勤務形態一覧表)'!$C$6:$U$35,19,FALSE))</f>
        <v/>
      </c>
      <c r="AO57" s="104" t="str">
        <f>IF(AO55="","",VLOOKUP(AO55,'シフト記号表(勤務形態一覧表)'!$C$6:$U$35,19,FALSE))</f>
        <v/>
      </c>
      <c r="AP57" s="104" t="str">
        <f>IF(AP55="","",VLOOKUP(AP55,'シフト記号表(勤務形態一覧表)'!$C$6:$U$35,19,FALSE))</f>
        <v/>
      </c>
      <c r="AQ57" s="104" t="str">
        <f>IF(AQ55="","",VLOOKUP(AQ55,'シフト記号表(勤務形態一覧表)'!$C$6:$U$35,19,FALSE))</f>
        <v/>
      </c>
      <c r="AR57" s="104" t="str">
        <f>IF(AR55="","",VLOOKUP(AR55,'シフト記号表(勤務形態一覧表)'!$C$6:$U$35,19,FALSE))</f>
        <v/>
      </c>
      <c r="AS57" s="104" t="str">
        <f>IF(AS55="","",VLOOKUP(AS55,'シフト記号表(勤務形態一覧表)'!$C$6:$U$35,19,FALSE))</f>
        <v/>
      </c>
      <c r="AT57" s="105" t="str">
        <f>IF(AT55="","",VLOOKUP(AT55,'シフト記号表(勤務形態一覧表)'!$C$6:$U$35,19,FALSE))</f>
        <v/>
      </c>
      <c r="AU57" s="103" t="str">
        <f>IF(AU55="","",VLOOKUP(AU55,'シフト記号表(勤務形態一覧表)'!$C$6:$U$35,19,FALSE))</f>
        <v/>
      </c>
      <c r="AV57" s="104" t="str">
        <f>IF(AV55="","",VLOOKUP(AV55,'シフト記号表(勤務形態一覧表)'!$C$6:$U$35,19,FALSE))</f>
        <v/>
      </c>
      <c r="AW57" s="104" t="str">
        <f>IF(AW55="","",VLOOKUP(AW55,'シフト記号表(勤務形態一覧表)'!$C$6:$U$35,19,FALSE))</f>
        <v/>
      </c>
      <c r="AX57" s="641">
        <f>IF($BB$3="４週",SUM(S57:AT57),IF($BB$3="暦月",SUM(S57:AW57),""))</f>
        <v>0</v>
      </c>
      <c r="AY57" s="642"/>
      <c r="AZ57" s="643">
        <f>IF($BB$3="４週",AX57/4,IF($BB$3="暦月",勤務形態一覧表!AX57/(勤務形態一覧表!$BB$8/7),""))</f>
        <v>0</v>
      </c>
      <c r="BA57" s="644"/>
      <c r="BB57" s="686"/>
      <c r="BC57" s="655"/>
      <c r="BD57" s="655"/>
      <c r="BE57" s="655"/>
      <c r="BF57" s="656"/>
    </row>
    <row r="58" spans="2:58" ht="20.25" customHeight="1">
      <c r="B58" s="564">
        <f>B55+1</f>
        <v>13</v>
      </c>
      <c r="C58" s="667"/>
      <c r="D58" s="668"/>
      <c r="E58" s="669"/>
      <c r="F58" s="106"/>
      <c r="G58" s="648"/>
      <c r="H58" s="650"/>
      <c r="I58" s="580"/>
      <c r="J58" s="580"/>
      <c r="K58" s="581"/>
      <c r="L58" s="651"/>
      <c r="M58" s="652"/>
      <c r="N58" s="652"/>
      <c r="O58" s="653"/>
      <c r="P58" s="657" t="s">
        <v>120</v>
      </c>
      <c r="Q58" s="658"/>
      <c r="R58" s="659"/>
      <c r="S58" s="95"/>
      <c r="T58" s="96"/>
      <c r="U58" s="96"/>
      <c r="V58" s="96"/>
      <c r="W58" s="96"/>
      <c r="X58" s="96"/>
      <c r="Y58" s="97"/>
      <c r="Z58" s="95"/>
      <c r="AA58" s="96"/>
      <c r="AB58" s="96"/>
      <c r="AC58" s="96"/>
      <c r="AD58" s="96"/>
      <c r="AE58" s="96"/>
      <c r="AF58" s="97"/>
      <c r="AG58" s="95"/>
      <c r="AH58" s="96"/>
      <c r="AI58" s="96"/>
      <c r="AJ58" s="96"/>
      <c r="AK58" s="96"/>
      <c r="AL58" s="96"/>
      <c r="AM58" s="97"/>
      <c r="AN58" s="95"/>
      <c r="AO58" s="96"/>
      <c r="AP58" s="96"/>
      <c r="AQ58" s="96"/>
      <c r="AR58" s="96"/>
      <c r="AS58" s="96"/>
      <c r="AT58" s="97"/>
      <c r="AU58" s="95"/>
      <c r="AV58" s="96"/>
      <c r="AW58" s="96"/>
      <c r="AX58" s="660"/>
      <c r="AY58" s="661"/>
      <c r="AZ58" s="662"/>
      <c r="BA58" s="663"/>
      <c r="BB58" s="684"/>
      <c r="BC58" s="652"/>
      <c r="BD58" s="652"/>
      <c r="BE58" s="652"/>
      <c r="BF58" s="653"/>
    </row>
    <row r="59" spans="2:58" ht="20.25" customHeight="1">
      <c r="B59" s="564"/>
      <c r="C59" s="670"/>
      <c r="D59" s="671"/>
      <c r="E59" s="672"/>
      <c r="F59" s="98"/>
      <c r="G59" s="575"/>
      <c r="H59" s="579"/>
      <c r="I59" s="580"/>
      <c r="J59" s="580"/>
      <c r="K59" s="581"/>
      <c r="L59" s="585"/>
      <c r="M59" s="586"/>
      <c r="N59" s="586"/>
      <c r="O59" s="587"/>
      <c r="P59" s="631" t="s">
        <v>116</v>
      </c>
      <c r="Q59" s="632"/>
      <c r="R59" s="633"/>
      <c r="S59" s="99" t="str">
        <f>IF(S58="","",VLOOKUP(S58,'シフト記号表(勤務形態一覧表)'!$C$6:$K$35,9,FALSE))</f>
        <v/>
      </c>
      <c r="T59" s="100" t="str">
        <f>IF(T58="","",VLOOKUP(T58,'シフト記号表(勤務形態一覧表)'!$C$6:$K$35,9,FALSE))</f>
        <v/>
      </c>
      <c r="U59" s="100" t="str">
        <f>IF(U58="","",VLOOKUP(U58,'シフト記号表(勤務形態一覧表)'!$C$6:$K$35,9,FALSE))</f>
        <v/>
      </c>
      <c r="V59" s="100" t="str">
        <f>IF(V58="","",VLOOKUP(V58,'シフト記号表(勤務形態一覧表)'!$C$6:$K$35,9,FALSE))</f>
        <v/>
      </c>
      <c r="W59" s="100" t="str">
        <f>IF(W58="","",VLOOKUP(W58,'シフト記号表(勤務形態一覧表)'!$C$6:$K$35,9,FALSE))</f>
        <v/>
      </c>
      <c r="X59" s="100" t="str">
        <f>IF(X58="","",VLOOKUP(X58,'シフト記号表(勤務形態一覧表)'!$C$6:$K$35,9,FALSE))</f>
        <v/>
      </c>
      <c r="Y59" s="101" t="str">
        <f>IF(Y58="","",VLOOKUP(Y58,'シフト記号表(勤務形態一覧表)'!$C$6:$K$35,9,FALSE))</f>
        <v/>
      </c>
      <c r="Z59" s="99" t="str">
        <f>IF(Z58="","",VLOOKUP(Z58,'シフト記号表(勤務形態一覧表)'!$C$6:$K$35,9,FALSE))</f>
        <v/>
      </c>
      <c r="AA59" s="100" t="str">
        <f>IF(AA58="","",VLOOKUP(AA58,'シフト記号表(勤務形態一覧表)'!$C$6:$K$35,9,FALSE))</f>
        <v/>
      </c>
      <c r="AB59" s="100" t="str">
        <f>IF(AB58="","",VLOOKUP(AB58,'シフト記号表(勤務形態一覧表)'!$C$6:$K$35,9,FALSE))</f>
        <v/>
      </c>
      <c r="AC59" s="100" t="str">
        <f>IF(AC58="","",VLOOKUP(AC58,'シフト記号表(勤務形態一覧表)'!$C$6:$K$35,9,FALSE))</f>
        <v/>
      </c>
      <c r="AD59" s="100" t="str">
        <f>IF(AD58="","",VLOOKUP(AD58,'シフト記号表(勤務形態一覧表)'!$C$6:$K$35,9,FALSE))</f>
        <v/>
      </c>
      <c r="AE59" s="100" t="str">
        <f>IF(AE58="","",VLOOKUP(AE58,'シフト記号表(勤務形態一覧表)'!$C$6:$K$35,9,FALSE))</f>
        <v/>
      </c>
      <c r="AF59" s="101" t="str">
        <f>IF(AF58="","",VLOOKUP(AF58,'シフト記号表(勤務形態一覧表)'!$C$6:$K$35,9,FALSE))</f>
        <v/>
      </c>
      <c r="AG59" s="99" t="str">
        <f>IF(AG58="","",VLOOKUP(AG58,'シフト記号表(勤務形態一覧表)'!$C$6:$K$35,9,FALSE))</f>
        <v/>
      </c>
      <c r="AH59" s="100" t="str">
        <f>IF(AH58="","",VLOOKUP(AH58,'シフト記号表(勤務形態一覧表)'!$C$6:$K$35,9,FALSE))</f>
        <v/>
      </c>
      <c r="AI59" s="100" t="str">
        <f>IF(AI58="","",VLOOKUP(AI58,'シフト記号表(勤務形態一覧表)'!$C$6:$K$35,9,FALSE))</f>
        <v/>
      </c>
      <c r="AJ59" s="100" t="str">
        <f>IF(AJ58="","",VLOOKUP(AJ58,'シフト記号表(勤務形態一覧表)'!$C$6:$K$35,9,FALSE))</f>
        <v/>
      </c>
      <c r="AK59" s="100" t="str">
        <f>IF(AK58="","",VLOOKUP(AK58,'シフト記号表(勤務形態一覧表)'!$C$6:$K$35,9,FALSE))</f>
        <v/>
      </c>
      <c r="AL59" s="100" t="str">
        <f>IF(AL58="","",VLOOKUP(AL58,'シフト記号表(勤務形態一覧表)'!$C$6:$K$35,9,FALSE))</f>
        <v/>
      </c>
      <c r="AM59" s="101" t="str">
        <f>IF(AM58="","",VLOOKUP(AM58,'シフト記号表(勤務形態一覧表)'!$C$6:$K$35,9,FALSE))</f>
        <v/>
      </c>
      <c r="AN59" s="99" t="str">
        <f>IF(AN58="","",VLOOKUP(AN58,'シフト記号表(勤務形態一覧表)'!$C$6:$K$35,9,FALSE))</f>
        <v/>
      </c>
      <c r="AO59" s="100" t="str">
        <f>IF(AO58="","",VLOOKUP(AO58,'シフト記号表(勤務形態一覧表)'!$C$6:$K$35,9,FALSE))</f>
        <v/>
      </c>
      <c r="AP59" s="100" t="str">
        <f>IF(AP58="","",VLOOKUP(AP58,'シフト記号表(勤務形態一覧表)'!$C$6:$K$35,9,FALSE))</f>
        <v/>
      </c>
      <c r="AQ59" s="100" t="str">
        <f>IF(AQ58="","",VLOOKUP(AQ58,'シフト記号表(勤務形態一覧表)'!$C$6:$K$35,9,FALSE))</f>
        <v/>
      </c>
      <c r="AR59" s="100" t="str">
        <f>IF(AR58="","",VLOOKUP(AR58,'シフト記号表(勤務形態一覧表)'!$C$6:$K$35,9,FALSE))</f>
        <v/>
      </c>
      <c r="AS59" s="100" t="str">
        <f>IF(AS58="","",VLOOKUP(AS58,'シフト記号表(勤務形態一覧表)'!$C$6:$K$35,9,FALSE))</f>
        <v/>
      </c>
      <c r="AT59" s="101" t="str">
        <f>IF(AT58="","",VLOOKUP(AT58,'シフト記号表(勤務形態一覧表)'!$C$6:$K$35,9,FALSE))</f>
        <v/>
      </c>
      <c r="AU59" s="99" t="str">
        <f>IF(AU58="","",VLOOKUP(AU58,'シフト記号表(勤務形態一覧表)'!$C$6:$K$35,9,FALSE))</f>
        <v/>
      </c>
      <c r="AV59" s="100" t="str">
        <f>IF(AV58="","",VLOOKUP(AV58,'シフト記号表(勤務形態一覧表)'!$C$6:$K$35,9,FALSE))</f>
        <v/>
      </c>
      <c r="AW59" s="100" t="str">
        <f>IF(AW58="","",VLOOKUP(AW58,'シフト記号表(勤務形態一覧表)'!$C$6:$K$35,9,FALSE))</f>
        <v/>
      </c>
      <c r="AX59" s="634">
        <f>IF($BB$3="４週",SUM(S59:AT59),IF($BB$3="暦月",SUM(S59:AW59),""))</f>
        <v>0</v>
      </c>
      <c r="AY59" s="635"/>
      <c r="AZ59" s="636">
        <f>IF($BB$3="４週",AX59/4,IF($BB$3="暦月",勤務形態一覧表!AX59/(勤務形態一覧表!$BB$8/7),""))</f>
        <v>0</v>
      </c>
      <c r="BA59" s="637"/>
      <c r="BB59" s="685"/>
      <c r="BC59" s="586"/>
      <c r="BD59" s="586"/>
      <c r="BE59" s="586"/>
      <c r="BF59" s="587"/>
    </row>
    <row r="60" spans="2:58" ht="20.25" customHeight="1" thickBot="1">
      <c r="B60" s="676"/>
      <c r="C60" s="673"/>
      <c r="D60" s="674"/>
      <c r="E60" s="675"/>
      <c r="F60" s="107">
        <f>C58</f>
        <v>0</v>
      </c>
      <c r="G60" s="677"/>
      <c r="H60" s="678"/>
      <c r="I60" s="679"/>
      <c r="J60" s="679"/>
      <c r="K60" s="680"/>
      <c r="L60" s="681"/>
      <c r="M60" s="682"/>
      <c r="N60" s="682"/>
      <c r="O60" s="683"/>
      <c r="P60" s="704" t="s">
        <v>117</v>
      </c>
      <c r="Q60" s="705"/>
      <c r="R60" s="706"/>
      <c r="S60" s="103" t="str">
        <f>IF(S58="","",VLOOKUP(S58,'シフト記号表(勤務形態一覧表)'!$C$6:$U$35,19,FALSE))</f>
        <v/>
      </c>
      <c r="T60" s="104" t="str">
        <f>IF(T58="","",VLOOKUP(T58,'シフト記号表(勤務形態一覧表)'!$C$6:$U$35,19,FALSE))</f>
        <v/>
      </c>
      <c r="U60" s="104" t="str">
        <f>IF(U58="","",VLOOKUP(U58,'シフト記号表(勤務形態一覧表)'!$C$6:$U$35,19,FALSE))</f>
        <v/>
      </c>
      <c r="V60" s="104" t="str">
        <f>IF(V58="","",VLOOKUP(V58,'シフト記号表(勤務形態一覧表)'!$C$6:$U$35,19,FALSE))</f>
        <v/>
      </c>
      <c r="W60" s="104" t="str">
        <f>IF(W58="","",VLOOKUP(W58,'シフト記号表(勤務形態一覧表)'!$C$6:$U$35,19,FALSE))</f>
        <v/>
      </c>
      <c r="X60" s="104" t="str">
        <f>IF(X58="","",VLOOKUP(X58,'シフト記号表(勤務形態一覧表)'!$C$6:$U$35,19,FALSE))</f>
        <v/>
      </c>
      <c r="Y60" s="105" t="str">
        <f>IF(Y58="","",VLOOKUP(Y58,'シフト記号表(勤務形態一覧表)'!$C$6:$U$35,19,FALSE))</f>
        <v/>
      </c>
      <c r="Z60" s="103" t="str">
        <f>IF(Z58="","",VLOOKUP(Z58,'シフト記号表(勤務形態一覧表)'!$C$6:$U$35,19,FALSE))</f>
        <v/>
      </c>
      <c r="AA60" s="104" t="str">
        <f>IF(AA58="","",VLOOKUP(AA58,'シフト記号表(勤務形態一覧表)'!$C$6:$U$35,19,FALSE))</f>
        <v/>
      </c>
      <c r="AB60" s="104" t="str">
        <f>IF(AB58="","",VLOOKUP(AB58,'シフト記号表(勤務形態一覧表)'!$C$6:$U$35,19,FALSE))</f>
        <v/>
      </c>
      <c r="AC60" s="104" t="str">
        <f>IF(AC58="","",VLOOKUP(AC58,'シフト記号表(勤務形態一覧表)'!$C$6:$U$35,19,FALSE))</f>
        <v/>
      </c>
      <c r="AD60" s="104" t="str">
        <f>IF(AD58="","",VLOOKUP(AD58,'シフト記号表(勤務形態一覧表)'!$C$6:$U$35,19,FALSE))</f>
        <v/>
      </c>
      <c r="AE60" s="104" t="str">
        <f>IF(AE58="","",VLOOKUP(AE58,'シフト記号表(勤務形態一覧表)'!$C$6:$U$35,19,FALSE))</f>
        <v/>
      </c>
      <c r="AF60" s="105" t="str">
        <f>IF(AF58="","",VLOOKUP(AF58,'シフト記号表(勤務形態一覧表)'!$C$6:$U$35,19,FALSE))</f>
        <v/>
      </c>
      <c r="AG60" s="103" t="str">
        <f>IF(AG58="","",VLOOKUP(AG58,'シフト記号表(勤務形態一覧表)'!$C$6:$U$35,19,FALSE))</f>
        <v/>
      </c>
      <c r="AH60" s="104" t="str">
        <f>IF(AH58="","",VLOOKUP(AH58,'シフト記号表(勤務形態一覧表)'!$C$6:$U$35,19,FALSE))</f>
        <v/>
      </c>
      <c r="AI60" s="104" t="str">
        <f>IF(AI58="","",VLOOKUP(AI58,'シフト記号表(勤務形態一覧表)'!$C$6:$U$35,19,FALSE))</f>
        <v/>
      </c>
      <c r="AJ60" s="104" t="str">
        <f>IF(AJ58="","",VLOOKUP(AJ58,'シフト記号表(勤務形態一覧表)'!$C$6:$U$35,19,FALSE))</f>
        <v/>
      </c>
      <c r="AK60" s="104" t="str">
        <f>IF(AK58="","",VLOOKUP(AK58,'シフト記号表(勤務形態一覧表)'!$C$6:$U$35,19,FALSE))</f>
        <v/>
      </c>
      <c r="AL60" s="104" t="str">
        <f>IF(AL58="","",VLOOKUP(AL58,'シフト記号表(勤務形態一覧表)'!$C$6:$U$35,19,FALSE))</f>
        <v/>
      </c>
      <c r="AM60" s="105" t="str">
        <f>IF(AM58="","",VLOOKUP(AM58,'シフト記号表(勤務形態一覧表)'!$C$6:$U$35,19,FALSE))</f>
        <v/>
      </c>
      <c r="AN60" s="103" t="str">
        <f>IF(AN58="","",VLOOKUP(AN58,'シフト記号表(勤務形態一覧表)'!$C$6:$U$35,19,FALSE))</f>
        <v/>
      </c>
      <c r="AO60" s="104" t="str">
        <f>IF(AO58="","",VLOOKUP(AO58,'シフト記号表(勤務形態一覧表)'!$C$6:$U$35,19,FALSE))</f>
        <v/>
      </c>
      <c r="AP60" s="104" t="str">
        <f>IF(AP58="","",VLOOKUP(AP58,'シフト記号表(勤務形態一覧表)'!$C$6:$U$35,19,FALSE))</f>
        <v/>
      </c>
      <c r="AQ60" s="104" t="str">
        <f>IF(AQ58="","",VLOOKUP(AQ58,'シフト記号表(勤務形態一覧表)'!$C$6:$U$35,19,FALSE))</f>
        <v/>
      </c>
      <c r="AR60" s="104" t="str">
        <f>IF(AR58="","",VLOOKUP(AR58,'シフト記号表(勤務形態一覧表)'!$C$6:$U$35,19,FALSE))</f>
        <v/>
      </c>
      <c r="AS60" s="104" t="str">
        <f>IF(AS58="","",VLOOKUP(AS58,'シフト記号表(勤務形態一覧表)'!$C$6:$U$35,19,FALSE))</f>
        <v/>
      </c>
      <c r="AT60" s="105" t="str">
        <f>IF(AT58="","",VLOOKUP(AT58,'シフト記号表(勤務形態一覧表)'!$C$6:$U$35,19,FALSE))</f>
        <v/>
      </c>
      <c r="AU60" s="103" t="str">
        <f>IF(AU58="","",VLOOKUP(AU58,'シフト記号表(勤務形態一覧表)'!$C$6:$U$35,19,FALSE))</f>
        <v/>
      </c>
      <c r="AV60" s="104" t="str">
        <f>IF(AV58="","",VLOOKUP(AV58,'シフト記号表(勤務形態一覧表)'!$C$6:$U$35,19,FALSE))</f>
        <v/>
      </c>
      <c r="AW60" s="104" t="str">
        <f>IF(AW58="","",VLOOKUP(AW58,'シフト記号表(勤務形態一覧表)'!$C$6:$U$35,19,FALSE))</f>
        <v/>
      </c>
      <c r="AX60" s="641">
        <f>IF($BB$3="４週",SUM(S60:AT60),IF($BB$3="暦月",SUM(S60:AW60),""))</f>
        <v>0</v>
      </c>
      <c r="AY60" s="642"/>
      <c r="AZ60" s="643">
        <f>IF($BB$3="４週",AX60/4,IF($BB$3="暦月",勤務形態一覧表!AX60/(勤務形態一覧表!$BB$8/7),""))</f>
        <v>0</v>
      </c>
      <c r="BA60" s="644"/>
      <c r="BB60" s="703"/>
      <c r="BC60" s="682"/>
      <c r="BD60" s="682"/>
      <c r="BE60" s="682"/>
      <c r="BF60" s="683"/>
    </row>
    <row r="61" spans="2:58" s="115" customFormat="1" ht="6" customHeight="1" thickBot="1">
      <c r="B61" s="108"/>
      <c r="C61" s="109"/>
      <c r="D61" s="109"/>
      <c r="E61" s="109"/>
      <c r="F61" s="110"/>
      <c r="G61" s="110"/>
      <c r="H61" s="111"/>
      <c r="I61" s="111"/>
      <c r="J61" s="111"/>
      <c r="K61" s="111"/>
      <c r="L61" s="110"/>
      <c r="M61" s="110"/>
      <c r="N61" s="110"/>
      <c r="O61" s="110"/>
      <c r="P61" s="112"/>
      <c r="Q61" s="112"/>
      <c r="R61" s="112"/>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3"/>
      <c r="AY61" s="113"/>
      <c r="AZ61" s="113"/>
      <c r="BA61" s="113"/>
      <c r="BB61" s="110"/>
      <c r="BC61" s="110"/>
      <c r="BD61" s="110"/>
      <c r="BE61" s="110"/>
      <c r="BF61" s="114"/>
    </row>
    <row r="62" spans="2:58" ht="20.100000000000001" customHeight="1">
      <c r="B62" s="116"/>
      <c r="C62" s="117"/>
      <c r="D62" s="117"/>
      <c r="E62" s="117"/>
      <c r="F62" s="118"/>
      <c r="G62" s="727" t="s">
        <v>123</v>
      </c>
      <c r="H62" s="727"/>
      <c r="I62" s="727"/>
      <c r="J62" s="727"/>
      <c r="K62" s="728"/>
      <c r="L62" s="119"/>
      <c r="M62" s="733" t="s">
        <v>124</v>
      </c>
      <c r="N62" s="734"/>
      <c r="O62" s="734"/>
      <c r="P62" s="734"/>
      <c r="Q62" s="734"/>
      <c r="R62" s="735"/>
      <c r="S62" s="120" t="str">
        <f t="shared" ref="S62:AH64" si="1">IF(SUMIF($F$22:$F$60, $M62, S$22:S$60)=0,"",SUMIF($F$22:$F$60, $M62, S$22:S$60))</f>
        <v/>
      </c>
      <c r="T62" s="121" t="str">
        <f t="shared" si="1"/>
        <v/>
      </c>
      <c r="U62" s="121" t="str">
        <f t="shared" si="1"/>
        <v/>
      </c>
      <c r="V62" s="121" t="str">
        <f t="shared" si="1"/>
        <v/>
      </c>
      <c r="W62" s="121" t="str">
        <f t="shared" si="1"/>
        <v/>
      </c>
      <c r="X62" s="121" t="str">
        <f t="shared" si="1"/>
        <v/>
      </c>
      <c r="Y62" s="122" t="str">
        <f t="shared" si="1"/>
        <v/>
      </c>
      <c r="Z62" s="120" t="str">
        <f t="shared" si="1"/>
        <v/>
      </c>
      <c r="AA62" s="121" t="str">
        <f t="shared" si="1"/>
        <v/>
      </c>
      <c r="AB62" s="121" t="str">
        <f t="shared" si="1"/>
        <v/>
      </c>
      <c r="AC62" s="121" t="str">
        <f t="shared" si="1"/>
        <v/>
      </c>
      <c r="AD62" s="121" t="str">
        <f t="shared" si="1"/>
        <v/>
      </c>
      <c r="AE62" s="121" t="str">
        <f t="shared" si="1"/>
        <v/>
      </c>
      <c r="AF62" s="122" t="str">
        <f t="shared" si="1"/>
        <v/>
      </c>
      <c r="AG62" s="120" t="str">
        <f t="shared" si="1"/>
        <v/>
      </c>
      <c r="AH62" s="121" t="str">
        <f t="shared" si="1"/>
        <v/>
      </c>
      <c r="AI62" s="121" t="str">
        <f t="shared" ref="AI62:AW64" si="2">IF(SUMIF($F$22:$F$60, $M62, AI$22:AI$60)=0,"",SUMIF($F$22:$F$60, $M62, AI$22:AI$60))</f>
        <v/>
      </c>
      <c r="AJ62" s="121" t="str">
        <f t="shared" si="2"/>
        <v/>
      </c>
      <c r="AK62" s="121" t="str">
        <f t="shared" si="2"/>
        <v/>
      </c>
      <c r="AL62" s="121" t="str">
        <f t="shared" si="2"/>
        <v/>
      </c>
      <c r="AM62" s="122" t="str">
        <f t="shared" si="2"/>
        <v/>
      </c>
      <c r="AN62" s="120" t="str">
        <f t="shared" si="2"/>
        <v/>
      </c>
      <c r="AO62" s="121" t="str">
        <f t="shared" si="2"/>
        <v/>
      </c>
      <c r="AP62" s="121" t="str">
        <f t="shared" si="2"/>
        <v/>
      </c>
      <c r="AQ62" s="121" t="str">
        <f t="shared" si="2"/>
        <v/>
      </c>
      <c r="AR62" s="121" t="str">
        <f t="shared" si="2"/>
        <v/>
      </c>
      <c r="AS62" s="121" t="str">
        <f t="shared" si="2"/>
        <v/>
      </c>
      <c r="AT62" s="122" t="str">
        <f t="shared" si="2"/>
        <v/>
      </c>
      <c r="AU62" s="120" t="str">
        <f t="shared" si="2"/>
        <v/>
      </c>
      <c r="AV62" s="121" t="str">
        <f t="shared" si="2"/>
        <v/>
      </c>
      <c r="AW62" s="121" t="str">
        <f t="shared" si="2"/>
        <v/>
      </c>
      <c r="AX62" s="699" t="str">
        <f>IF(SUMIF($F$22:$F$60, $M62, AX$22:AX$60)=0,"",SUMIF($F$22:$F$60, $M62, AX$22:AX$60))</f>
        <v/>
      </c>
      <c r="AY62" s="700"/>
      <c r="AZ62" s="701" t="str">
        <f>IF(AX62="","",IF($BB$3="４週",AX62/4,IF($BB$3="暦月",AX62/($BB$8/7),"")))</f>
        <v/>
      </c>
      <c r="BA62" s="702"/>
      <c r="BB62" s="687"/>
      <c r="BC62" s="688"/>
      <c r="BD62" s="688"/>
      <c r="BE62" s="688"/>
      <c r="BF62" s="689"/>
    </row>
    <row r="63" spans="2:58" ht="20.25" customHeight="1">
      <c r="B63" s="123"/>
      <c r="C63" s="17"/>
      <c r="D63" s="17"/>
      <c r="E63" s="17"/>
      <c r="F63" s="124"/>
      <c r="G63" s="729"/>
      <c r="H63" s="729"/>
      <c r="I63" s="729"/>
      <c r="J63" s="729"/>
      <c r="K63" s="730"/>
      <c r="L63" s="125"/>
      <c r="M63" s="696" t="s">
        <v>125</v>
      </c>
      <c r="N63" s="697"/>
      <c r="O63" s="697"/>
      <c r="P63" s="697"/>
      <c r="Q63" s="697"/>
      <c r="R63" s="698"/>
      <c r="S63" s="120" t="str">
        <f t="shared" si="1"/>
        <v/>
      </c>
      <c r="T63" s="121" t="str">
        <f t="shared" si="1"/>
        <v/>
      </c>
      <c r="U63" s="121" t="str">
        <f>IF(SUMIF($F$22:$F$60, $M63, U$22:U$60)=0,"",SUMIF($F$22:$F$60, $M63, U$22:U$60))</f>
        <v/>
      </c>
      <c r="V63" s="121" t="str">
        <f t="shared" si="1"/>
        <v/>
      </c>
      <c r="W63" s="121" t="str">
        <f t="shared" si="1"/>
        <v/>
      </c>
      <c r="X63" s="121" t="str">
        <f t="shared" si="1"/>
        <v/>
      </c>
      <c r="Y63" s="122" t="str">
        <f t="shared" si="1"/>
        <v/>
      </c>
      <c r="Z63" s="120" t="str">
        <f t="shared" si="1"/>
        <v/>
      </c>
      <c r="AA63" s="121" t="str">
        <f t="shared" si="1"/>
        <v/>
      </c>
      <c r="AB63" s="121" t="str">
        <f t="shared" si="1"/>
        <v/>
      </c>
      <c r="AC63" s="121" t="str">
        <f t="shared" si="1"/>
        <v/>
      </c>
      <c r="AD63" s="121" t="str">
        <f t="shared" si="1"/>
        <v/>
      </c>
      <c r="AE63" s="121" t="str">
        <f t="shared" si="1"/>
        <v/>
      </c>
      <c r="AF63" s="122" t="str">
        <f t="shared" si="1"/>
        <v/>
      </c>
      <c r="AG63" s="120" t="str">
        <f t="shared" si="1"/>
        <v/>
      </c>
      <c r="AH63" s="121" t="str">
        <f t="shared" si="1"/>
        <v/>
      </c>
      <c r="AI63" s="121" t="str">
        <f t="shared" si="2"/>
        <v/>
      </c>
      <c r="AJ63" s="121" t="str">
        <f t="shared" si="2"/>
        <v/>
      </c>
      <c r="AK63" s="121" t="str">
        <f t="shared" si="2"/>
        <v/>
      </c>
      <c r="AL63" s="121" t="str">
        <f t="shared" si="2"/>
        <v/>
      </c>
      <c r="AM63" s="122" t="str">
        <f t="shared" si="2"/>
        <v/>
      </c>
      <c r="AN63" s="120" t="str">
        <f t="shared" si="2"/>
        <v/>
      </c>
      <c r="AO63" s="121" t="str">
        <f t="shared" si="2"/>
        <v/>
      </c>
      <c r="AP63" s="121" t="str">
        <f t="shared" si="2"/>
        <v/>
      </c>
      <c r="AQ63" s="121" t="str">
        <f t="shared" si="2"/>
        <v/>
      </c>
      <c r="AR63" s="121" t="str">
        <f t="shared" si="2"/>
        <v/>
      </c>
      <c r="AS63" s="121" t="str">
        <f t="shared" si="2"/>
        <v/>
      </c>
      <c r="AT63" s="122" t="str">
        <f t="shared" si="2"/>
        <v/>
      </c>
      <c r="AU63" s="120" t="str">
        <f t="shared" si="2"/>
        <v/>
      </c>
      <c r="AV63" s="121" t="str">
        <f t="shared" si="2"/>
        <v/>
      </c>
      <c r="AW63" s="121" t="str">
        <f t="shared" si="2"/>
        <v/>
      </c>
      <c r="AX63" s="699" t="str">
        <f>IF(SUMIF($F$22:$F$60, $M63, AX$22:AX$60)=0,"",SUMIF($F$22:$F$60, $M63, AX$22:AX$60))</f>
        <v/>
      </c>
      <c r="AY63" s="700"/>
      <c r="AZ63" s="701" t="str">
        <f>IF(AX63="","",IF($BB$3="４週",AX63/4,IF($BB$3="暦月",AX63/($BB$8/7),"")))</f>
        <v/>
      </c>
      <c r="BA63" s="702"/>
      <c r="BB63" s="690"/>
      <c r="BC63" s="691"/>
      <c r="BD63" s="691"/>
      <c r="BE63" s="691"/>
      <c r="BF63" s="692"/>
    </row>
    <row r="64" spans="2:58" ht="20.25" customHeight="1">
      <c r="B64" s="126"/>
      <c r="C64" s="127"/>
      <c r="D64" s="127"/>
      <c r="E64" s="127"/>
      <c r="F64" s="124"/>
      <c r="G64" s="731"/>
      <c r="H64" s="731"/>
      <c r="I64" s="731"/>
      <c r="J64" s="731"/>
      <c r="K64" s="732"/>
      <c r="L64" s="125"/>
      <c r="M64" s="696" t="s">
        <v>126</v>
      </c>
      <c r="N64" s="697"/>
      <c r="O64" s="697"/>
      <c r="P64" s="697"/>
      <c r="Q64" s="697"/>
      <c r="R64" s="698"/>
      <c r="S64" s="120" t="str">
        <f t="shared" si="1"/>
        <v/>
      </c>
      <c r="T64" s="121" t="str">
        <f t="shared" si="1"/>
        <v/>
      </c>
      <c r="U64" s="121" t="str">
        <f>IF(SUMIF($F$22:$F$60, $M64, U$22:U$60)=0,"",SUMIF($F$22:$F$60, $M64, U$22:U$60))</f>
        <v/>
      </c>
      <c r="V64" s="121" t="str">
        <f t="shared" si="1"/>
        <v/>
      </c>
      <c r="W64" s="121" t="str">
        <f t="shared" si="1"/>
        <v/>
      </c>
      <c r="X64" s="121" t="str">
        <f t="shared" si="1"/>
        <v/>
      </c>
      <c r="Y64" s="122" t="str">
        <f t="shared" si="1"/>
        <v/>
      </c>
      <c r="Z64" s="120" t="str">
        <f t="shared" si="1"/>
        <v/>
      </c>
      <c r="AA64" s="121" t="str">
        <f t="shared" si="1"/>
        <v/>
      </c>
      <c r="AB64" s="121" t="str">
        <f t="shared" si="1"/>
        <v/>
      </c>
      <c r="AC64" s="121" t="str">
        <f t="shared" si="1"/>
        <v/>
      </c>
      <c r="AD64" s="121" t="str">
        <f t="shared" si="1"/>
        <v/>
      </c>
      <c r="AE64" s="121" t="str">
        <f t="shared" si="1"/>
        <v/>
      </c>
      <c r="AF64" s="122" t="str">
        <f t="shared" si="1"/>
        <v/>
      </c>
      <c r="AG64" s="120" t="str">
        <f t="shared" si="1"/>
        <v/>
      </c>
      <c r="AH64" s="121" t="str">
        <f t="shared" si="1"/>
        <v/>
      </c>
      <c r="AI64" s="121" t="str">
        <f t="shared" si="2"/>
        <v/>
      </c>
      <c r="AJ64" s="121" t="str">
        <f t="shared" si="2"/>
        <v/>
      </c>
      <c r="AK64" s="121" t="str">
        <f t="shared" si="2"/>
        <v/>
      </c>
      <c r="AL64" s="121" t="str">
        <f t="shared" si="2"/>
        <v/>
      </c>
      <c r="AM64" s="122" t="str">
        <f t="shared" si="2"/>
        <v/>
      </c>
      <c r="AN64" s="120" t="str">
        <f t="shared" si="2"/>
        <v/>
      </c>
      <c r="AO64" s="121" t="str">
        <f t="shared" si="2"/>
        <v/>
      </c>
      <c r="AP64" s="121" t="str">
        <f t="shared" si="2"/>
        <v/>
      </c>
      <c r="AQ64" s="121" t="str">
        <f t="shared" si="2"/>
        <v/>
      </c>
      <c r="AR64" s="121" t="str">
        <f t="shared" si="2"/>
        <v/>
      </c>
      <c r="AS64" s="121" t="str">
        <f t="shared" si="2"/>
        <v/>
      </c>
      <c r="AT64" s="122" t="str">
        <f t="shared" si="2"/>
        <v/>
      </c>
      <c r="AU64" s="120" t="str">
        <f t="shared" si="2"/>
        <v/>
      </c>
      <c r="AV64" s="121" t="str">
        <f t="shared" si="2"/>
        <v/>
      </c>
      <c r="AW64" s="121" t="str">
        <f t="shared" si="2"/>
        <v/>
      </c>
      <c r="AX64" s="699" t="str">
        <f>IF(SUMIF($F$22:$F$60, $M64, AX$22:AX$60)=0,"",SUMIF($F$22:$F$60, $M64, AX$22:AX$60))</f>
        <v/>
      </c>
      <c r="AY64" s="700"/>
      <c r="AZ64" s="701" t="str">
        <f>IF(AX64="","",IF($BB$3="４週",AX64/4,IF($BB$3="暦月",AX64/($BB$8/7),"")))</f>
        <v/>
      </c>
      <c r="BA64" s="702"/>
      <c r="BB64" s="690"/>
      <c r="BC64" s="691"/>
      <c r="BD64" s="691"/>
      <c r="BE64" s="691"/>
      <c r="BF64" s="692"/>
    </row>
    <row r="65" spans="1:73" ht="20.25" customHeight="1">
      <c r="B65" s="128"/>
      <c r="C65" s="129"/>
      <c r="D65" s="129"/>
      <c r="E65" s="129"/>
      <c r="F65" s="129"/>
      <c r="G65" s="709" t="s">
        <v>127</v>
      </c>
      <c r="H65" s="709"/>
      <c r="I65" s="709"/>
      <c r="J65" s="709"/>
      <c r="K65" s="709"/>
      <c r="L65" s="709"/>
      <c r="M65" s="709"/>
      <c r="N65" s="709"/>
      <c r="O65" s="709"/>
      <c r="P65" s="709"/>
      <c r="Q65" s="709"/>
      <c r="R65" s="710"/>
      <c r="S65" s="130"/>
      <c r="T65" s="131"/>
      <c r="U65" s="131"/>
      <c r="V65" s="131"/>
      <c r="W65" s="131"/>
      <c r="X65" s="131"/>
      <c r="Y65" s="132"/>
      <c r="Z65" s="130"/>
      <c r="AA65" s="131"/>
      <c r="AB65" s="131"/>
      <c r="AC65" s="131"/>
      <c r="AD65" s="131"/>
      <c r="AE65" s="131"/>
      <c r="AF65" s="132"/>
      <c r="AG65" s="130"/>
      <c r="AH65" s="131"/>
      <c r="AI65" s="131"/>
      <c r="AJ65" s="131"/>
      <c r="AK65" s="131"/>
      <c r="AL65" s="131"/>
      <c r="AM65" s="132"/>
      <c r="AN65" s="130"/>
      <c r="AO65" s="131"/>
      <c r="AP65" s="131"/>
      <c r="AQ65" s="131"/>
      <c r="AR65" s="131"/>
      <c r="AS65" s="131"/>
      <c r="AT65" s="132"/>
      <c r="AU65" s="130"/>
      <c r="AV65" s="131"/>
      <c r="AW65" s="132"/>
      <c r="AX65" s="711"/>
      <c r="AY65" s="712"/>
      <c r="AZ65" s="712"/>
      <c r="BA65" s="713"/>
      <c r="BB65" s="690"/>
      <c r="BC65" s="691"/>
      <c r="BD65" s="691"/>
      <c r="BE65" s="691"/>
      <c r="BF65" s="692"/>
    </row>
    <row r="66" spans="1:73" ht="20.25" customHeight="1">
      <c r="B66" s="128"/>
      <c r="C66" s="129"/>
      <c r="D66" s="129"/>
      <c r="E66" s="129"/>
      <c r="F66" s="129"/>
      <c r="G66" s="709" t="s">
        <v>128</v>
      </c>
      <c r="H66" s="709"/>
      <c r="I66" s="709"/>
      <c r="J66" s="709"/>
      <c r="K66" s="709"/>
      <c r="L66" s="709"/>
      <c r="M66" s="709"/>
      <c r="N66" s="709"/>
      <c r="O66" s="709"/>
      <c r="P66" s="709"/>
      <c r="Q66" s="709"/>
      <c r="R66" s="710"/>
      <c r="S66" s="130"/>
      <c r="T66" s="131"/>
      <c r="U66" s="131"/>
      <c r="V66" s="131"/>
      <c r="W66" s="131"/>
      <c r="X66" s="131"/>
      <c r="Y66" s="132"/>
      <c r="Z66" s="130"/>
      <c r="AA66" s="131"/>
      <c r="AB66" s="131"/>
      <c r="AC66" s="131"/>
      <c r="AD66" s="131"/>
      <c r="AE66" s="131"/>
      <c r="AF66" s="132"/>
      <c r="AG66" s="130"/>
      <c r="AH66" s="131"/>
      <c r="AI66" s="131"/>
      <c r="AJ66" s="131"/>
      <c r="AK66" s="131"/>
      <c r="AL66" s="131"/>
      <c r="AM66" s="132"/>
      <c r="AN66" s="130"/>
      <c r="AO66" s="131"/>
      <c r="AP66" s="131"/>
      <c r="AQ66" s="131"/>
      <c r="AR66" s="131"/>
      <c r="AS66" s="131"/>
      <c r="AT66" s="132"/>
      <c r="AU66" s="130"/>
      <c r="AV66" s="131"/>
      <c r="AW66" s="132"/>
      <c r="AX66" s="714"/>
      <c r="AY66" s="715"/>
      <c r="AZ66" s="715"/>
      <c r="BA66" s="716"/>
      <c r="BB66" s="690"/>
      <c r="BC66" s="691"/>
      <c r="BD66" s="691"/>
      <c r="BE66" s="691"/>
      <c r="BF66" s="692"/>
    </row>
    <row r="67" spans="1:73" ht="20.25" customHeight="1" thickBot="1">
      <c r="B67" s="133"/>
      <c r="C67" s="134"/>
      <c r="D67" s="134"/>
      <c r="E67" s="134"/>
      <c r="F67" s="134"/>
      <c r="G67" s="720" t="s">
        <v>129</v>
      </c>
      <c r="H67" s="721"/>
      <c r="I67" s="721"/>
      <c r="J67" s="721"/>
      <c r="K67" s="721"/>
      <c r="L67" s="721"/>
      <c r="M67" s="721"/>
      <c r="N67" s="721"/>
      <c r="O67" s="721"/>
      <c r="P67" s="721"/>
      <c r="Q67" s="721"/>
      <c r="R67" s="722"/>
      <c r="S67" s="135" t="str">
        <f>IF(S66&lt;&gt;"",IF(S65&gt;15,((S65-15)/5+1)*S66,S66),"")</f>
        <v/>
      </c>
      <c r="T67" s="136" t="str">
        <f t="shared" ref="T67:AW67" si="3">IF(T66&lt;&gt;"",IF(T65&gt;15,((T65-15)/5+1)*T66,T66),"")</f>
        <v/>
      </c>
      <c r="U67" s="136" t="str">
        <f t="shared" si="3"/>
        <v/>
      </c>
      <c r="V67" s="136" t="str">
        <f t="shared" si="3"/>
        <v/>
      </c>
      <c r="W67" s="136" t="str">
        <f t="shared" si="3"/>
        <v/>
      </c>
      <c r="X67" s="136" t="str">
        <f t="shared" si="3"/>
        <v/>
      </c>
      <c r="Y67" s="137" t="str">
        <f t="shared" si="3"/>
        <v/>
      </c>
      <c r="Z67" s="135" t="str">
        <f t="shared" si="3"/>
        <v/>
      </c>
      <c r="AA67" s="136" t="str">
        <f t="shared" si="3"/>
        <v/>
      </c>
      <c r="AB67" s="136" t="str">
        <f t="shared" si="3"/>
        <v/>
      </c>
      <c r="AC67" s="136" t="str">
        <f t="shared" si="3"/>
        <v/>
      </c>
      <c r="AD67" s="136" t="str">
        <f t="shared" si="3"/>
        <v/>
      </c>
      <c r="AE67" s="136" t="str">
        <f t="shared" si="3"/>
        <v/>
      </c>
      <c r="AF67" s="137" t="str">
        <f t="shared" si="3"/>
        <v/>
      </c>
      <c r="AG67" s="135" t="str">
        <f t="shared" si="3"/>
        <v/>
      </c>
      <c r="AH67" s="136" t="str">
        <f t="shared" si="3"/>
        <v/>
      </c>
      <c r="AI67" s="136" t="str">
        <f t="shared" si="3"/>
        <v/>
      </c>
      <c r="AJ67" s="136" t="str">
        <f t="shared" si="3"/>
        <v/>
      </c>
      <c r="AK67" s="136" t="str">
        <f t="shared" si="3"/>
        <v/>
      </c>
      <c r="AL67" s="136" t="str">
        <f t="shared" si="3"/>
        <v/>
      </c>
      <c r="AM67" s="137" t="str">
        <f t="shared" si="3"/>
        <v/>
      </c>
      <c r="AN67" s="135" t="str">
        <f t="shared" si="3"/>
        <v/>
      </c>
      <c r="AO67" s="136" t="str">
        <f t="shared" si="3"/>
        <v/>
      </c>
      <c r="AP67" s="136" t="str">
        <f t="shared" si="3"/>
        <v/>
      </c>
      <c r="AQ67" s="136" t="str">
        <f t="shared" si="3"/>
        <v/>
      </c>
      <c r="AR67" s="136" t="str">
        <f t="shared" si="3"/>
        <v/>
      </c>
      <c r="AS67" s="136" t="str">
        <f t="shared" si="3"/>
        <v/>
      </c>
      <c r="AT67" s="137" t="str">
        <f t="shared" si="3"/>
        <v/>
      </c>
      <c r="AU67" s="138" t="str">
        <f t="shared" si="3"/>
        <v/>
      </c>
      <c r="AV67" s="139" t="str">
        <f t="shared" si="3"/>
        <v/>
      </c>
      <c r="AW67" s="140" t="str">
        <f t="shared" si="3"/>
        <v/>
      </c>
      <c r="AX67" s="714"/>
      <c r="AY67" s="715"/>
      <c r="AZ67" s="715"/>
      <c r="BA67" s="716"/>
      <c r="BB67" s="690"/>
      <c r="BC67" s="691"/>
      <c r="BD67" s="691"/>
      <c r="BE67" s="691"/>
      <c r="BF67" s="692"/>
    </row>
    <row r="68" spans="1:73" ht="18.75" customHeight="1">
      <c r="B68" s="606" t="s">
        <v>130</v>
      </c>
      <c r="C68" s="607"/>
      <c r="D68" s="607"/>
      <c r="E68" s="607"/>
      <c r="F68" s="607"/>
      <c r="G68" s="607"/>
      <c r="H68" s="607"/>
      <c r="I68" s="607"/>
      <c r="J68" s="607"/>
      <c r="K68" s="608"/>
      <c r="L68" s="723" t="s">
        <v>124</v>
      </c>
      <c r="M68" s="723"/>
      <c r="N68" s="723"/>
      <c r="O68" s="723"/>
      <c r="P68" s="723"/>
      <c r="Q68" s="723"/>
      <c r="R68" s="724"/>
      <c r="S68" s="141" t="str">
        <f>IF($L68="","",IF(COUNTIFS($F$22:$F$60,$L68,S$22:S$60,"&gt;0")=0,"",COUNTIFS($F$22:$F$60,$L68,S$22:S$60,"&gt;0")))</f>
        <v/>
      </c>
      <c r="T68" s="142" t="str">
        <f t="shared" ref="T68:AW72" si="4">IF($L68="","",IF(COUNTIFS($F$22:$F$60,$L68,T$22:T$60,"&gt;0")=0,"",COUNTIFS($F$22:$F$60,$L68,T$22:T$60,"&gt;0")))</f>
        <v/>
      </c>
      <c r="U68" s="142" t="str">
        <f t="shared" si="4"/>
        <v/>
      </c>
      <c r="V68" s="142" t="str">
        <f t="shared" si="4"/>
        <v/>
      </c>
      <c r="W68" s="142" t="str">
        <f t="shared" si="4"/>
        <v/>
      </c>
      <c r="X68" s="142" t="str">
        <f t="shared" si="4"/>
        <v/>
      </c>
      <c r="Y68" s="143" t="str">
        <f t="shared" si="4"/>
        <v/>
      </c>
      <c r="Z68" s="144" t="str">
        <f t="shared" si="4"/>
        <v/>
      </c>
      <c r="AA68" s="142" t="str">
        <f t="shared" si="4"/>
        <v/>
      </c>
      <c r="AB68" s="142" t="str">
        <f t="shared" si="4"/>
        <v/>
      </c>
      <c r="AC68" s="142" t="str">
        <f t="shared" si="4"/>
        <v/>
      </c>
      <c r="AD68" s="142" t="str">
        <f t="shared" si="4"/>
        <v/>
      </c>
      <c r="AE68" s="142" t="str">
        <f t="shared" si="4"/>
        <v/>
      </c>
      <c r="AF68" s="143" t="str">
        <f t="shared" si="4"/>
        <v/>
      </c>
      <c r="AG68" s="142" t="str">
        <f t="shared" si="4"/>
        <v/>
      </c>
      <c r="AH68" s="142" t="str">
        <f t="shared" si="4"/>
        <v/>
      </c>
      <c r="AI68" s="142" t="str">
        <f t="shared" si="4"/>
        <v/>
      </c>
      <c r="AJ68" s="142" t="str">
        <f t="shared" si="4"/>
        <v/>
      </c>
      <c r="AK68" s="142" t="str">
        <f t="shared" si="4"/>
        <v/>
      </c>
      <c r="AL68" s="142" t="str">
        <f t="shared" si="4"/>
        <v/>
      </c>
      <c r="AM68" s="143" t="str">
        <f t="shared" si="4"/>
        <v/>
      </c>
      <c r="AN68" s="142" t="str">
        <f t="shared" si="4"/>
        <v/>
      </c>
      <c r="AO68" s="142" t="str">
        <f t="shared" si="4"/>
        <v/>
      </c>
      <c r="AP68" s="142" t="str">
        <f t="shared" si="4"/>
        <v/>
      </c>
      <c r="AQ68" s="142" t="str">
        <f t="shared" si="4"/>
        <v/>
      </c>
      <c r="AR68" s="142" t="str">
        <f t="shared" si="4"/>
        <v/>
      </c>
      <c r="AS68" s="142" t="str">
        <f t="shared" si="4"/>
        <v/>
      </c>
      <c r="AT68" s="143" t="str">
        <f t="shared" si="4"/>
        <v/>
      </c>
      <c r="AU68" s="142" t="str">
        <f t="shared" si="4"/>
        <v/>
      </c>
      <c r="AV68" s="142" t="str">
        <f t="shared" si="4"/>
        <v/>
      </c>
      <c r="AW68" s="143" t="str">
        <f t="shared" si="4"/>
        <v/>
      </c>
      <c r="AX68" s="714"/>
      <c r="AY68" s="715"/>
      <c r="AZ68" s="715"/>
      <c r="BA68" s="716"/>
      <c r="BB68" s="690"/>
      <c r="BC68" s="691"/>
      <c r="BD68" s="691"/>
      <c r="BE68" s="691"/>
      <c r="BF68" s="692"/>
    </row>
    <row r="69" spans="1:73" ht="18.75" customHeight="1">
      <c r="B69" s="606"/>
      <c r="C69" s="607"/>
      <c r="D69" s="607"/>
      <c r="E69" s="607"/>
      <c r="F69" s="607"/>
      <c r="G69" s="607"/>
      <c r="H69" s="607"/>
      <c r="I69" s="607"/>
      <c r="J69" s="607"/>
      <c r="K69" s="608"/>
      <c r="L69" s="725" t="s">
        <v>125</v>
      </c>
      <c r="M69" s="725"/>
      <c r="N69" s="725"/>
      <c r="O69" s="725"/>
      <c r="P69" s="725"/>
      <c r="Q69" s="725"/>
      <c r="R69" s="726"/>
      <c r="S69" s="145" t="str">
        <f>IF($L69="","",IF(COUNTIFS($F$22:$F$60,$L69,S$22:S$60,"&gt;0")=0,"",COUNTIFS($F$22:$F$60,$L69,S$22:S$60,"&gt;0")))</f>
        <v/>
      </c>
      <c r="T69" s="146" t="str">
        <f t="shared" ref="T69:AH69" si="5">IF($L69="","",IF(COUNTIFS($F$22:$F$60,$L69,T$22:T$60,"&gt;0")=0,"",COUNTIFS($F$22:$F$60,$L69,T$22:T$60,"&gt;0")))</f>
        <v/>
      </c>
      <c r="U69" s="146" t="str">
        <f t="shared" si="5"/>
        <v/>
      </c>
      <c r="V69" s="146" t="str">
        <f t="shared" si="5"/>
        <v/>
      </c>
      <c r="W69" s="146" t="str">
        <f t="shared" si="5"/>
        <v/>
      </c>
      <c r="X69" s="146" t="str">
        <f t="shared" si="5"/>
        <v/>
      </c>
      <c r="Y69" s="147" t="str">
        <f t="shared" si="5"/>
        <v/>
      </c>
      <c r="Z69" s="148" t="str">
        <f t="shared" si="5"/>
        <v/>
      </c>
      <c r="AA69" s="146" t="str">
        <f t="shared" si="5"/>
        <v/>
      </c>
      <c r="AB69" s="146" t="str">
        <f t="shared" si="5"/>
        <v/>
      </c>
      <c r="AC69" s="146" t="str">
        <f t="shared" si="5"/>
        <v/>
      </c>
      <c r="AD69" s="146" t="str">
        <f t="shared" si="5"/>
        <v/>
      </c>
      <c r="AE69" s="146" t="str">
        <f t="shared" si="5"/>
        <v/>
      </c>
      <c r="AF69" s="147" t="str">
        <f t="shared" si="5"/>
        <v/>
      </c>
      <c r="AG69" s="146" t="str">
        <f t="shared" si="5"/>
        <v/>
      </c>
      <c r="AH69" s="146" t="str">
        <f t="shared" si="5"/>
        <v/>
      </c>
      <c r="AI69" s="146" t="str">
        <f t="shared" si="4"/>
        <v/>
      </c>
      <c r="AJ69" s="146" t="str">
        <f t="shared" si="4"/>
        <v/>
      </c>
      <c r="AK69" s="146" t="str">
        <f t="shared" si="4"/>
        <v/>
      </c>
      <c r="AL69" s="146" t="str">
        <f t="shared" si="4"/>
        <v/>
      </c>
      <c r="AM69" s="147" t="str">
        <f t="shared" si="4"/>
        <v/>
      </c>
      <c r="AN69" s="146" t="str">
        <f t="shared" si="4"/>
        <v/>
      </c>
      <c r="AO69" s="146" t="str">
        <f t="shared" si="4"/>
        <v/>
      </c>
      <c r="AP69" s="146" t="str">
        <f t="shared" si="4"/>
        <v/>
      </c>
      <c r="AQ69" s="146" t="str">
        <f t="shared" si="4"/>
        <v/>
      </c>
      <c r="AR69" s="146" t="str">
        <f t="shared" si="4"/>
        <v/>
      </c>
      <c r="AS69" s="146" t="str">
        <f t="shared" si="4"/>
        <v/>
      </c>
      <c r="AT69" s="147" t="str">
        <f t="shared" si="4"/>
        <v/>
      </c>
      <c r="AU69" s="146" t="str">
        <f t="shared" si="4"/>
        <v/>
      </c>
      <c r="AV69" s="146" t="str">
        <f t="shared" si="4"/>
        <v/>
      </c>
      <c r="AW69" s="147" t="str">
        <f t="shared" si="4"/>
        <v/>
      </c>
      <c r="AX69" s="714"/>
      <c r="AY69" s="715"/>
      <c r="AZ69" s="715"/>
      <c r="BA69" s="716"/>
      <c r="BB69" s="690"/>
      <c r="BC69" s="691"/>
      <c r="BD69" s="691"/>
      <c r="BE69" s="691"/>
      <c r="BF69" s="692"/>
    </row>
    <row r="70" spans="1:73" ht="18.75" customHeight="1">
      <c r="B70" s="606"/>
      <c r="C70" s="607"/>
      <c r="D70" s="607"/>
      <c r="E70" s="607"/>
      <c r="F70" s="607"/>
      <c r="G70" s="607"/>
      <c r="H70" s="607"/>
      <c r="I70" s="607"/>
      <c r="J70" s="607"/>
      <c r="K70" s="608"/>
      <c r="L70" s="725" t="s">
        <v>126</v>
      </c>
      <c r="M70" s="725"/>
      <c r="N70" s="725"/>
      <c r="O70" s="725"/>
      <c r="P70" s="725"/>
      <c r="Q70" s="725"/>
      <c r="R70" s="726"/>
      <c r="S70" s="145" t="str">
        <f>IF($L70="","",IF(COUNTIFS($F$22:$F$60,$L70,S$22:S$60,"&gt;0")=0,"",COUNTIFS($F$22:$F$60,$L70,S$22:S$60,"&gt;0")))</f>
        <v/>
      </c>
      <c r="T70" s="146" t="str">
        <f t="shared" si="4"/>
        <v/>
      </c>
      <c r="U70" s="146" t="str">
        <f t="shared" si="4"/>
        <v/>
      </c>
      <c r="V70" s="146" t="str">
        <f t="shared" si="4"/>
        <v/>
      </c>
      <c r="W70" s="146" t="str">
        <f t="shared" si="4"/>
        <v/>
      </c>
      <c r="X70" s="146" t="str">
        <f>IF($L70="","",IF(COUNTIFS($F$22:$F$60,$L70,X$22:X$60,"&gt;0")=0,"",COUNTIFS($F$22:$F$60,$L70,X$22:X$60,"&gt;0")))</f>
        <v/>
      </c>
      <c r="Y70" s="147" t="str">
        <f t="shared" si="4"/>
        <v/>
      </c>
      <c r="Z70" s="148" t="str">
        <f t="shared" si="4"/>
        <v/>
      </c>
      <c r="AA70" s="146" t="str">
        <f t="shared" si="4"/>
        <v/>
      </c>
      <c r="AB70" s="146" t="str">
        <f t="shared" si="4"/>
        <v/>
      </c>
      <c r="AC70" s="146" t="str">
        <f t="shared" si="4"/>
        <v/>
      </c>
      <c r="AD70" s="146" t="str">
        <f t="shared" si="4"/>
        <v/>
      </c>
      <c r="AE70" s="146" t="str">
        <f t="shared" si="4"/>
        <v/>
      </c>
      <c r="AF70" s="147" t="str">
        <f t="shared" si="4"/>
        <v/>
      </c>
      <c r="AG70" s="146" t="str">
        <f t="shared" si="4"/>
        <v/>
      </c>
      <c r="AH70" s="146" t="str">
        <f t="shared" si="4"/>
        <v/>
      </c>
      <c r="AI70" s="146" t="str">
        <f t="shared" si="4"/>
        <v/>
      </c>
      <c r="AJ70" s="146" t="str">
        <f t="shared" si="4"/>
        <v/>
      </c>
      <c r="AK70" s="146" t="str">
        <f t="shared" si="4"/>
        <v/>
      </c>
      <c r="AL70" s="146" t="str">
        <f t="shared" si="4"/>
        <v/>
      </c>
      <c r="AM70" s="147" t="str">
        <f t="shared" si="4"/>
        <v/>
      </c>
      <c r="AN70" s="146" t="str">
        <f t="shared" si="4"/>
        <v/>
      </c>
      <c r="AO70" s="146" t="str">
        <f t="shared" si="4"/>
        <v/>
      </c>
      <c r="AP70" s="146" t="str">
        <f t="shared" si="4"/>
        <v/>
      </c>
      <c r="AQ70" s="146" t="str">
        <f t="shared" si="4"/>
        <v/>
      </c>
      <c r="AR70" s="146" t="str">
        <f t="shared" si="4"/>
        <v/>
      </c>
      <c r="AS70" s="146" t="str">
        <f t="shared" si="4"/>
        <v/>
      </c>
      <c r="AT70" s="147" t="str">
        <f t="shared" si="4"/>
        <v/>
      </c>
      <c r="AU70" s="146" t="str">
        <f t="shared" si="4"/>
        <v/>
      </c>
      <c r="AV70" s="146" t="str">
        <f t="shared" si="4"/>
        <v/>
      </c>
      <c r="AW70" s="147" t="str">
        <f t="shared" si="4"/>
        <v/>
      </c>
      <c r="AX70" s="714"/>
      <c r="AY70" s="715"/>
      <c r="AZ70" s="715"/>
      <c r="BA70" s="716"/>
      <c r="BB70" s="690"/>
      <c r="BC70" s="691"/>
      <c r="BD70" s="691"/>
      <c r="BE70" s="691"/>
      <c r="BF70" s="692"/>
    </row>
    <row r="71" spans="1:73" ht="18.75" customHeight="1">
      <c r="B71" s="606"/>
      <c r="C71" s="607"/>
      <c r="D71" s="607"/>
      <c r="E71" s="607"/>
      <c r="F71" s="607"/>
      <c r="G71" s="607"/>
      <c r="H71" s="607"/>
      <c r="I71" s="607"/>
      <c r="J71" s="607"/>
      <c r="K71" s="608"/>
      <c r="L71" s="725" t="s">
        <v>131</v>
      </c>
      <c r="M71" s="725"/>
      <c r="N71" s="725"/>
      <c r="O71" s="725"/>
      <c r="P71" s="725"/>
      <c r="Q71" s="725"/>
      <c r="R71" s="726"/>
      <c r="S71" s="145" t="str">
        <f>IF($L71="","",IF(COUNTIFS($F$22:$F$60,$L71,S$22:S$60,"&gt;0")=0,"",COUNTIFS($F$22:$F$60,$L71,S$22:S$60,"&gt;0")))</f>
        <v/>
      </c>
      <c r="T71" s="146" t="str">
        <f t="shared" si="4"/>
        <v/>
      </c>
      <c r="U71" s="146" t="str">
        <f t="shared" si="4"/>
        <v/>
      </c>
      <c r="V71" s="146" t="str">
        <f t="shared" si="4"/>
        <v/>
      </c>
      <c r="W71" s="146" t="str">
        <f t="shared" si="4"/>
        <v/>
      </c>
      <c r="X71" s="146" t="str">
        <f t="shared" si="4"/>
        <v/>
      </c>
      <c r="Y71" s="147" t="str">
        <f t="shared" si="4"/>
        <v/>
      </c>
      <c r="Z71" s="148" t="str">
        <f t="shared" si="4"/>
        <v/>
      </c>
      <c r="AA71" s="146" t="str">
        <f t="shared" si="4"/>
        <v/>
      </c>
      <c r="AB71" s="146" t="str">
        <f t="shared" si="4"/>
        <v/>
      </c>
      <c r="AC71" s="146" t="str">
        <f t="shared" si="4"/>
        <v/>
      </c>
      <c r="AD71" s="146" t="str">
        <f t="shared" si="4"/>
        <v/>
      </c>
      <c r="AE71" s="146" t="str">
        <f t="shared" si="4"/>
        <v/>
      </c>
      <c r="AF71" s="147" t="str">
        <f t="shared" si="4"/>
        <v/>
      </c>
      <c r="AG71" s="146" t="str">
        <f t="shared" si="4"/>
        <v/>
      </c>
      <c r="AH71" s="146" t="str">
        <f t="shared" si="4"/>
        <v/>
      </c>
      <c r="AI71" s="146" t="str">
        <f t="shared" si="4"/>
        <v/>
      </c>
      <c r="AJ71" s="146" t="str">
        <f t="shared" si="4"/>
        <v/>
      </c>
      <c r="AK71" s="146" t="str">
        <f t="shared" si="4"/>
        <v/>
      </c>
      <c r="AL71" s="146" t="str">
        <f t="shared" si="4"/>
        <v/>
      </c>
      <c r="AM71" s="147" t="str">
        <f t="shared" si="4"/>
        <v/>
      </c>
      <c r="AN71" s="146" t="str">
        <f t="shared" si="4"/>
        <v/>
      </c>
      <c r="AO71" s="146" t="str">
        <f t="shared" si="4"/>
        <v/>
      </c>
      <c r="AP71" s="146" t="str">
        <f t="shared" si="4"/>
        <v/>
      </c>
      <c r="AQ71" s="146" t="str">
        <f t="shared" si="4"/>
        <v/>
      </c>
      <c r="AR71" s="146" t="str">
        <f t="shared" si="4"/>
        <v/>
      </c>
      <c r="AS71" s="146" t="str">
        <f t="shared" si="4"/>
        <v/>
      </c>
      <c r="AT71" s="147" t="str">
        <f t="shared" si="4"/>
        <v/>
      </c>
      <c r="AU71" s="146" t="str">
        <f t="shared" si="4"/>
        <v/>
      </c>
      <c r="AV71" s="146" t="str">
        <f t="shared" si="4"/>
        <v/>
      </c>
      <c r="AW71" s="147" t="str">
        <f t="shared" si="4"/>
        <v/>
      </c>
      <c r="AX71" s="714"/>
      <c r="AY71" s="715"/>
      <c r="AZ71" s="715"/>
      <c r="BA71" s="716"/>
      <c r="BB71" s="690"/>
      <c r="BC71" s="691"/>
      <c r="BD71" s="691"/>
      <c r="BE71" s="691"/>
      <c r="BF71" s="692"/>
    </row>
    <row r="72" spans="1:73" ht="18.75" customHeight="1" thickBot="1">
      <c r="B72" s="609"/>
      <c r="C72" s="610"/>
      <c r="D72" s="610"/>
      <c r="E72" s="610"/>
      <c r="F72" s="610"/>
      <c r="G72" s="610"/>
      <c r="H72" s="610"/>
      <c r="I72" s="610"/>
      <c r="J72" s="610"/>
      <c r="K72" s="611"/>
      <c r="L72" s="707"/>
      <c r="M72" s="707"/>
      <c r="N72" s="707"/>
      <c r="O72" s="707"/>
      <c r="P72" s="707"/>
      <c r="Q72" s="707"/>
      <c r="R72" s="708"/>
      <c r="S72" s="149" t="str">
        <f>IF($L72="","",IF(COUNTIFS($F$22:$F$60,$L72,S$22:S$60,"&gt;0")=0,"",COUNTIFS($F$22:$F$60,$L72,S$22:S$60,"&gt;0")))</f>
        <v/>
      </c>
      <c r="T72" s="150" t="str">
        <f t="shared" si="4"/>
        <v/>
      </c>
      <c r="U72" s="150" t="str">
        <f t="shared" si="4"/>
        <v/>
      </c>
      <c r="V72" s="150" t="str">
        <f t="shared" si="4"/>
        <v/>
      </c>
      <c r="W72" s="150" t="str">
        <f t="shared" si="4"/>
        <v/>
      </c>
      <c r="X72" s="150" t="str">
        <f t="shared" si="4"/>
        <v/>
      </c>
      <c r="Y72" s="151" t="str">
        <f t="shared" si="4"/>
        <v/>
      </c>
      <c r="Z72" s="152" t="str">
        <f t="shared" si="4"/>
        <v/>
      </c>
      <c r="AA72" s="150" t="str">
        <f t="shared" si="4"/>
        <v/>
      </c>
      <c r="AB72" s="150" t="str">
        <f t="shared" si="4"/>
        <v/>
      </c>
      <c r="AC72" s="150" t="str">
        <f t="shared" si="4"/>
        <v/>
      </c>
      <c r="AD72" s="150" t="str">
        <f t="shared" si="4"/>
        <v/>
      </c>
      <c r="AE72" s="150" t="str">
        <f t="shared" si="4"/>
        <v/>
      </c>
      <c r="AF72" s="151" t="str">
        <f t="shared" si="4"/>
        <v/>
      </c>
      <c r="AG72" s="150" t="str">
        <f t="shared" si="4"/>
        <v/>
      </c>
      <c r="AH72" s="150" t="str">
        <f t="shared" si="4"/>
        <v/>
      </c>
      <c r="AI72" s="150" t="str">
        <f t="shared" si="4"/>
        <v/>
      </c>
      <c r="AJ72" s="150" t="str">
        <f t="shared" si="4"/>
        <v/>
      </c>
      <c r="AK72" s="150" t="str">
        <f t="shared" si="4"/>
        <v/>
      </c>
      <c r="AL72" s="150" t="str">
        <f t="shared" si="4"/>
        <v/>
      </c>
      <c r="AM72" s="151" t="str">
        <f t="shared" si="4"/>
        <v/>
      </c>
      <c r="AN72" s="150" t="str">
        <f t="shared" si="4"/>
        <v/>
      </c>
      <c r="AO72" s="150" t="str">
        <f t="shared" si="4"/>
        <v/>
      </c>
      <c r="AP72" s="150" t="str">
        <f t="shared" si="4"/>
        <v/>
      </c>
      <c r="AQ72" s="150" t="str">
        <f t="shared" si="4"/>
        <v/>
      </c>
      <c r="AR72" s="150" t="str">
        <f t="shared" si="4"/>
        <v/>
      </c>
      <c r="AS72" s="150" t="str">
        <f t="shared" si="4"/>
        <v/>
      </c>
      <c r="AT72" s="151" t="str">
        <f t="shared" si="4"/>
        <v/>
      </c>
      <c r="AU72" s="150" t="str">
        <f t="shared" si="4"/>
        <v/>
      </c>
      <c r="AV72" s="150" t="str">
        <f t="shared" si="4"/>
        <v/>
      </c>
      <c r="AW72" s="151" t="str">
        <f t="shared" si="4"/>
        <v/>
      </c>
      <c r="AX72" s="717"/>
      <c r="AY72" s="718"/>
      <c r="AZ72" s="718"/>
      <c r="BA72" s="719"/>
      <c r="BB72" s="693"/>
      <c r="BC72" s="694"/>
      <c r="BD72" s="694"/>
      <c r="BE72" s="694"/>
      <c r="BF72" s="695"/>
    </row>
    <row r="73" spans="1:73" ht="13.5" customHeight="1">
      <c r="C73" s="153"/>
      <c r="D73" s="153"/>
      <c r="E73" s="153"/>
      <c r="F73" s="153"/>
      <c r="G73" s="154"/>
      <c r="H73" s="155"/>
      <c r="AF73" s="156"/>
    </row>
    <row r="74" spans="1:73" ht="11.45" customHeight="1">
      <c r="A74" s="157"/>
      <c r="B74" s="157"/>
      <c r="C74" s="157"/>
      <c r="D74" s="157"/>
      <c r="E74" s="157"/>
      <c r="F74" s="157"/>
      <c r="G74" s="157"/>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K74" s="158"/>
      <c r="AL74" s="158"/>
      <c r="AM74" s="158"/>
      <c r="AN74" s="158"/>
      <c r="AO74" s="158"/>
      <c r="AP74" s="158"/>
      <c r="AQ74" s="158"/>
      <c r="AR74" s="159"/>
      <c r="AS74" s="159"/>
      <c r="AT74" s="159"/>
      <c r="AU74" s="159"/>
      <c r="AV74" s="159"/>
      <c r="AW74" s="159"/>
      <c r="AX74" s="159"/>
      <c r="AY74" s="159"/>
      <c r="AZ74" s="159"/>
      <c r="BA74" s="159"/>
    </row>
    <row r="75" spans="1:73" ht="20.25" customHeight="1">
      <c r="A75" s="160"/>
      <c r="B75" s="160"/>
      <c r="C75" s="157"/>
      <c r="D75" s="157"/>
      <c r="E75" s="157"/>
      <c r="F75" s="157"/>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1"/>
      <c r="AS75" s="161"/>
      <c r="AT75" s="161"/>
      <c r="AU75" s="161"/>
      <c r="AV75" s="161"/>
      <c r="BN75" s="162"/>
      <c r="BO75" s="163"/>
      <c r="BP75" s="162"/>
      <c r="BQ75" s="162"/>
      <c r="BR75" s="162"/>
      <c r="BS75" s="164"/>
      <c r="BT75" s="165"/>
      <c r="BU75" s="165"/>
    </row>
    <row r="76" spans="1:73" ht="20.25" customHeight="1">
      <c r="A76" s="157"/>
      <c r="B76" s="157"/>
      <c r="C76" s="166"/>
      <c r="D76" s="166"/>
      <c r="E76" s="166"/>
      <c r="F76" s="166"/>
      <c r="G76" s="166"/>
      <c r="H76" s="167"/>
      <c r="I76" s="16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row>
    <row r="77" spans="1:73" ht="20.25" customHeight="1">
      <c r="A77" s="157"/>
      <c r="B77" s="157"/>
      <c r="C77" s="166"/>
      <c r="D77" s="166"/>
      <c r="E77" s="166"/>
      <c r="F77" s="166"/>
      <c r="G77" s="166"/>
      <c r="H77" s="167"/>
      <c r="I77" s="16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row>
    <row r="78" spans="1:73" ht="20.25" customHeight="1">
      <c r="A78" s="157"/>
      <c r="B78" s="157"/>
      <c r="C78" s="167"/>
      <c r="D78" s="167"/>
      <c r="E78" s="167"/>
      <c r="F78" s="167"/>
      <c r="G78" s="16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row>
    <row r="79" spans="1:73" ht="20.25" customHeight="1">
      <c r="A79" s="157"/>
      <c r="B79" s="157"/>
      <c r="C79" s="167"/>
      <c r="D79" s="167"/>
      <c r="E79" s="167"/>
      <c r="F79" s="167"/>
      <c r="G79" s="16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row>
    <row r="80" spans="1:73" ht="20.25" customHeight="1">
      <c r="A80" s="157"/>
      <c r="B80" s="157"/>
      <c r="C80" s="167"/>
      <c r="D80" s="167"/>
      <c r="E80" s="167"/>
      <c r="F80" s="167"/>
      <c r="G80" s="16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row>
    <row r="81" spans="3:7" ht="20.25" customHeight="1">
      <c r="C81" s="156"/>
      <c r="D81" s="156"/>
      <c r="E81" s="156"/>
      <c r="F81" s="156"/>
      <c r="G81" s="156"/>
    </row>
  </sheetData>
  <sheetProtection insertColumns="0" deleteRows="0"/>
  <mergeCells count="247">
    <mergeCell ref="AZ62:BA62"/>
    <mergeCell ref="G67:R67"/>
    <mergeCell ref="B68:K72"/>
    <mergeCell ref="L68:R68"/>
    <mergeCell ref="L69:R69"/>
    <mergeCell ref="L70:R70"/>
    <mergeCell ref="L71:R71"/>
    <mergeCell ref="G62:K64"/>
    <mergeCell ref="M62:R62"/>
    <mergeCell ref="AX62:AY62"/>
    <mergeCell ref="G55:G57"/>
    <mergeCell ref="H55:K57"/>
    <mergeCell ref="L55:O57"/>
    <mergeCell ref="P55:R55"/>
    <mergeCell ref="BB62:BF72"/>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L72:R72"/>
    <mergeCell ref="AZ64:BA64"/>
    <mergeCell ref="G65:R65"/>
    <mergeCell ref="AX65:BA72"/>
    <mergeCell ref="G66:R66"/>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52:B54"/>
    <mergeCell ref="C52:E54"/>
    <mergeCell ref="G52:G54"/>
    <mergeCell ref="H52:K54"/>
    <mergeCell ref="L52:O54"/>
    <mergeCell ref="P52:R52"/>
    <mergeCell ref="AX49:AY49"/>
    <mergeCell ref="AZ49:BA49"/>
    <mergeCell ref="AX52:AY52"/>
    <mergeCell ref="AZ52:BA5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AU14:AW14"/>
    <mergeCell ref="AY14:BA14"/>
    <mergeCell ref="BC14:BD14"/>
    <mergeCell ref="B17:B21"/>
    <mergeCell ref="C17:E21"/>
    <mergeCell ref="G17:G21"/>
    <mergeCell ref="H17:K21"/>
    <mergeCell ref="L17:O21"/>
    <mergeCell ref="P17:R21"/>
    <mergeCell ref="S17:AW17"/>
    <mergeCell ref="BB4:BE4"/>
    <mergeCell ref="AX6:AY6"/>
    <mergeCell ref="BB6:BC6"/>
    <mergeCell ref="BB8:BC8"/>
    <mergeCell ref="BB10:BD10"/>
    <mergeCell ref="AO12:AQ12"/>
    <mergeCell ref="BB12:BD12"/>
    <mergeCell ref="AP1:BE1"/>
    <mergeCell ref="Z2:AA2"/>
    <mergeCell ref="AC2:AD2"/>
    <mergeCell ref="AG2:AH2"/>
    <mergeCell ref="AP2:BE2"/>
    <mergeCell ref="BB3:BE3"/>
  </mergeCells>
  <phoneticPr fontId="2"/>
  <conditionalFormatting sqref="S23:BA24">
    <cfRule type="expression" dxfId="14" priority="254">
      <formula>INDIRECT(ADDRESS(ROW(),COLUMN()))=TRUNC(INDIRECT(ADDRESS(ROW(),COLUMN())))</formula>
    </cfRule>
  </conditionalFormatting>
  <conditionalFormatting sqref="S26:BA27">
    <cfRule type="expression" dxfId="13" priority="233">
      <formula>INDIRECT(ADDRESS(ROW(),COLUMN()))=TRUNC(INDIRECT(ADDRESS(ROW(),COLUMN())))</formula>
    </cfRule>
  </conditionalFormatting>
  <conditionalFormatting sqref="S29:BA30">
    <cfRule type="expression" dxfId="12" priority="212">
      <formula>INDIRECT(ADDRESS(ROW(),COLUMN()))=TRUNC(INDIRECT(ADDRESS(ROW(),COLUMN())))</formula>
    </cfRule>
  </conditionalFormatting>
  <conditionalFormatting sqref="S32:BA33">
    <cfRule type="expression" dxfId="11" priority="191">
      <formula>INDIRECT(ADDRESS(ROW(),COLUMN()))=TRUNC(INDIRECT(ADDRESS(ROW(),COLUMN())))</formula>
    </cfRule>
  </conditionalFormatting>
  <conditionalFormatting sqref="S35:BA36">
    <cfRule type="expression" dxfId="10" priority="170">
      <formula>INDIRECT(ADDRESS(ROW(),COLUMN()))=TRUNC(INDIRECT(ADDRESS(ROW(),COLUMN())))</formula>
    </cfRule>
  </conditionalFormatting>
  <conditionalFormatting sqref="S38:BA39">
    <cfRule type="expression" dxfId="9" priority="149">
      <formula>INDIRECT(ADDRESS(ROW(),COLUMN()))=TRUNC(INDIRECT(ADDRESS(ROW(),COLUMN())))</formula>
    </cfRule>
  </conditionalFormatting>
  <conditionalFormatting sqref="S41:BA42">
    <cfRule type="expression" dxfId="8" priority="128">
      <formula>INDIRECT(ADDRESS(ROW(),COLUMN()))=TRUNC(INDIRECT(ADDRESS(ROW(),COLUMN())))</formula>
    </cfRule>
  </conditionalFormatting>
  <conditionalFormatting sqref="S44:BA45">
    <cfRule type="expression" dxfId="7" priority="107">
      <formula>INDIRECT(ADDRESS(ROW(),COLUMN()))=TRUNC(INDIRECT(ADDRESS(ROW(),COLUMN())))</formula>
    </cfRule>
  </conditionalFormatting>
  <conditionalFormatting sqref="S47:BA48">
    <cfRule type="expression" dxfId="6" priority="86">
      <formula>INDIRECT(ADDRESS(ROW(),COLUMN()))=TRUNC(INDIRECT(ADDRESS(ROW(),COLUMN())))</formula>
    </cfRule>
  </conditionalFormatting>
  <conditionalFormatting sqref="S50:BA51">
    <cfRule type="expression" dxfId="5" priority="65">
      <formula>INDIRECT(ADDRESS(ROW(),COLUMN()))=TRUNC(INDIRECT(ADDRESS(ROW(),COLUMN())))</formula>
    </cfRule>
  </conditionalFormatting>
  <conditionalFormatting sqref="S53:BA54">
    <cfRule type="expression" dxfId="4" priority="44">
      <formula>INDIRECT(ADDRESS(ROW(),COLUMN()))=TRUNC(INDIRECT(ADDRESS(ROW(),COLUMN())))</formula>
    </cfRule>
  </conditionalFormatting>
  <conditionalFormatting sqref="S56:BA57">
    <cfRule type="expression" dxfId="3" priority="23">
      <formula>INDIRECT(ADDRESS(ROW(),COLUMN()))=TRUNC(INDIRECT(ADDRESS(ROW(),COLUMN())))</formula>
    </cfRule>
  </conditionalFormatting>
  <conditionalFormatting sqref="S59:BA60">
    <cfRule type="expression" dxfId="2" priority="2">
      <formula>INDIRECT(ADDRESS(ROW(),COLUMN()))=TRUNC(INDIRECT(ADDRESS(ROW(),COLUMN())))</formula>
    </cfRule>
  </conditionalFormatting>
  <conditionalFormatting sqref="S62:BA72">
    <cfRule type="expression" dxfId="1" priority="1">
      <formula>INDIRECT(ADDRESS(ROW(),COLUMN()))=TRUNC(INDIRECT(ADDRESS(ROW(),COLUMN())))</formula>
    </cfRule>
  </conditionalFormatting>
  <conditionalFormatting sqref="BC14:BD14">
    <cfRule type="expression" dxfId="0" priority="270">
      <formula>INDIRECT(ADDRESS(ROW(),COLUMN()))=TRUNC(INDIRECT(ADDRESS(ROW(),COLUMN())))</formula>
    </cfRule>
  </conditionalFormatting>
  <dataValidations count="8">
    <dataValidation type="decimal" allowBlank="1" showInputMessage="1" showErrorMessage="1" error="入力可能範囲　32～40" sqref="AX6" xr:uid="{00000000-0002-0000-0200-000000000000}">
      <formula1>32</formula1>
      <formula2>40</formula2>
    </dataValidation>
    <dataValidation type="list" allowBlank="1" showInputMessage="1" sqref="G22:G60" xr:uid="{00000000-0002-0000-0200-000001000000}">
      <formula1>"A, B, C, D"</formula1>
    </dataValidation>
    <dataValidation type="list" allowBlank="1" showInputMessage="1" sqref="C22:E60" xr:uid="{00000000-0002-0000-0200-000002000000}">
      <formula1>職種</formula1>
    </dataValidation>
    <dataValidation type="list" allowBlank="1" showInputMessage="1" showErrorMessage="1" sqref="BB4:BE4" xr:uid="{00000000-0002-0000-0200-000003000000}">
      <formula1>"予定,実績,予定・実績"</formula1>
    </dataValidation>
    <dataValidation type="list" allowBlank="1" showInputMessage="1" sqref="S58:AW58 S22:AW22 S25:AW25 S28:AW28 S31:AW31 S34:AW34 S37:AW37 S40:AW40 S43:AW43 S46:AW46 S49:AW49 S52:AW52 S55:AW55" xr:uid="{00000000-0002-0000-0200-000004000000}">
      <formula1>シフト記号表</formula1>
    </dataValidation>
    <dataValidation type="list" allowBlank="1" showInputMessage="1" showErrorMessage="1" sqref="AC3" xr:uid="{00000000-0002-0000-0200-000005000000}">
      <formula1>#REF!</formula1>
    </dataValidation>
    <dataValidation type="list" allowBlank="1" showInputMessage="1" showErrorMessage="1" sqref="BB3:BE3" xr:uid="{00000000-0002-0000-0200-000006000000}">
      <formula1>"４週,暦月"</formula1>
    </dataValidation>
    <dataValidation type="list" errorStyle="warning" allowBlank="1" showInputMessage="1" error="リストにない場合のみ、入力してください。" sqref="H22:K60" xr:uid="{00000000-0002-0000-0200-000007000000}">
      <formula1>INDIRECT(C22)</formula1>
    </dataValidation>
  </dataValidations>
  <printOptions horizontalCentered="1"/>
  <pageMargins left="0.15748031496062992" right="0.15748031496062992" top="0.31496062992125984" bottom="0.35433070866141736" header="0.31496062992125984" footer="0.31496062992125984"/>
  <pageSetup paperSize="9" scale="29"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'プルダウン・リスト(勤務形態一覧表)'!$C$4:$C$8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42"/>
  <sheetViews>
    <sheetView zoomScale="55" zoomScaleNormal="55" workbookViewId="0">
      <selection activeCell="M6" sqref="M6"/>
    </sheetView>
  </sheetViews>
  <sheetFormatPr defaultRowHeight="25.5"/>
  <cols>
    <col min="1" max="1" width="1.625" style="170" customWidth="1"/>
    <col min="2" max="2" width="5.625" style="169" customWidth="1"/>
    <col min="3" max="3" width="10.625" style="169" customWidth="1"/>
    <col min="4" max="4" width="3.375" style="169" bestFit="1" customWidth="1"/>
    <col min="5" max="5" width="15.625" style="170" customWidth="1"/>
    <col min="6" max="6" width="3.375" style="170" bestFit="1" customWidth="1"/>
    <col min="7" max="7" width="15.625" style="170" customWidth="1"/>
    <col min="8" max="8" width="3.375" style="170" bestFit="1" customWidth="1"/>
    <col min="9" max="9" width="15.625" style="169" customWidth="1"/>
    <col min="10" max="10" width="3.375" style="170" bestFit="1" customWidth="1"/>
    <col min="11" max="11" width="15.625" style="170" customWidth="1"/>
    <col min="12" max="12" width="3.375" style="170" customWidth="1"/>
    <col min="13" max="13" width="15.625" style="170" customWidth="1"/>
    <col min="14" max="14" width="3.375" style="170" customWidth="1"/>
    <col min="15" max="15" width="15.625" style="170" customWidth="1"/>
    <col min="16" max="16" width="3.375" style="170" customWidth="1"/>
    <col min="17" max="17" width="15.625" style="170" customWidth="1"/>
    <col min="18" max="18" width="3.375" style="170" customWidth="1"/>
    <col min="19" max="19" width="15.625" style="170" customWidth="1"/>
    <col min="20" max="20" width="3.375" style="170" customWidth="1"/>
    <col min="21" max="21" width="15.625" style="170" customWidth="1"/>
    <col min="22" max="22" width="3.375" style="170" customWidth="1"/>
    <col min="23" max="23" width="50.625" style="170" customWidth="1"/>
    <col min="24" max="16384" width="9" style="170"/>
  </cols>
  <sheetData>
    <row r="1" spans="2:23">
      <c r="B1" s="168" t="s">
        <v>132</v>
      </c>
    </row>
    <row r="2" spans="2:23">
      <c r="B2" s="171" t="s">
        <v>133</v>
      </c>
      <c r="E2" s="172"/>
      <c r="I2" s="173"/>
    </row>
    <row r="3" spans="2:23">
      <c r="B3" s="173" t="s">
        <v>134</v>
      </c>
      <c r="E3" s="172" t="s">
        <v>135</v>
      </c>
      <c r="I3" s="173"/>
    </row>
    <row r="4" spans="2:23">
      <c r="B4" s="171"/>
      <c r="E4" s="736" t="s">
        <v>136</v>
      </c>
      <c r="F4" s="736"/>
      <c r="G4" s="736"/>
      <c r="H4" s="736"/>
      <c r="I4" s="736"/>
      <c r="J4" s="736"/>
      <c r="K4" s="736"/>
      <c r="M4" s="736" t="s">
        <v>137</v>
      </c>
      <c r="N4" s="736"/>
      <c r="O4" s="736"/>
      <c r="Q4" s="736" t="s">
        <v>138</v>
      </c>
      <c r="R4" s="736"/>
      <c r="S4" s="736"/>
      <c r="T4" s="736"/>
      <c r="U4" s="736"/>
      <c r="W4" s="736" t="s">
        <v>139</v>
      </c>
    </row>
    <row r="5" spans="2:23">
      <c r="B5" s="169" t="s">
        <v>140</v>
      </c>
      <c r="C5" s="169" t="s">
        <v>28</v>
      </c>
      <c r="E5" s="169" t="s">
        <v>141</v>
      </c>
      <c r="F5" s="169"/>
      <c r="G5" s="169" t="s">
        <v>142</v>
      </c>
      <c r="I5" s="169" t="s">
        <v>143</v>
      </c>
      <c r="K5" s="169" t="s">
        <v>136</v>
      </c>
      <c r="M5" s="169" t="s">
        <v>144</v>
      </c>
      <c r="O5" s="169" t="s">
        <v>145</v>
      </c>
      <c r="Q5" s="169" t="s">
        <v>144</v>
      </c>
      <c r="S5" s="169" t="s">
        <v>145</v>
      </c>
      <c r="U5" s="169" t="s">
        <v>136</v>
      </c>
      <c r="W5" s="736"/>
    </row>
    <row r="6" spans="2:23">
      <c r="B6" s="169">
        <v>1</v>
      </c>
      <c r="C6" s="174" t="s">
        <v>146</v>
      </c>
      <c r="D6" s="169" t="s">
        <v>147</v>
      </c>
      <c r="E6" s="175">
        <v>0.375</v>
      </c>
      <c r="F6" s="169" t="s">
        <v>148</v>
      </c>
      <c r="G6" s="175">
        <v>0.75</v>
      </c>
      <c r="H6" s="170" t="s">
        <v>149</v>
      </c>
      <c r="I6" s="175">
        <v>4.1666666666666664E-2</v>
      </c>
      <c r="J6" s="170" t="s">
        <v>95</v>
      </c>
      <c r="K6" s="176">
        <f>(G6-E6-I6)*24</f>
        <v>8</v>
      </c>
      <c r="M6" s="175">
        <v>0.39583333333333331</v>
      </c>
      <c r="N6" s="169" t="s">
        <v>148</v>
      </c>
      <c r="O6" s="175">
        <v>0.6875</v>
      </c>
      <c r="Q6" s="177">
        <f>IF(E6&lt;M6,M6,E6)</f>
        <v>0.39583333333333331</v>
      </c>
      <c r="R6" s="169" t="s">
        <v>150</v>
      </c>
      <c r="S6" s="177">
        <f>IF(G6&gt;O6,O6,G6)</f>
        <v>0.6875</v>
      </c>
      <c r="U6" s="178">
        <f>(S6-Q6)*24</f>
        <v>7</v>
      </c>
      <c r="W6" s="179"/>
    </row>
    <row r="7" spans="2:23">
      <c r="B7" s="169">
        <v>2</v>
      </c>
      <c r="C7" s="174" t="s">
        <v>151</v>
      </c>
      <c r="D7" s="169" t="s">
        <v>152</v>
      </c>
      <c r="E7" s="175"/>
      <c r="F7" s="169" t="s">
        <v>153</v>
      </c>
      <c r="G7" s="175"/>
      <c r="H7" s="170" t="s">
        <v>154</v>
      </c>
      <c r="I7" s="175">
        <v>0</v>
      </c>
      <c r="J7" s="170" t="s">
        <v>155</v>
      </c>
      <c r="K7" s="176">
        <f>(G7-E7-I7)*24</f>
        <v>0</v>
      </c>
      <c r="M7" s="175"/>
      <c r="N7" s="169" t="s">
        <v>104</v>
      </c>
      <c r="O7" s="175"/>
      <c r="Q7" s="177">
        <f>IF(E7&lt;M7,M7,E7)</f>
        <v>0</v>
      </c>
      <c r="R7" s="169" t="s">
        <v>150</v>
      </c>
      <c r="S7" s="177">
        <f>IF(G7&gt;O7,O7,G7)</f>
        <v>0</v>
      </c>
      <c r="U7" s="178">
        <f>(S7-Q7)*24</f>
        <v>0</v>
      </c>
      <c r="W7" s="179"/>
    </row>
    <row r="8" spans="2:23">
      <c r="B8" s="169">
        <v>3</v>
      </c>
      <c r="C8" s="174" t="s">
        <v>156</v>
      </c>
      <c r="D8" s="169" t="s">
        <v>157</v>
      </c>
      <c r="E8" s="175"/>
      <c r="F8" s="169" t="s">
        <v>148</v>
      </c>
      <c r="G8" s="175"/>
      <c r="H8" s="170" t="s">
        <v>149</v>
      </c>
      <c r="I8" s="175">
        <v>0</v>
      </c>
      <c r="J8" s="170" t="s">
        <v>155</v>
      </c>
      <c r="K8" s="176">
        <f>(G8-E8-I8)*24</f>
        <v>0</v>
      </c>
      <c r="M8" s="175"/>
      <c r="N8" s="169" t="s">
        <v>158</v>
      </c>
      <c r="O8" s="175"/>
      <c r="Q8" s="177">
        <f>IF(E8&lt;M8,M8,E8)</f>
        <v>0</v>
      </c>
      <c r="R8" s="169" t="s">
        <v>148</v>
      </c>
      <c r="S8" s="177">
        <f>IF(G8&gt;O8,O8,G8)</f>
        <v>0</v>
      </c>
      <c r="U8" s="178">
        <f>(S8-Q8)*24</f>
        <v>0</v>
      </c>
      <c r="W8" s="179"/>
    </row>
    <row r="9" spans="2:23">
      <c r="B9" s="169">
        <v>4</v>
      </c>
      <c r="C9" s="174" t="s">
        <v>159</v>
      </c>
      <c r="D9" s="169" t="s">
        <v>147</v>
      </c>
      <c r="E9" s="175"/>
      <c r="F9" s="169" t="s">
        <v>153</v>
      </c>
      <c r="G9" s="175"/>
      <c r="H9" s="170" t="s">
        <v>154</v>
      </c>
      <c r="I9" s="175">
        <v>0</v>
      </c>
      <c r="J9" s="170" t="s">
        <v>160</v>
      </c>
      <c r="K9" s="176">
        <f>(G9-E9-I9)*24</f>
        <v>0</v>
      </c>
      <c r="M9" s="175"/>
      <c r="N9" s="169" t="s">
        <v>150</v>
      </c>
      <c r="O9" s="175"/>
      <c r="Q9" s="177">
        <f>IF(E9&lt;M9,M9,E9)</f>
        <v>0</v>
      </c>
      <c r="R9" s="169" t="s">
        <v>104</v>
      </c>
      <c r="S9" s="177">
        <f>IF(G9&gt;O9,O9,G9)</f>
        <v>0</v>
      </c>
      <c r="U9" s="178">
        <f>(S9-Q9)*24</f>
        <v>0</v>
      </c>
      <c r="W9" s="179"/>
    </row>
    <row r="10" spans="2:23">
      <c r="B10" s="169">
        <v>5</v>
      </c>
      <c r="C10" s="174" t="s">
        <v>161</v>
      </c>
      <c r="D10" s="169" t="s">
        <v>147</v>
      </c>
      <c r="E10" s="175"/>
      <c r="F10" s="169" t="s">
        <v>150</v>
      </c>
      <c r="G10" s="175"/>
      <c r="H10" s="170" t="s">
        <v>162</v>
      </c>
      <c r="I10" s="175">
        <v>0</v>
      </c>
      <c r="J10" s="170" t="s">
        <v>160</v>
      </c>
      <c r="K10" s="176">
        <f>(G10-E10-I10)*24</f>
        <v>0</v>
      </c>
      <c r="M10" s="175"/>
      <c r="N10" s="169" t="s">
        <v>150</v>
      </c>
      <c r="O10" s="175"/>
      <c r="Q10" s="177">
        <f t="shared" ref="Q10:Q25" si="0">IF(E10&lt;M10,M10,E10)</f>
        <v>0</v>
      </c>
      <c r="R10" s="169" t="s">
        <v>150</v>
      </c>
      <c r="S10" s="177">
        <f t="shared" ref="S10:S25" si="1">IF(G10&gt;O10,O10,G10)</f>
        <v>0</v>
      </c>
      <c r="U10" s="178">
        <f t="shared" ref="U10:U25" si="2">(S10-Q10)*24</f>
        <v>0</v>
      </c>
      <c r="W10" s="179"/>
    </row>
    <row r="11" spans="2:23">
      <c r="B11" s="169">
        <v>6</v>
      </c>
      <c r="C11" s="174" t="s">
        <v>163</v>
      </c>
      <c r="D11" s="169" t="s">
        <v>164</v>
      </c>
      <c r="E11" s="175"/>
      <c r="F11" s="169" t="s">
        <v>153</v>
      </c>
      <c r="G11" s="175"/>
      <c r="H11" s="170" t="s">
        <v>154</v>
      </c>
      <c r="I11" s="175">
        <v>0</v>
      </c>
      <c r="J11" s="170" t="s">
        <v>160</v>
      </c>
      <c r="K11" s="176">
        <f t="shared" ref="K11:K25" si="3">(G11-E11-I11)*24</f>
        <v>0</v>
      </c>
      <c r="M11" s="175"/>
      <c r="N11" s="169" t="s">
        <v>148</v>
      </c>
      <c r="O11" s="175"/>
      <c r="Q11" s="177">
        <f t="shared" si="0"/>
        <v>0</v>
      </c>
      <c r="R11" s="169" t="s">
        <v>150</v>
      </c>
      <c r="S11" s="177">
        <f t="shared" si="1"/>
        <v>0</v>
      </c>
      <c r="U11" s="178">
        <f t="shared" si="2"/>
        <v>0</v>
      </c>
      <c r="W11" s="179"/>
    </row>
    <row r="12" spans="2:23">
      <c r="B12" s="169">
        <v>7</v>
      </c>
      <c r="C12" s="174" t="s">
        <v>165</v>
      </c>
      <c r="D12" s="169" t="s">
        <v>147</v>
      </c>
      <c r="E12" s="175"/>
      <c r="F12" s="169" t="s">
        <v>158</v>
      </c>
      <c r="G12" s="175"/>
      <c r="H12" s="170" t="s">
        <v>154</v>
      </c>
      <c r="I12" s="175">
        <v>0</v>
      </c>
      <c r="J12" s="170" t="s">
        <v>160</v>
      </c>
      <c r="K12" s="176">
        <f t="shared" si="3"/>
        <v>0</v>
      </c>
      <c r="M12" s="175"/>
      <c r="N12" s="169" t="s">
        <v>148</v>
      </c>
      <c r="O12" s="175"/>
      <c r="Q12" s="177">
        <f t="shared" si="0"/>
        <v>0</v>
      </c>
      <c r="R12" s="169" t="s">
        <v>153</v>
      </c>
      <c r="S12" s="177">
        <f t="shared" si="1"/>
        <v>0</v>
      </c>
      <c r="U12" s="178">
        <f t="shared" si="2"/>
        <v>0</v>
      </c>
      <c r="W12" s="179"/>
    </row>
    <row r="13" spans="2:23">
      <c r="B13" s="169">
        <v>8</v>
      </c>
      <c r="C13" s="174" t="s">
        <v>166</v>
      </c>
      <c r="D13" s="169" t="s">
        <v>157</v>
      </c>
      <c r="E13" s="175"/>
      <c r="F13" s="169" t="s">
        <v>148</v>
      </c>
      <c r="G13" s="175"/>
      <c r="H13" s="170" t="s">
        <v>154</v>
      </c>
      <c r="I13" s="175">
        <v>0</v>
      </c>
      <c r="J13" s="170" t="s">
        <v>160</v>
      </c>
      <c r="K13" s="176">
        <f t="shared" si="3"/>
        <v>0</v>
      </c>
      <c r="M13" s="175"/>
      <c r="N13" s="169" t="s">
        <v>150</v>
      </c>
      <c r="O13" s="175"/>
      <c r="Q13" s="177">
        <f t="shared" si="0"/>
        <v>0</v>
      </c>
      <c r="R13" s="169" t="s">
        <v>150</v>
      </c>
      <c r="S13" s="177">
        <f t="shared" si="1"/>
        <v>0</v>
      </c>
      <c r="U13" s="178">
        <f t="shared" si="2"/>
        <v>0</v>
      </c>
      <c r="W13" s="179"/>
    </row>
    <row r="14" spans="2:23">
      <c r="B14" s="169">
        <v>9</v>
      </c>
      <c r="C14" s="174" t="s">
        <v>167</v>
      </c>
      <c r="D14" s="169" t="s">
        <v>152</v>
      </c>
      <c r="E14" s="175"/>
      <c r="F14" s="169" t="s">
        <v>104</v>
      </c>
      <c r="G14" s="175"/>
      <c r="H14" s="170" t="s">
        <v>154</v>
      </c>
      <c r="I14" s="175">
        <v>0</v>
      </c>
      <c r="J14" s="170" t="s">
        <v>160</v>
      </c>
      <c r="K14" s="176">
        <f t="shared" si="3"/>
        <v>0</v>
      </c>
      <c r="M14" s="175"/>
      <c r="N14" s="169" t="s">
        <v>150</v>
      </c>
      <c r="O14" s="175"/>
      <c r="Q14" s="177">
        <f t="shared" si="0"/>
        <v>0</v>
      </c>
      <c r="R14" s="169" t="s">
        <v>150</v>
      </c>
      <c r="S14" s="177">
        <f t="shared" si="1"/>
        <v>0</v>
      </c>
      <c r="U14" s="178">
        <f t="shared" si="2"/>
        <v>0</v>
      </c>
      <c r="W14" s="179"/>
    </row>
    <row r="15" spans="2:23">
      <c r="B15" s="169">
        <v>10</v>
      </c>
      <c r="C15" s="174" t="s">
        <v>168</v>
      </c>
      <c r="D15" s="169" t="s">
        <v>164</v>
      </c>
      <c r="E15" s="175"/>
      <c r="F15" s="169" t="s">
        <v>150</v>
      </c>
      <c r="G15" s="175"/>
      <c r="H15" s="170" t="s">
        <v>154</v>
      </c>
      <c r="I15" s="175">
        <v>0</v>
      </c>
      <c r="J15" s="170" t="s">
        <v>160</v>
      </c>
      <c r="K15" s="176">
        <f t="shared" si="3"/>
        <v>0</v>
      </c>
      <c r="M15" s="175"/>
      <c r="N15" s="169" t="s">
        <v>150</v>
      </c>
      <c r="O15" s="175"/>
      <c r="Q15" s="177">
        <f t="shared" si="0"/>
        <v>0</v>
      </c>
      <c r="R15" s="169" t="s">
        <v>153</v>
      </c>
      <c r="S15" s="177">
        <f>IF(G15&gt;O15,O15,G15)</f>
        <v>0</v>
      </c>
      <c r="U15" s="178">
        <f t="shared" si="2"/>
        <v>0</v>
      </c>
      <c r="W15" s="179"/>
    </row>
    <row r="16" spans="2:23">
      <c r="B16" s="169">
        <v>11</v>
      </c>
      <c r="C16" s="174" t="s">
        <v>169</v>
      </c>
      <c r="D16" s="169" t="s">
        <v>164</v>
      </c>
      <c r="E16" s="175"/>
      <c r="F16" s="169" t="s">
        <v>150</v>
      </c>
      <c r="G16" s="175"/>
      <c r="H16" s="170" t="s">
        <v>154</v>
      </c>
      <c r="I16" s="175">
        <v>0</v>
      </c>
      <c r="J16" s="170" t="s">
        <v>160</v>
      </c>
      <c r="K16" s="176">
        <f t="shared" si="3"/>
        <v>0</v>
      </c>
      <c r="M16" s="175"/>
      <c r="N16" s="169" t="s">
        <v>150</v>
      </c>
      <c r="O16" s="175"/>
      <c r="Q16" s="177">
        <f t="shared" si="0"/>
        <v>0</v>
      </c>
      <c r="R16" s="169" t="s">
        <v>150</v>
      </c>
      <c r="S16" s="177">
        <f t="shared" si="1"/>
        <v>0</v>
      </c>
      <c r="U16" s="178">
        <f t="shared" si="2"/>
        <v>0</v>
      </c>
      <c r="W16" s="179"/>
    </row>
    <row r="17" spans="2:23">
      <c r="B17" s="169">
        <v>12</v>
      </c>
      <c r="C17" s="174" t="s">
        <v>170</v>
      </c>
      <c r="D17" s="169" t="s">
        <v>164</v>
      </c>
      <c r="E17" s="175"/>
      <c r="F17" s="169" t="s">
        <v>148</v>
      </c>
      <c r="G17" s="175"/>
      <c r="H17" s="170" t="s">
        <v>171</v>
      </c>
      <c r="I17" s="175">
        <v>0</v>
      </c>
      <c r="J17" s="170" t="s">
        <v>160</v>
      </c>
      <c r="K17" s="176">
        <f t="shared" si="3"/>
        <v>0</v>
      </c>
      <c r="M17" s="175"/>
      <c r="N17" s="169" t="s">
        <v>150</v>
      </c>
      <c r="O17" s="175"/>
      <c r="Q17" s="177">
        <f t="shared" si="0"/>
        <v>0</v>
      </c>
      <c r="R17" s="169" t="s">
        <v>150</v>
      </c>
      <c r="S17" s="177">
        <f t="shared" si="1"/>
        <v>0</v>
      </c>
      <c r="U17" s="178">
        <f t="shared" si="2"/>
        <v>0</v>
      </c>
      <c r="W17" s="179"/>
    </row>
    <row r="18" spans="2:23">
      <c r="B18" s="169">
        <v>13</v>
      </c>
      <c r="C18" s="174" t="s">
        <v>172</v>
      </c>
      <c r="D18" s="169" t="s">
        <v>164</v>
      </c>
      <c r="E18" s="175"/>
      <c r="F18" s="169" t="s">
        <v>150</v>
      </c>
      <c r="G18" s="175"/>
      <c r="H18" s="170" t="s">
        <v>154</v>
      </c>
      <c r="I18" s="175">
        <v>0</v>
      </c>
      <c r="J18" s="170" t="s">
        <v>160</v>
      </c>
      <c r="K18" s="176">
        <f t="shared" si="3"/>
        <v>0</v>
      </c>
      <c r="M18" s="175"/>
      <c r="N18" s="169" t="s">
        <v>150</v>
      </c>
      <c r="O18" s="175"/>
      <c r="Q18" s="177">
        <f t="shared" si="0"/>
        <v>0</v>
      </c>
      <c r="R18" s="169" t="s">
        <v>150</v>
      </c>
      <c r="S18" s="177">
        <f t="shared" si="1"/>
        <v>0</v>
      </c>
      <c r="U18" s="178">
        <f t="shared" si="2"/>
        <v>0</v>
      </c>
      <c r="W18" s="179"/>
    </row>
    <row r="19" spans="2:23">
      <c r="B19" s="169">
        <v>14</v>
      </c>
      <c r="C19" s="174" t="s">
        <v>173</v>
      </c>
      <c r="D19" s="169" t="s">
        <v>164</v>
      </c>
      <c r="E19" s="175"/>
      <c r="F19" s="169" t="s">
        <v>150</v>
      </c>
      <c r="G19" s="175"/>
      <c r="H19" s="170" t="s">
        <v>154</v>
      </c>
      <c r="I19" s="175">
        <v>0</v>
      </c>
      <c r="J19" s="170" t="s">
        <v>160</v>
      </c>
      <c r="K19" s="176">
        <f t="shared" si="3"/>
        <v>0</v>
      </c>
      <c r="M19" s="175"/>
      <c r="N19" s="169" t="s">
        <v>150</v>
      </c>
      <c r="O19" s="175"/>
      <c r="Q19" s="177">
        <f t="shared" si="0"/>
        <v>0</v>
      </c>
      <c r="R19" s="169" t="s">
        <v>150</v>
      </c>
      <c r="S19" s="177">
        <f t="shared" si="1"/>
        <v>0</v>
      </c>
      <c r="U19" s="178">
        <f t="shared" si="2"/>
        <v>0</v>
      </c>
      <c r="W19" s="179"/>
    </row>
    <row r="20" spans="2:23">
      <c r="B20" s="169">
        <v>15</v>
      </c>
      <c r="C20" s="174" t="s">
        <v>174</v>
      </c>
      <c r="D20" s="169" t="s">
        <v>164</v>
      </c>
      <c r="E20" s="175"/>
      <c r="F20" s="169" t="s">
        <v>150</v>
      </c>
      <c r="G20" s="175"/>
      <c r="H20" s="170" t="s">
        <v>154</v>
      </c>
      <c r="I20" s="175">
        <v>0</v>
      </c>
      <c r="J20" s="170" t="s">
        <v>160</v>
      </c>
      <c r="K20" s="180">
        <f t="shared" si="3"/>
        <v>0</v>
      </c>
      <c r="M20" s="175"/>
      <c r="N20" s="169" t="s">
        <v>150</v>
      </c>
      <c r="O20" s="175"/>
      <c r="Q20" s="177">
        <f t="shared" si="0"/>
        <v>0</v>
      </c>
      <c r="R20" s="169" t="s">
        <v>150</v>
      </c>
      <c r="S20" s="177">
        <f t="shared" si="1"/>
        <v>0</v>
      </c>
      <c r="U20" s="178">
        <f t="shared" si="2"/>
        <v>0</v>
      </c>
      <c r="W20" s="179"/>
    </row>
    <row r="21" spans="2:23">
      <c r="B21" s="169">
        <v>16</v>
      </c>
      <c r="C21" s="174" t="s">
        <v>175</v>
      </c>
      <c r="D21" s="169" t="s">
        <v>164</v>
      </c>
      <c r="E21" s="175"/>
      <c r="F21" s="169" t="s">
        <v>150</v>
      </c>
      <c r="G21" s="175"/>
      <c r="H21" s="170" t="s">
        <v>154</v>
      </c>
      <c r="I21" s="175">
        <v>0</v>
      </c>
      <c r="J21" s="170" t="s">
        <v>160</v>
      </c>
      <c r="K21" s="176">
        <f t="shared" si="3"/>
        <v>0</v>
      </c>
      <c r="M21" s="175"/>
      <c r="N21" s="169" t="s">
        <v>150</v>
      </c>
      <c r="O21" s="175"/>
      <c r="Q21" s="177">
        <f t="shared" si="0"/>
        <v>0</v>
      </c>
      <c r="R21" s="169" t="s">
        <v>150</v>
      </c>
      <c r="S21" s="177">
        <f t="shared" si="1"/>
        <v>0</v>
      </c>
      <c r="U21" s="178">
        <f t="shared" si="2"/>
        <v>0</v>
      </c>
      <c r="W21" s="179"/>
    </row>
    <row r="22" spans="2:23">
      <c r="B22" s="169">
        <v>17</v>
      </c>
      <c r="C22" s="174" t="s">
        <v>176</v>
      </c>
      <c r="D22" s="169" t="s">
        <v>164</v>
      </c>
      <c r="E22" s="175"/>
      <c r="F22" s="169" t="s">
        <v>153</v>
      </c>
      <c r="G22" s="175"/>
      <c r="H22" s="170" t="s">
        <v>154</v>
      </c>
      <c r="I22" s="175">
        <v>0</v>
      </c>
      <c r="J22" s="170" t="s">
        <v>160</v>
      </c>
      <c r="K22" s="176">
        <f t="shared" si="3"/>
        <v>0</v>
      </c>
      <c r="M22" s="175"/>
      <c r="N22" s="169" t="s">
        <v>150</v>
      </c>
      <c r="O22" s="175"/>
      <c r="Q22" s="177">
        <f t="shared" si="0"/>
        <v>0</v>
      </c>
      <c r="R22" s="169" t="s">
        <v>150</v>
      </c>
      <c r="S22" s="177">
        <f t="shared" si="1"/>
        <v>0</v>
      </c>
      <c r="U22" s="178">
        <f t="shared" si="2"/>
        <v>0</v>
      </c>
      <c r="W22" s="179"/>
    </row>
    <row r="23" spans="2:23">
      <c r="B23" s="169">
        <v>18</v>
      </c>
      <c r="C23" s="174" t="s">
        <v>177</v>
      </c>
      <c r="D23" s="169" t="s">
        <v>152</v>
      </c>
      <c r="E23" s="175"/>
      <c r="F23" s="169" t="s">
        <v>150</v>
      </c>
      <c r="G23" s="175"/>
      <c r="H23" s="170" t="s">
        <v>154</v>
      </c>
      <c r="I23" s="175">
        <v>0</v>
      </c>
      <c r="J23" s="170" t="s">
        <v>160</v>
      </c>
      <c r="K23" s="176">
        <f t="shared" si="3"/>
        <v>0</v>
      </c>
      <c r="M23" s="175"/>
      <c r="N23" s="169" t="s">
        <v>150</v>
      </c>
      <c r="O23" s="175"/>
      <c r="Q23" s="177">
        <f t="shared" si="0"/>
        <v>0</v>
      </c>
      <c r="R23" s="169" t="s">
        <v>150</v>
      </c>
      <c r="S23" s="177">
        <f t="shared" si="1"/>
        <v>0</v>
      </c>
      <c r="U23" s="178">
        <f t="shared" si="2"/>
        <v>0</v>
      </c>
      <c r="W23" s="179"/>
    </row>
    <row r="24" spans="2:23">
      <c r="B24" s="169">
        <v>19</v>
      </c>
      <c r="C24" s="174" t="s">
        <v>178</v>
      </c>
      <c r="D24" s="169" t="s">
        <v>164</v>
      </c>
      <c r="E24" s="175"/>
      <c r="F24" s="169" t="s">
        <v>150</v>
      </c>
      <c r="G24" s="175"/>
      <c r="H24" s="170" t="s">
        <v>154</v>
      </c>
      <c r="I24" s="175">
        <v>0</v>
      </c>
      <c r="J24" s="170" t="s">
        <v>160</v>
      </c>
      <c r="K24" s="176">
        <f t="shared" si="3"/>
        <v>0</v>
      </c>
      <c r="M24" s="175"/>
      <c r="N24" s="169" t="s">
        <v>150</v>
      </c>
      <c r="O24" s="175"/>
      <c r="Q24" s="177">
        <f t="shared" si="0"/>
        <v>0</v>
      </c>
      <c r="R24" s="169" t="s">
        <v>150</v>
      </c>
      <c r="S24" s="177">
        <f t="shared" si="1"/>
        <v>0</v>
      </c>
      <c r="U24" s="178">
        <f t="shared" si="2"/>
        <v>0</v>
      </c>
      <c r="W24" s="179"/>
    </row>
    <row r="25" spans="2:23">
      <c r="B25" s="169">
        <v>20</v>
      </c>
      <c r="C25" s="174" t="s">
        <v>179</v>
      </c>
      <c r="D25" s="169" t="s">
        <v>164</v>
      </c>
      <c r="E25" s="175"/>
      <c r="F25" s="169" t="s">
        <v>150</v>
      </c>
      <c r="G25" s="175"/>
      <c r="H25" s="170" t="s">
        <v>154</v>
      </c>
      <c r="I25" s="175">
        <v>0</v>
      </c>
      <c r="J25" s="170" t="s">
        <v>160</v>
      </c>
      <c r="K25" s="176">
        <f t="shared" si="3"/>
        <v>0</v>
      </c>
      <c r="M25" s="175"/>
      <c r="N25" s="169" t="s">
        <v>150</v>
      </c>
      <c r="O25" s="175"/>
      <c r="Q25" s="177">
        <f t="shared" si="0"/>
        <v>0</v>
      </c>
      <c r="R25" s="169" t="s">
        <v>150</v>
      </c>
      <c r="S25" s="177">
        <f t="shared" si="1"/>
        <v>0</v>
      </c>
      <c r="U25" s="178">
        <f t="shared" si="2"/>
        <v>0</v>
      </c>
      <c r="W25" s="179"/>
    </row>
    <row r="26" spans="2:23">
      <c r="B26" s="169">
        <v>21</v>
      </c>
      <c r="C26" s="174" t="s">
        <v>180</v>
      </c>
      <c r="D26" s="169" t="s">
        <v>164</v>
      </c>
      <c r="E26" s="181"/>
      <c r="F26" s="169" t="s">
        <v>150</v>
      </c>
      <c r="G26" s="181"/>
      <c r="H26" s="170" t="s">
        <v>154</v>
      </c>
      <c r="I26" s="181"/>
      <c r="J26" s="170" t="s">
        <v>160</v>
      </c>
      <c r="K26" s="174">
        <v>1</v>
      </c>
      <c r="M26" s="176"/>
      <c r="N26" s="169" t="s">
        <v>150</v>
      </c>
      <c r="O26" s="176"/>
      <c r="Q26" s="176"/>
      <c r="R26" s="169" t="s">
        <v>150</v>
      </c>
      <c r="S26" s="176"/>
      <c r="U26" s="174">
        <v>1</v>
      </c>
      <c r="W26" s="179"/>
    </row>
    <row r="27" spans="2:23">
      <c r="B27" s="169">
        <v>22</v>
      </c>
      <c r="C27" s="174" t="s">
        <v>181</v>
      </c>
      <c r="D27" s="169" t="s">
        <v>164</v>
      </c>
      <c r="E27" s="181"/>
      <c r="F27" s="169" t="s">
        <v>150</v>
      </c>
      <c r="G27" s="181"/>
      <c r="H27" s="170" t="s">
        <v>154</v>
      </c>
      <c r="I27" s="181"/>
      <c r="J27" s="170" t="s">
        <v>160</v>
      </c>
      <c r="K27" s="174">
        <v>2</v>
      </c>
      <c r="M27" s="176"/>
      <c r="N27" s="169" t="s">
        <v>150</v>
      </c>
      <c r="O27" s="176"/>
      <c r="Q27" s="176"/>
      <c r="R27" s="169" t="s">
        <v>150</v>
      </c>
      <c r="S27" s="176"/>
      <c r="U27" s="174">
        <v>2</v>
      </c>
      <c r="W27" s="179"/>
    </row>
    <row r="28" spans="2:23">
      <c r="B28" s="169">
        <v>23</v>
      </c>
      <c r="C28" s="174" t="s">
        <v>182</v>
      </c>
      <c r="D28" s="169" t="s">
        <v>164</v>
      </c>
      <c r="E28" s="181"/>
      <c r="F28" s="169" t="s">
        <v>150</v>
      </c>
      <c r="G28" s="181"/>
      <c r="H28" s="170" t="s">
        <v>154</v>
      </c>
      <c r="I28" s="181"/>
      <c r="J28" s="170" t="s">
        <v>160</v>
      </c>
      <c r="K28" s="174">
        <v>3</v>
      </c>
      <c r="M28" s="176"/>
      <c r="N28" s="169" t="s">
        <v>150</v>
      </c>
      <c r="O28" s="176"/>
      <c r="Q28" s="176"/>
      <c r="R28" s="169" t="s">
        <v>150</v>
      </c>
      <c r="S28" s="176"/>
      <c r="U28" s="174">
        <v>3</v>
      </c>
      <c r="W28" s="179"/>
    </row>
    <row r="29" spans="2:23">
      <c r="B29" s="169">
        <v>24</v>
      </c>
      <c r="C29" s="174" t="s">
        <v>183</v>
      </c>
      <c r="D29" s="169" t="s">
        <v>164</v>
      </c>
      <c r="E29" s="181"/>
      <c r="F29" s="169" t="s">
        <v>150</v>
      </c>
      <c r="G29" s="181"/>
      <c r="H29" s="170" t="s">
        <v>154</v>
      </c>
      <c r="I29" s="181"/>
      <c r="J29" s="170" t="s">
        <v>160</v>
      </c>
      <c r="K29" s="174">
        <v>4</v>
      </c>
      <c r="M29" s="176"/>
      <c r="N29" s="169" t="s">
        <v>150</v>
      </c>
      <c r="O29" s="176"/>
      <c r="Q29" s="176"/>
      <c r="R29" s="169" t="s">
        <v>150</v>
      </c>
      <c r="S29" s="176"/>
      <c r="U29" s="174">
        <v>4</v>
      </c>
      <c r="W29" s="179"/>
    </row>
    <row r="30" spans="2:23">
      <c r="B30" s="169">
        <v>25</v>
      </c>
      <c r="C30" s="174" t="s">
        <v>184</v>
      </c>
      <c r="D30" s="169" t="s">
        <v>164</v>
      </c>
      <c r="E30" s="181"/>
      <c r="F30" s="169" t="s">
        <v>150</v>
      </c>
      <c r="G30" s="181"/>
      <c r="H30" s="170" t="s">
        <v>154</v>
      </c>
      <c r="I30" s="181"/>
      <c r="J30" s="170" t="s">
        <v>160</v>
      </c>
      <c r="K30" s="174">
        <v>4</v>
      </c>
      <c r="M30" s="176"/>
      <c r="N30" s="169" t="s">
        <v>150</v>
      </c>
      <c r="O30" s="176"/>
      <c r="Q30" s="176"/>
      <c r="R30" s="169" t="s">
        <v>150</v>
      </c>
      <c r="S30" s="176"/>
      <c r="U30" s="174">
        <v>3</v>
      </c>
      <c r="W30" s="179"/>
    </row>
    <row r="31" spans="2:23">
      <c r="B31" s="169">
        <v>26</v>
      </c>
      <c r="C31" s="174" t="s">
        <v>185</v>
      </c>
      <c r="D31" s="169" t="s">
        <v>164</v>
      </c>
      <c r="E31" s="181"/>
      <c r="F31" s="169" t="s">
        <v>150</v>
      </c>
      <c r="G31" s="181"/>
      <c r="H31" s="170" t="s">
        <v>154</v>
      </c>
      <c r="I31" s="181"/>
      <c r="J31" s="170" t="s">
        <v>95</v>
      </c>
      <c r="K31" s="174">
        <v>5</v>
      </c>
      <c r="M31" s="176"/>
      <c r="N31" s="169" t="s">
        <v>150</v>
      </c>
      <c r="O31" s="176"/>
      <c r="Q31" s="176"/>
      <c r="R31" s="169" t="s">
        <v>150</v>
      </c>
      <c r="S31" s="176"/>
      <c r="U31" s="174">
        <v>5</v>
      </c>
      <c r="W31" s="179"/>
    </row>
    <row r="32" spans="2:23">
      <c r="B32" s="169">
        <v>27</v>
      </c>
      <c r="C32" s="174" t="s">
        <v>186</v>
      </c>
      <c r="D32" s="169" t="s">
        <v>187</v>
      </c>
      <c r="E32" s="181"/>
      <c r="F32" s="169" t="s">
        <v>150</v>
      </c>
      <c r="G32" s="181"/>
      <c r="H32" s="170" t="s">
        <v>154</v>
      </c>
      <c r="I32" s="181"/>
      <c r="J32" s="170" t="s">
        <v>160</v>
      </c>
      <c r="K32" s="174">
        <v>0</v>
      </c>
      <c r="M32" s="176"/>
      <c r="N32" s="169" t="s">
        <v>150</v>
      </c>
      <c r="O32" s="176"/>
      <c r="Q32" s="176"/>
      <c r="R32" s="169" t="s">
        <v>188</v>
      </c>
      <c r="S32" s="176"/>
      <c r="U32" s="174">
        <v>0</v>
      </c>
      <c r="W32" s="179" t="s">
        <v>189</v>
      </c>
    </row>
    <row r="33" spans="2:23">
      <c r="B33" s="169">
        <v>28</v>
      </c>
      <c r="C33" s="174" t="s">
        <v>190</v>
      </c>
      <c r="D33" s="169" t="s">
        <v>164</v>
      </c>
      <c r="E33" s="181"/>
      <c r="F33" s="169" t="s">
        <v>104</v>
      </c>
      <c r="G33" s="181"/>
      <c r="H33" s="170" t="s">
        <v>162</v>
      </c>
      <c r="I33" s="181"/>
      <c r="J33" s="170" t="s">
        <v>160</v>
      </c>
      <c r="K33" s="174"/>
      <c r="M33" s="176"/>
      <c r="N33" s="169" t="s">
        <v>150</v>
      </c>
      <c r="O33" s="176"/>
      <c r="Q33" s="176"/>
      <c r="R33" s="169" t="s">
        <v>150</v>
      </c>
      <c r="S33" s="176"/>
      <c r="U33" s="174"/>
      <c r="W33" s="179"/>
    </row>
    <row r="34" spans="2:23">
      <c r="B34" s="169">
        <v>29</v>
      </c>
      <c r="C34" s="174" t="s">
        <v>191</v>
      </c>
      <c r="D34" s="169" t="s">
        <v>164</v>
      </c>
      <c r="E34" s="181"/>
      <c r="F34" s="169" t="s">
        <v>150</v>
      </c>
      <c r="G34" s="181"/>
      <c r="H34" s="170" t="s">
        <v>154</v>
      </c>
      <c r="I34" s="181"/>
      <c r="J34" s="170" t="s">
        <v>160</v>
      </c>
      <c r="K34" s="174"/>
      <c r="M34" s="176"/>
      <c r="N34" s="169" t="s">
        <v>150</v>
      </c>
      <c r="O34" s="176"/>
      <c r="Q34" s="176"/>
      <c r="R34" s="169" t="s">
        <v>150</v>
      </c>
      <c r="S34" s="176"/>
      <c r="U34" s="174"/>
      <c r="W34" s="179"/>
    </row>
    <row r="35" spans="2:23">
      <c r="B35" s="169">
        <v>30</v>
      </c>
      <c r="C35" s="174" t="s">
        <v>191</v>
      </c>
      <c r="D35" s="169" t="s">
        <v>164</v>
      </c>
      <c r="E35" s="181"/>
      <c r="F35" s="169" t="s">
        <v>150</v>
      </c>
      <c r="G35" s="181"/>
      <c r="H35" s="170" t="s">
        <v>154</v>
      </c>
      <c r="I35" s="181"/>
      <c r="J35" s="170" t="s">
        <v>160</v>
      </c>
      <c r="K35" s="174"/>
      <c r="M35" s="176"/>
      <c r="N35" s="169" t="s">
        <v>150</v>
      </c>
      <c r="O35" s="176"/>
      <c r="Q35" s="176"/>
      <c r="R35" s="169" t="s">
        <v>158</v>
      </c>
      <c r="S35" s="176"/>
      <c r="U35" s="174"/>
      <c r="W35" s="179"/>
    </row>
    <row r="36" spans="2:23">
      <c r="C36" s="182"/>
    </row>
    <row r="37" spans="2:23">
      <c r="C37" s="183" t="s">
        <v>192</v>
      </c>
    </row>
    <row r="38" spans="2:23">
      <c r="C38" s="183" t="s">
        <v>193</v>
      </c>
    </row>
    <row r="39" spans="2:23">
      <c r="C39" s="183" t="s">
        <v>194</v>
      </c>
    </row>
    <row r="40" spans="2:23">
      <c r="C40" s="183" t="s">
        <v>195</v>
      </c>
    </row>
    <row r="41" spans="2:23">
      <c r="C41" s="171" t="s">
        <v>196</v>
      </c>
    </row>
    <row r="42" spans="2:23">
      <c r="C42" s="171" t="s">
        <v>197</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S73"/>
  <sheetViews>
    <sheetView zoomScale="70" zoomScaleNormal="70" workbookViewId="0">
      <selection activeCell="M6" sqref="M6"/>
    </sheetView>
  </sheetViews>
  <sheetFormatPr defaultRowHeight="18.75"/>
  <cols>
    <col min="1" max="1" width="1.875" style="18" customWidth="1"/>
    <col min="2" max="3" width="9" style="18"/>
    <col min="4" max="4" width="45.625" style="18" customWidth="1"/>
    <col min="5" max="16384" width="9" style="18"/>
  </cols>
  <sheetData>
    <row r="1" spans="2:11">
      <c r="B1" s="18" t="s">
        <v>33</v>
      </c>
      <c r="D1" s="30"/>
      <c r="E1" s="30"/>
      <c r="F1" s="30"/>
    </row>
    <row r="2" spans="2:11" s="115" customFormat="1" ht="20.25" customHeight="1">
      <c r="B2" s="19" t="s">
        <v>198</v>
      </c>
      <c r="C2" s="19"/>
      <c r="D2" s="30"/>
      <c r="E2" s="30"/>
      <c r="F2" s="30"/>
    </row>
    <row r="3" spans="2:11" s="115" customFormat="1" ht="20.25" customHeight="1">
      <c r="B3" s="19"/>
      <c r="C3" s="19"/>
      <c r="D3" s="30"/>
      <c r="E3" s="30"/>
      <c r="F3" s="30"/>
    </row>
    <row r="4" spans="2:11" s="20" customFormat="1" ht="20.25" customHeight="1">
      <c r="B4" s="21"/>
      <c r="C4" s="30" t="s">
        <v>34</v>
      </c>
      <c r="D4" s="30"/>
      <c r="F4" s="737" t="s">
        <v>199</v>
      </c>
      <c r="G4" s="737"/>
      <c r="H4" s="737"/>
      <c r="I4" s="737"/>
      <c r="J4" s="737"/>
      <c r="K4" s="737"/>
    </row>
    <row r="5" spans="2:11" s="20" customFormat="1" ht="20.25" customHeight="1">
      <c r="B5" s="184"/>
      <c r="C5" s="30" t="s">
        <v>35</v>
      </c>
      <c r="D5" s="30"/>
      <c r="F5" s="737"/>
      <c r="G5" s="737"/>
      <c r="H5" s="737"/>
      <c r="I5" s="737"/>
      <c r="J5" s="737"/>
      <c r="K5" s="737"/>
    </row>
    <row r="6" spans="2:11" s="115" customFormat="1" ht="20.25" customHeight="1">
      <c r="B6" s="22" t="s">
        <v>36</v>
      </c>
      <c r="C6" s="30"/>
      <c r="D6" s="30"/>
      <c r="E6" s="185"/>
      <c r="F6" s="186"/>
    </row>
    <row r="7" spans="2:11" s="115" customFormat="1" ht="20.25" customHeight="1">
      <c r="B7" s="19"/>
      <c r="C7" s="19"/>
      <c r="D7" s="30"/>
      <c r="E7" s="185"/>
      <c r="F7" s="186"/>
    </row>
    <row r="8" spans="2:11" s="115" customFormat="1" ht="20.25" customHeight="1">
      <c r="B8" s="30" t="s">
        <v>37</v>
      </c>
      <c r="C8" s="19"/>
      <c r="D8" s="30"/>
      <c r="E8" s="185"/>
      <c r="F8" s="186"/>
    </row>
    <row r="9" spans="2:11" s="115" customFormat="1" ht="20.25" customHeight="1">
      <c r="B9" s="19"/>
      <c r="C9" s="19"/>
      <c r="D9" s="30"/>
      <c r="E9" s="30"/>
      <c r="F9" s="30"/>
    </row>
    <row r="10" spans="2:11" s="115" customFormat="1" ht="20.25" customHeight="1">
      <c r="B10" s="30" t="s">
        <v>38</v>
      </c>
      <c r="C10" s="19"/>
      <c r="D10" s="30"/>
      <c r="E10" s="30"/>
      <c r="F10" s="30"/>
    </row>
    <row r="11" spans="2:11" s="115" customFormat="1" ht="20.25" customHeight="1">
      <c r="B11" s="30"/>
      <c r="C11" s="19"/>
      <c r="D11" s="30"/>
      <c r="E11" s="30"/>
      <c r="F11" s="30"/>
    </row>
    <row r="12" spans="2:11" s="115" customFormat="1" ht="20.25" customHeight="1">
      <c r="B12" s="30" t="s">
        <v>39</v>
      </c>
      <c r="C12" s="19"/>
      <c r="D12" s="30"/>
    </row>
    <row r="13" spans="2:11" s="115" customFormat="1" ht="20.25" customHeight="1">
      <c r="B13" s="30"/>
      <c r="C13" s="19"/>
      <c r="D13" s="30"/>
    </row>
    <row r="14" spans="2:11" s="115" customFormat="1" ht="20.25" customHeight="1">
      <c r="B14" s="30" t="s">
        <v>40</v>
      </c>
      <c r="C14" s="19"/>
      <c r="D14" s="30"/>
    </row>
    <row r="15" spans="2:11" s="115" customFormat="1" ht="20.25" customHeight="1">
      <c r="B15" s="30"/>
      <c r="C15" s="19"/>
      <c r="D15" s="30"/>
    </row>
    <row r="16" spans="2:11" s="115" customFormat="1" ht="20.25" customHeight="1">
      <c r="B16" s="30" t="s">
        <v>200</v>
      </c>
      <c r="C16" s="19"/>
      <c r="D16" s="30"/>
    </row>
    <row r="17" spans="2:25" s="115" customFormat="1" ht="20.25" customHeight="1">
      <c r="B17" s="19"/>
      <c r="C17" s="19"/>
      <c r="D17" s="30"/>
    </row>
    <row r="18" spans="2:25" s="115" customFormat="1" ht="20.25" customHeight="1">
      <c r="B18" s="30" t="s">
        <v>201</v>
      </c>
      <c r="C18" s="19"/>
      <c r="D18" s="30"/>
    </row>
    <row r="19" spans="2:25" s="115" customFormat="1" ht="20.25" customHeight="1">
      <c r="B19" s="19"/>
      <c r="C19" s="19"/>
      <c r="D19" s="30"/>
    </row>
    <row r="20" spans="2:25" s="115" customFormat="1" ht="17.25" customHeight="1">
      <c r="B20" s="30" t="s">
        <v>202</v>
      </c>
      <c r="C20" s="30"/>
      <c r="D20" s="30"/>
    </row>
    <row r="21" spans="2:25" s="115" customFormat="1" ht="17.25" customHeight="1">
      <c r="B21" s="30" t="s">
        <v>41</v>
      </c>
      <c r="C21" s="30"/>
      <c r="D21" s="30"/>
    </row>
    <row r="22" spans="2:25" s="115" customFormat="1" ht="17.25" customHeight="1">
      <c r="B22" s="30"/>
      <c r="C22" s="30"/>
      <c r="D22" s="30"/>
    </row>
    <row r="23" spans="2:25" s="115" customFormat="1" ht="17.25" customHeight="1">
      <c r="B23" s="30"/>
      <c r="C23" s="23" t="s">
        <v>140</v>
      </c>
      <c r="D23" s="23" t="s">
        <v>42</v>
      </c>
    </row>
    <row r="24" spans="2:25" s="115" customFormat="1" ht="17.25" customHeight="1">
      <c r="B24" s="30"/>
      <c r="C24" s="23">
        <v>1</v>
      </c>
      <c r="D24" s="24" t="s">
        <v>43</v>
      </c>
    </row>
    <row r="25" spans="2:25" s="115" customFormat="1" ht="17.25" customHeight="1">
      <c r="B25" s="30"/>
      <c r="C25" s="23">
        <v>2</v>
      </c>
      <c r="D25" s="24" t="s">
        <v>124</v>
      </c>
    </row>
    <row r="26" spans="2:25" s="115" customFormat="1" ht="17.25" customHeight="1">
      <c r="B26" s="30"/>
      <c r="C26" s="23">
        <v>3</v>
      </c>
      <c r="D26" s="24" t="s">
        <v>125</v>
      </c>
    </row>
    <row r="27" spans="2:25" s="115" customFormat="1" ht="17.25" customHeight="1">
      <c r="B27" s="30"/>
      <c r="C27" s="23">
        <v>4</v>
      </c>
      <c r="D27" s="24" t="s">
        <v>126</v>
      </c>
    </row>
    <row r="28" spans="2:25" s="115" customFormat="1" ht="17.25" customHeight="1">
      <c r="B28" s="30"/>
      <c r="C28" s="23">
        <v>5</v>
      </c>
      <c r="D28" s="24" t="s">
        <v>131</v>
      </c>
    </row>
    <row r="29" spans="2:25" s="115" customFormat="1" ht="17.25" customHeight="1">
      <c r="B29" s="30"/>
      <c r="C29" s="185"/>
      <c r="D29" s="186"/>
    </row>
    <row r="30" spans="2:25" s="115" customFormat="1" ht="17.25" customHeight="1">
      <c r="B30" s="30" t="s">
        <v>203</v>
      </c>
      <c r="C30" s="30"/>
      <c r="D30" s="30"/>
      <c r="E30" s="20"/>
      <c r="F30" s="20"/>
    </row>
    <row r="31" spans="2:25" s="115" customFormat="1" ht="17.25" customHeight="1">
      <c r="B31" s="30" t="s">
        <v>44</v>
      </c>
      <c r="C31" s="30"/>
      <c r="D31" s="30"/>
      <c r="E31" s="20"/>
      <c r="F31" s="20"/>
    </row>
    <row r="32" spans="2:25" s="115" customFormat="1" ht="17.25" customHeight="1">
      <c r="B32" s="30"/>
      <c r="C32" s="30"/>
      <c r="D32" s="30"/>
      <c r="E32" s="20"/>
      <c r="F32" s="20"/>
      <c r="G32" s="187"/>
      <c r="H32" s="187"/>
      <c r="J32" s="187"/>
      <c r="K32" s="187"/>
      <c r="L32" s="187"/>
      <c r="M32" s="187"/>
      <c r="N32" s="187"/>
      <c r="O32" s="187"/>
      <c r="R32" s="187"/>
      <c r="S32" s="187"/>
      <c r="T32" s="187"/>
      <c r="W32" s="187"/>
      <c r="X32" s="187"/>
      <c r="Y32" s="187"/>
    </row>
    <row r="33" spans="2:51" s="115" customFormat="1" ht="17.25" customHeight="1">
      <c r="B33" s="30"/>
      <c r="C33" s="23" t="s">
        <v>28</v>
      </c>
      <c r="D33" s="23" t="s">
        <v>29</v>
      </c>
      <c r="E33" s="20"/>
      <c r="F33" s="20"/>
      <c r="G33" s="187"/>
      <c r="H33" s="187"/>
      <c r="J33" s="187"/>
      <c r="K33" s="187"/>
      <c r="L33" s="187"/>
      <c r="M33" s="187"/>
      <c r="N33" s="187"/>
      <c r="O33" s="187"/>
      <c r="R33" s="187"/>
      <c r="S33" s="187"/>
      <c r="T33" s="187"/>
      <c r="W33" s="187"/>
      <c r="X33" s="187"/>
      <c r="Y33" s="187"/>
    </row>
    <row r="34" spans="2:51" s="115" customFormat="1" ht="17.25" customHeight="1">
      <c r="B34" s="30"/>
      <c r="C34" s="23" t="s">
        <v>204</v>
      </c>
      <c r="D34" s="24" t="s">
        <v>30</v>
      </c>
      <c r="E34" s="20"/>
      <c r="F34" s="20"/>
      <c r="G34" s="187"/>
      <c r="H34" s="187"/>
      <c r="J34" s="187"/>
      <c r="K34" s="187"/>
      <c r="L34" s="187"/>
      <c r="M34" s="187"/>
      <c r="N34" s="187"/>
      <c r="O34" s="187"/>
      <c r="R34" s="187"/>
      <c r="S34" s="187"/>
      <c r="T34" s="187"/>
      <c r="W34" s="187"/>
      <c r="X34" s="187"/>
      <c r="Y34" s="187"/>
    </row>
    <row r="35" spans="2:51" s="115" customFormat="1" ht="17.25" customHeight="1">
      <c r="B35" s="30"/>
      <c r="C35" s="23" t="s">
        <v>205</v>
      </c>
      <c r="D35" s="24" t="s">
        <v>31</v>
      </c>
      <c r="E35" s="20"/>
      <c r="F35" s="20"/>
      <c r="G35" s="187"/>
      <c r="H35" s="187"/>
      <c r="J35" s="187"/>
      <c r="K35" s="187"/>
      <c r="L35" s="187"/>
      <c r="M35" s="187"/>
      <c r="N35" s="187"/>
      <c r="O35" s="187"/>
      <c r="R35" s="187"/>
      <c r="S35" s="187"/>
      <c r="T35" s="187"/>
      <c r="W35" s="187"/>
      <c r="X35" s="187"/>
      <c r="Y35" s="187"/>
    </row>
    <row r="36" spans="2:51" s="115" customFormat="1" ht="17.25" customHeight="1">
      <c r="B36" s="30"/>
      <c r="C36" s="23" t="s">
        <v>206</v>
      </c>
      <c r="D36" s="24" t="s">
        <v>32</v>
      </c>
      <c r="E36" s="20"/>
      <c r="F36" s="20"/>
      <c r="G36" s="187"/>
      <c r="H36" s="187"/>
      <c r="J36" s="187"/>
      <c r="K36" s="187"/>
      <c r="L36" s="187"/>
      <c r="M36" s="187"/>
      <c r="N36" s="187"/>
      <c r="O36" s="187"/>
      <c r="R36" s="187"/>
      <c r="S36" s="187"/>
      <c r="T36" s="187"/>
      <c r="W36" s="187"/>
      <c r="X36" s="187"/>
      <c r="Y36" s="187"/>
    </row>
    <row r="37" spans="2:51" s="115" customFormat="1" ht="17.25" customHeight="1">
      <c r="B37" s="30"/>
      <c r="C37" s="23" t="s">
        <v>207</v>
      </c>
      <c r="D37" s="24" t="s">
        <v>208</v>
      </c>
      <c r="E37" s="20"/>
      <c r="F37" s="20"/>
      <c r="G37" s="187"/>
      <c r="H37" s="187"/>
      <c r="J37" s="187"/>
      <c r="K37" s="187"/>
      <c r="L37" s="187"/>
      <c r="M37" s="187"/>
      <c r="N37" s="187"/>
      <c r="O37" s="187"/>
      <c r="R37" s="187"/>
      <c r="S37" s="187"/>
      <c r="T37" s="187"/>
      <c r="W37" s="187"/>
      <c r="X37" s="187"/>
      <c r="Y37" s="187"/>
    </row>
    <row r="38" spans="2:51" s="115" customFormat="1" ht="17.25" customHeight="1">
      <c r="B38" s="30"/>
      <c r="C38" s="30"/>
      <c r="D38" s="30"/>
      <c r="E38" s="20"/>
      <c r="F38" s="20"/>
      <c r="G38" s="187"/>
      <c r="H38" s="187"/>
      <c r="J38" s="187"/>
      <c r="K38" s="187"/>
      <c r="L38" s="187"/>
      <c r="M38" s="187"/>
      <c r="N38" s="187"/>
      <c r="O38" s="187"/>
      <c r="R38" s="187"/>
      <c r="S38" s="187"/>
      <c r="T38" s="187"/>
      <c r="W38" s="187"/>
      <c r="X38" s="187"/>
      <c r="Y38" s="187"/>
    </row>
    <row r="39" spans="2:51" s="115" customFormat="1" ht="17.25" customHeight="1">
      <c r="B39" s="30"/>
      <c r="C39" s="25" t="s">
        <v>45</v>
      </c>
      <c r="D39" s="30"/>
      <c r="E39" s="20"/>
      <c r="F39" s="20"/>
      <c r="G39" s="187"/>
      <c r="H39" s="187"/>
      <c r="J39" s="187"/>
      <c r="K39" s="187"/>
      <c r="L39" s="187"/>
      <c r="M39" s="187"/>
      <c r="N39" s="187"/>
      <c r="O39" s="187"/>
      <c r="R39" s="187"/>
      <c r="S39" s="187"/>
      <c r="T39" s="187"/>
      <c r="W39" s="187"/>
      <c r="X39" s="187"/>
      <c r="Y39" s="187"/>
    </row>
    <row r="40" spans="2:51" s="115" customFormat="1" ht="17.25" customHeight="1">
      <c r="B40" s="20"/>
      <c r="C40" s="30" t="s">
        <v>46</v>
      </c>
      <c r="D40" s="20"/>
      <c r="E40" s="20"/>
      <c r="F40" s="25"/>
      <c r="G40" s="187"/>
      <c r="H40" s="187"/>
      <c r="J40" s="187"/>
      <c r="K40" s="187"/>
      <c r="L40" s="187"/>
      <c r="M40" s="187"/>
      <c r="N40" s="187"/>
      <c r="O40" s="187"/>
      <c r="R40" s="187"/>
      <c r="S40" s="187"/>
      <c r="T40" s="187"/>
      <c r="W40" s="187"/>
      <c r="X40" s="187"/>
      <c r="Y40" s="187"/>
    </row>
    <row r="41" spans="2:51" s="115" customFormat="1" ht="17.25" customHeight="1">
      <c r="B41" s="20"/>
      <c r="C41" s="30" t="s">
        <v>47</v>
      </c>
      <c r="D41" s="20"/>
      <c r="E41" s="20"/>
      <c r="F41" s="30"/>
      <c r="G41" s="187"/>
      <c r="H41" s="187"/>
      <c r="J41" s="187"/>
      <c r="K41" s="187"/>
      <c r="L41" s="187"/>
      <c r="M41" s="187"/>
      <c r="N41" s="187"/>
      <c r="O41" s="187"/>
      <c r="R41" s="187"/>
      <c r="S41" s="187"/>
      <c r="T41" s="187"/>
      <c r="W41" s="187"/>
      <c r="X41" s="187"/>
      <c r="Y41" s="187"/>
    </row>
    <row r="42" spans="2:51" s="115" customFormat="1" ht="17.25" customHeight="1">
      <c r="B42" s="30"/>
      <c r="C42" s="30"/>
      <c r="D42" s="30"/>
      <c r="E42" s="25"/>
      <c r="F42" s="187"/>
      <c r="G42" s="187"/>
      <c r="H42" s="187"/>
      <c r="J42" s="187"/>
      <c r="K42" s="187"/>
      <c r="L42" s="187"/>
      <c r="M42" s="187"/>
      <c r="N42" s="187"/>
      <c r="O42" s="187"/>
      <c r="R42" s="187"/>
      <c r="S42" s="187"/>
      <c r="T42" s="187"/>
      <c r="W42" s="187"/>
      <c r="X42" s="187"/>
      <c r="Y42" s="187"/>
    </row>
    <row r="43" spans="2:51" s="115" customFormat="1" ht="17.25" customHeight="1">
      <c r="B43" s="30" t="s">
        <v>209</v>
      </c>
      <c r="C43" s="30"/>
      <c r="D43" s="30"/>
    </row>
    <row r="44" spans="2:51" s="115" customFormat="1" ht="17.25" customHeight="1">
      <c r="B44" s="30" t="s">
        <v>48</v>
      </c>
      <c r="C44" s="30"/>
      <c r="D44" s="30"/>
      <c r="AH44" s="188"/>
      <c r="AI44" s="188"/>
      <c r="AJ44" s="188"/>
      <c r="AK44" s="188"/>
      <c r="AL44" s="188"/>
      <c r="AM44" s="188"/>
      <c r="AN44" s="188"/>
      <c r="AO44" s="188"/>
      <c r="AP44" s="188"/>
      <c r="AQ44" s="188"/>
      <c r="AR44" s="188"/>
      <c r="AS44" s="188"/>
    </row>
    <row r="45" spans="2:51" s="115" customFormat="1" ht="17.25" customHeight="1">
      <c r="B45" s="27" t="s">
        <v>210</v>
      </c>
      <c r="C45" s="20"/>
      <c r="D45" s="20"/>
      <c r="E45" s="189"/>
      <c r="F45" s="189"/>
      <c r="G45" s="189"/>
      <c r="H45" s="189"/>
      <c r="I45" s="189"/>
      <c r="J45" s="189"/>
      <c r="K45" s="189"/>
      <c r="L45" s="189"/>
      <c r="M45" s="189"/>
      <c r="N45" s="189"/>
      <c r="O45" s="26"/>
      <c r="P45" s="26"/>
      <c r="Q45" s="189"/>
      <c r="R45" s="26"/>
      <c r="S45" s="189"/>
      <c r="T45" s="189"/>
      <c r="U45" s="26"/>
      <c r="V45" s="188"/>
      <c r="W45" s="188"/>
      <c r="X45" s="188"/>
      <c r="Y45" s="189"/>
      <c r="Z45" s="189"/>
      <c r="AA45" s="189"/>
      <c r="AB45" s="189"/>
      <c r="AC45" s="188"/>
      <c r="AD45" s="189"/>
      <c r="AE45" s="26"/>
      <c r="AF45" s="26"/>
      <c r="AG45" s="26"/>
      <c r="AH45" s="26"/>
      <c r="AI45" s="28"/>
      <c r="AJ45" s="26"/>
      <c r="AK45" s="26"/>
      <c r="AL45" s="26"/>
      <c r="AM45" s="26"/>
      <c r="AN45" s="26"/>
      <c r="AO45" s="26"/>
      <c r="AP45" s="26"/>
      <c r="AQ45" s="26"/>
      <c r="AR45" s="26"/>
      <c r="AS45" s="26"/>
      <c r="AT45" s="26"/>
      <c r="AU45" s="26"/>
      <c r="AV45" s="26"/>
      <c r="AW45" s="26"/>
      <c r="AX45" s="26"/>
      <c r="AY45" s="28"/>
    </row>
    <row r="46" spans="2:51" s="115" customFormat="1" ht="17.25" customHeight="1">
      <c r="F46" s="188"/>
    </row>
    <row r="47" spans="2:51" s="115" customFormat="1" ht="17.25" customHeight="1">
      <c r="B47" s="30" t="s">
        <v>211</v>
      </c>
      <c r="C47" s="30"/>
    </row>
    <row r="48" spans="2:51" s="115" customFormat="1" ht="17.25" customHeight="1">
      <c r="B48" s="30"/>
      <c r="C48" s="30"/>
    </row>
    <row r="49" spans="2:54" s="115" customFormat="1" ht="17.25" customHeight="1">
      <c r="B49" s="30" t="s">
        <v>212</v>
      </c>
      <c r="C49" s="30"/>
    </row>
    <row r="50" spans="2:54" s="115" customFormat="1" ht="17.25" customHeight="1">
      <c r="B50" s="30" t="s">
        <v>213</v>
      </c>
      <c r="C50" s="30"/>
    </row>
    <row r="51" spans="2:54" s="115" customFormat="1" ht="17.25" customHeight="1">
      <c r="B51" s="30"/>
      <c r="C51" s="30"/>
    </row>
    <row r="52" spans="2:54" s="115" customFormat="1" ht="17.25" customHeight="1">
      <c r="B52" s="30" t="s">
        <v>214</v>
      </c>
      <c r="C52" s="30"/>
    </row>
    <row r="53" spans="2:54" s="115" customFormat="1" ht="17.25" customHeight="1">
      <c r="B53" s="30" t="s">
        <v>215</v>
      </c>
      <c r="C53" s="30"/>
    </row>
    <row r="54" spans="2:54" s="115" customFormat="1" ht="17.25" customHeight="1">
      <c r="B54" s="30"/>
      <c r="C54" s="30"/>
    </row>
    <row r="55" spans="2:54" s="115" customFormat="1" ht="17.25" customHeight="1">
      <c r="B55" s="30" t="s">
        <v>216</v>
      </c>
      <c r="C55" s="30"/>
      <c r="D55" s="30"/>
    </row>
    <row r="56" spans="2:54" s="115" customFormat="1" ht="17.25" customHeight="1">
      <c r="B56" s="30"/>
      <c r="C56" s="30"/>
      <c r="D56" s="30"/>
    </row>
    <row r="57" spans="2:54" s="115" customFormat="1" ht="17.25" customHeight="1">
      <c r="B57" s="20" t="s">
        <v>217</v>
      </c>
      <c r="C57" s="20"/>
      <c r="D57" s="30"/>
    </row>
    <row r="58" spans="2:54" s="115" customFormat="1" ht="17.25" customHeight="1">
      <c r="B58" s="20" t="s">
        <v>49</v>
      </c>
      <c r="C58" s="20"/>
      <c r="D58" s="30"/>
    </row>
    <row r="59" spans="2:54" s="115" customFormat="1" ht="17.25" customHeight="1">
      <c r="B59" s="20" t="s">
        <v>218</v>
      </c>
      <c r="C59" s="20"/>
      <c r="D59" s="30"/>
    </row>
    <row r="60" spans="2:54" s="115" customFormat="1" ht="17.25" customHeight="1"/>
    <row r="61" spans="2:54" s="115" customFormat="1" ht="17.25" customHeight="1">
      <c r="B61" s="115" t="s">
        <v>219</v>
      </c>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2:54" s="115" customFormat="1" ht="17.25" customHeight="1">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2:54" s="115" customFormat="1" ht="17.25" customHeight="1">
      <c r="B63" s="115" t="s">
        <v>220</v>
      </c>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row>
    <row r="64" spans="2:54" s="115" customFormat="1" ht="17.25" customHeight="1">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row>
    <row r="65" spans="2:71" s="115" customFormat="1" ht="17.25" customHeight="1">
      <c r="B65" s="115" t="s">
        <v>221</v>
      </c>
      <c r="BL65" s="190"/>
      <c r="BM65" s="191"/>
      <c r="BN65" s="190"/>
      <c r="BO65" s="190"/>
      <c r="BP65" s="190"/>
      <c r="BQ65" s="192"/>
      <c r="BR65" s="193"/>
      <c r="BS65" s="193"/>
    </row>
    <row r="66" spans="2:71" s="115" customFormat="1" ht="17.25" customHeight="1">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2:71" s="115" customFormat="1" ht="17.25" customHeight="1">
      <c r="B67" s="115" t="s">
        <v>222</v>
      </c>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row>
    <row r="68" spans="2:71" s="115" customFormat="1" ht="17.25" customHeight="1">
      <c r="B68" s="115" t="s">
        <v>223</v>
      </c>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row>
    <row r="69" spans="2:71" s="115" customFormat="1" ht="17.25" customHeight="1">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row>
    <row r="70" spans="2:71" ht="17.25" customHeight="1">
      <c r="B70" s="18" t="s">
        <v>224</v>
      </c>
    </row>
    <row r="71" spans="2:71" ht="17.25" customHeight="1">
      <c r="B71" s="115" t="s">
        <v>225</v>
      </c>
    </row>
    <row r="72" spans="2:71" ht="17.25" customHeight="1"/>
    <row r="73" spans="2:71" ht="17.25" customHeight="1"/>
  </sheetData>
  <mergeCells count="1">
    <mergeCell ref="F4:K5"/>
  </mergeCells>
  <phoneticPr fontId="2"/>
  <pageMargins left="0.70866141732283472" right="0.70866141732283472" top="0.74803149606299213" bottom="0.74803149606299213"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44"/>
  <sheetViews>
    <sheetView zoomScale="55" zoomScaleNormal="55" workbookViewId="0">
      <selection activeCell="D18" sqref="D18"/>
    </sheetView>
  </sheetViews>
  <sheetFormatPr defaultRowHeight="25.5"/>
  <cols>
    <col min="1" max="1" width="1.75" style="196" customWidth="1"/>
    <col min="2" max="2" width="9" style="196"/>
    <col min="3" max="12" width="40.625" style="196" customWidth="1"/>
    <col min="13" max="16384" width="9" style="196"/>
  </cols>
  <sheetData>
    <row r="1" spans="1:12">
      <c r="A1" s="194"/>
      <c r="B1" s="195" t="s">
        <v>50</v>
      </c>
      <c r="C1" s="195"/>
      <c r="D1" s="195"/>
    </row>
    <row r="2" spans="1:12">
      <c r="A2" s="194"/>
      <c r="B2" s="195"/>
      <c r="C2" s="195"/>
      <c r="D2" s="195"/>
    </row>
    <row r="3" spans="1:12">
      <c r="A3" s="194"/>
      <c r="B3" s="197" t="s">
        <v>226</v>
      </c>
      <c r="C3" s="197" t="s">
        <v>12</v>
      </c>
      <c r="D3" s="195"/>
    </row>
    <row r="4" spans="1:12">
      <c r="A4" s="194"/>
      <c r="B4" s="198">
        <v>1</v>
      </c>
      <c r="C4" s="199" t="s">
        <v>92</v>
      </c>
      <c r="D4" s="195"/>
    </row>
    <row r="5" spans="1:12">
      <c r="A5" s="194"/>
      <c r="B5" s="198">
        <v>2</v>
      </c>
      <c r="C5" s="199" t="s">
        <v>227</v>
      </c>
    </row>
    <row r="6" spans="1:12">
      <c r="A6" s="194"/>
      <c r="B6" s="198">
        <v>3</v>
      </c>
      <c r="C6" s="199" t="s">
        <v>227</v>
      </c>
      <c r="D6" s="195"/>
    </row>
    <row r="7" spans="1:12">
      <c r="A7" s="194"/>
      <c r="B7" s="198">
        <v>4</v>
      </c>
      <c r="C7" s="199" t="s">
        <v>227</v>
      </c>
      <c r="D7" s="195"/>
    </row>
    <row r="8" spans="1:12">
      <c r="A8" s="194"/>
      <c r="B8" s="198">
        <v>5</v>
      </c>
      <c r="C8" s="199" t="s">
        <v>227</v>
      </c>
      <c r="D8" s="195"/>
    </row>
    <row r="9" spans="1:12">
      <c r="A9" s="194"/>
      <c r="B9" s="195"/>
      <c r="C9" s="195"/>
      <c r="D9" s="195"/>
    </row>
    <row r="10" spans="1:12">
      <c r="A10" s="194"/>
      <c r="B10" s="195" t="s">
        <v>51</v>
      </c>
      <c r="C10" s="195"/>
      <c r="D10" s="195"/>
    </row>
    <row r="11" spans="1:12" ht="26.25" thickBot="1">
      <c r="A11" s="194"/>
      <c r="B11" s="195"/>
      <c r="C11" s="195"/>
      <c r="D11" s="195"/>
    </row>
    <row r="12" spans="1:12" ht="26.25" thickBot="1">
      <c r="A12" s="194"/>
      <c r="B12" s="200" t="s">
        <v>42</v>
      </c>
      <c r="C12" s="201" t="s">
        <v>43</v>
      </c>
      <c r="D12" s="202" t="s">
        <v>124</v>
      </c>
      <c r="E12" s="202" t="s">
        <v>125</v>
      </c>
      <c r="F12" s="202" t="s">
        <v>126</v>
      </c>
      <c r="G12" s="203" t="s">
        <v>131</v>
      </c>
      <c r="H12" s="204" t="s">
        <v>227</v>
      </c>
      <c r="I12" s="204" t="s">
        <v>228</v>
      </c>
      <c r="J12" s="204" t="s">
        <v>228</v>
      </c>
      <c r="K12" s="204" t="s">
        <v>228</v>
      </c>
      <c r="L12" s="205" t="s">
        <v>227</v>
      </c>
    </row>
    <row r="13" spans="1:12">
      <c r="A13" s="194"/>
      <c r="B13" s="738" t="s">
        <v>52</v>
      </c>
      <c r="C13" s="206" t="s">
        <v>228</v>
      </c>
      <c r="D13" s="207" t="s">
        <v>229</v>
      </c>
      <c r="E13" s="207" t="s">
        <v>230</v>
      </c>
      <c r="F13" s="207" t="s">
        <v>231</v>
      </c>
      <c r="G13" s="208" t="s">
        <v>232</v>
      </c>
      <c r="H13" s="209" t="s">
        <v>227</v>
      </c>
      <c r="I13" s="209" t="s">
        <v>228</v>
      </c>
      <c r="J13" s="209" t="s">
        <v>228</v>
      </c>
      <c r="K13" s="209" t="s">
        <v>227</v>
      </c>
      <c r="L13" s="210" t="s">
        <v>228</v>
      </c>
    </row>
    <row r="14" spans="1:12">
      <c r="B14" s="739"/>
      <c r="C14" s="211" t="s">
        <v>227</v>
      </c>
      <c r="D14" s="212" t="s">
        <v>233</v>
      </c>
      <c r="E14" s="212" t="s">
        <v>234</v>
      </c>
      <c r="F14" s="212" t="s">
        <v>227</v>
      </c>
      <c r="G14" s="213" t="s">
        <v>235</v>
      </c>
      <c r="H14" s="212" t="s">
        <v>227</v>
      </c>
      <c r="I14" s="212" t="s">
        <v>236</v>
      </c>
      <c r="J14" s="212" t="s">
        <v>227</v>
      </c>
      <c r="K14" s="212" t="s">
        <v>227</v>
      </c>
      <c r="L14" s="214" t="s">
        <v>227</v>
      </c>
    </row>
    <row r="15" spans="1:12">
      <c r="B15" s="739"/>
      <c r="C15" s="211" t="s">
        <v>227</v>
      </c>
      <c r="D15" s="212" t="s">
        <v>237</v>
      </c>
      <c r="E15" s="215" t="s">
        <v>227</v>
      </c>
      <c r="F15" s="215" t="s">
        <v>228</v>
      </c>
      <c r="G15" s="213" t="s">
        <v>238</v>
      </c>
      <c r="H15" s="215" t="s">
        <v>228</v>
      </c>
      <c r="I15" s="215" t="s">
        <v>239</v>
      </c>
      <c r="J15" s="215" t="s">
        <v>227</v>
      </c>
      <c r="K15" s="215" t="s">
        <v>228</v>
      </c>
      <c r="L15" s="216" t="s">
        <v>236</v>
      </c>
    </row>
    <row r="16" spans="1:12">
      <c r="B16" s="739"/>
      <c r="C16" s="211" t="s">
        <v>227</v>
      </c>
      <c r="D16" s="212" t="s">
        <v>231</v>
      </c>
      <c r="E16" s="215" t="s">
        <v>228</v>
      </c>
      <c r="F16" s="215" t="s">
        <v>239</v>
      </c>
      <c r="G16" s="213" t="s">
        <v>230</v>
      </c>
      <c r="H16" s="215" t="s">
        <v>240</v>
      </c>
      <c r="I16" s="215" t="s">
        <v>227</v>
      </c>
      <c r="J16" s="215" t="s">
        <v>227</v>
      </c>
      <c r="K16" s="215" t="s">
        <v>227</v>
      </c>
      <c r="L16" s="216" t="s">
        <v>228</v>
      </c>
    </row>
    <row r="17" spans="2:12">
      <c r="B17" s="739"/>
      <c r="C17" s="211" t="s">
        <v>228</v>
      </c>
      <c r="D17" s="212" t="s">
        <v>431</v>
      </c>
      <c r="E17" s="215" t="s">
        <v>227</v>
      </c>
      <c r="F17" s="215" t="s">
        <v>236</v>
      </c>
      <c r="G17" s="213" t="s">
        <v>234</v>
      </c>
      <c r="H17" s="215" t="s">
        <v>228</v>
      </c>
      <c r="I17" s="215" t="s">
        <v>227</v>
      </c>
      <c r="J17" s="215" t="s">
        <v>228</v>
      </c>
      <c r="K17" s="215" t="s">
        <v>228</v>
      </c>
      <c r="L17" s="216" t="s">
        <v>227</v>
      </c>
    </row>
    <row r="18" spans="2:12">
      <c r="B18" s="739"/>
      <c r="C18" s="211" t="s">
        <v>239</v>
      </c>
      <c r="D18" s="212" t="s">
        <v>432</v>
      </c>
      <c r="E18" s="215" t="s">
        <v>227</v>
      </c>
      <c r="F18" s="215" t="s">
        <v>228</v>
      </c>
      <c r="G18" s="213" t="s">
        <v>241</v>
      </c>
      <c r="H18" s="215" t="s">
        <v>227</v>
      </c>
      <c r="I18" s="215" t="s">
        <v>239</v>
      </c>
      <c r="J18" s="215" t="s">
        <v>239</v>
      </c>
      <c r="K18" s="215" t="s">
        <v>227</v>
      </c>
      <c r="L18" s="216" t="s">
        <v>227</v>
      </c>
    </row>
    <row r="19" spans="2:12">
      <c r="B19" s="739"/>
      <c r="C19" s="211" t="s">
        <v>227</v>
      </c>
      <c r="D19" s="215" t="s">
        <v>227</v>
      </c>
      <c r="E19" s="215" t="s">
        <v>227</v>
      </c>
      <c r="F19" s="215" t="s">
        <v>227</v>
      </c>
      <c r="G19" s="213" t="s">
        <v>242</v>
      </c>
      <c r="H19" s="215" t="s">
        <v>227</v>
      </c>
      <c r="I19" s="215" t="s">
        <v>240</v>
      </c>
      <c r="J19" s="215" t="s">
        <v>227</v>
      </c>
      <c r="K19" s="215" t="s">
        <v>227</v>
      </c>
      <c r="L19" s="216" t="s">
        <v>227</v>
      </c>
    </row>
    <row r="20" spans="2:12">
      <c r="B20" s="739"/>
      <c r="C20" s="211" t="s">
        <v>227</v>
      </c>
      <c r="D20" s="215" t="s">
        <v>228</v>
      </c>
      <c r="E20" s="215" t="s">
        <v>228</v>
      </c>
      <c r="F20" s="215" t="s">
        <v>228</v>
      </c>
      <c r="G20" s="213" t="s">
        <v>243</v>
      </c>
      <c r="H20" s="215" t="s">
        <v>228</v>
      </c>
      <c r="I20" s="215" t="s">
        <v>227</v>
      </c>
      <c r="J20" s="215" t="s">
        <v>227</v>
      </c>
      <c r="K20" s="215" t="s">
        <v>236</v>
      </c>
      <c r="L20" s="216" t="s">
        <v>239</v>
      </c>
    </row>
    <row r="21" spans="2:12">
      <c r="B21" s="739"/>
      <c r="C21" s="211" t="s">
        <v>240</v>
      </c>
      <c r="D21" s="215" t="s">
        <v>228</v>
      </c>
      <c r="E21" s="215" t="s">
        <v>227</v>
      </c>
      <c r="F21" s="215" t="s">
        <v>227</v>
      </c>
      <c r="G21" s="213" t="s">
        <v>244</v>
      </c>
      <c r="H21" s="215" t="s">
        <v>236</v>
      </c>
      <c r="I21" s="215" t="s">
        <v>227</v>
      </c>
      <c r="J21" s="215" t="s">
        <v>227</v>
      </c>
      <c r="K21" s="215" t="s">
        <v>227</v>
      </c>
      <c r="L21" s="216" t="s">
        <v>227</v>
      </c>
    </row>
    <row r="22" spans="2:12">
      <c r="B22" s="739"/>
      <c r="C22" s="211" t="s">
        <v>228</v>
      </c>
      <c r="D22" s="215" t="s">
        <v>228</v>
      </c>
      <c r="E22" s="215" t="s">
        <v>227</v>
      </c>
      <c r="F22" s="215" t="s">
        <v>227</v>
      </c>
      <c r="G22" s="215" t="s">
        <v>228</v>
      </c>
      <c r="H22" s="215" t="s">
        <v>228</v>
      </c>
      <c r="I22" s="215" t="s">
        <v>236</v>
      </c>
      <c r="J22" s="215" t="s">
        <v>236</v>
      </c>
      <c r="K22" s="215" t="s">
        <v>228</v>
      </c>
      <c r="L22" s="216" t="s">
        <v>227</v>
      </c>
    </row>
    <row r="23" spans="2:12">
      <c r="B23" s="739"/>
      <c r="C23" s="211" t="s">
        <v>227</v>
      </c>
      <c r="D23" s="215" t="s">
        <v>228</v>
      </c>
      <c r="E23" s="215" t="s">
        <v>239</v>
      </c>
      <c r="F23" s="215" t="s">
        <v>227</v>
      </c>
      <c r="G23" s="215" t="s">
        <v>239</v>
      </c>
      <c r="H23" s="215" t="s">
        <v>239</v>
      </c>
      <c r="I23" s="215" t="s">
        <v>240</v>
      </c>
      <c r="J23" s="215" t="s">
        <v>228</v>
      </c>
      <c r="K23" s="215" t="s">
        <v>227</v>
      </c>
      <c r="L23" s="216" t="s">
        <v>228</v>
      </c>
    </row>
    <row r="24" spans="2:12">
      <c r="B24" s="739"/>
      <c r="C24" s="211" t="s">
        <v>228</v>
      </c>
      <c r="D24" s="215" t="s">
        <v>227</v>
      </c>
      <c r="E24" s="215" t="s">
        <v>227</v>
      </c>
      <c r="F24" s="215" t="s">
        <v>227</v>
      </c>
      <c r="G24" s="215" t="s">
        <v>228</v>
      </c>
      <c r="H24" s="215" t="s">
        <v>227</v>
      </c>
      <c r="I24" s="215" t="s">
        <v>228</v>
      </c>
      <c r="J24" s="215" t="s">
        <v>227</v>
      </c>
      <c r="K24" s="215" t="s">
        <v>236</v>
      </c>
      <c r="L24" s="216" t="s">
        <v>239</v>
      </c>
    </row>
    <row r="25" spans="2:12" ht="26.25" thickBot="1">
      <c r="B25" s="740"/>
      <c r="C25" s="217" t="s">
        <v>228</v>
      </c>
      <c r="D25" s="218" t="s">
        <v>228</v>
      </c>
      <c r="E25" s="218" t="s">
        <v>228</v>
      </c>
      <c r="F25" s="218" t="s">
        <v>227</v>
      </c>
      <c r="G25" s="218" t="s">
        <v>227</v>
      </c>
      <c r="H25" s="218" t="s">
        <v>227</v>
      </c>
      <c r="I25" s="218" t="s">
        <v>228</v>
      </c>
      <c r="J25" s="218" t="s">
        <v>227</v>
      </c>
      <c r="K25" s="218" t="s">
        <v>240</v>
      </c>
      <c r="L25" s="219" t="s">
        <v>227</v>
      </c>
    </row>
    <row r="28" spans="2:12">
      <c r="C28" s="196" t="s">
        <v>53</v>
      </c>
    </row>
    <row r="29" spans="2:12">
      <c r="C29" s="196" t="s">
        <v>54</v>
      </c>
    </row>
    <row r="30" spans="2:12">
      <c r="C30" s="196" t="s">
        <v>245</v>
      </c>
    </row>
    <row r="31" spans="2:12">
      <c r="C31" s="196" t="s">
        <v>55</v>
      </c>
    </row>
    <row r="32" spans="2:12">
      <c r="C32" s="196" t="s">
        <v>246</v>
      </c>
    </row>
    <row r="33" spans="3:3">
      <c r="C33" s="196" t="s">
        <v>247</v>
      </c>
    </row>
    <row r="34" spans="3:3">
      <c r="C34" s="196" t="s">
        <v>248</v>
      </c>
    </row>
    <row r="35" spans="3:3">
      <c r="C35" s="196" t="s">
        <v>249</v>
      </c>
    </row>
    <row r="36" spans="3:3">
      <c r="C36" s="196" t="s">
        <v>56</v>
      </c>
    </row>
    <row r="37" spans="3:3">
      <c r="C37" s="196" t="s">
        <v>57</v>
      </c>
    </row>
    <row r="39" spans="3:3">
      <c r="C39" s="196" t="s">
        <v>250</v>
      </c>
    </row>
    <row r="40" spans="3:3">
      <c r="C40" s="196" t="s">
        <v>58</v>
      </c>
    </row>
    <row r="41" spans="3:3">
      <c r="C41" s="196" t="s">
        <v>59</v>
      </c>
    </row>
    <row r="42" spans="3:3">
      <c r="C42" s="196" t="s">
        <v>60</v>
      </c>
    </row>
    <row r="43" spans="3:3">
      <c r="C43" s="196" t="s">
        <v>61</v>
      </c>
    </row>
    <row r="44" spans="3:3">
      <c r="C44" s="196" t="s">
        <v>62</v>
      </c>
    </row>
  </sheetData>
  <mergeCells count="1">
    <mergeCell ref="B13:B25"/>
  </mergeCells>
  <phoneticPr fontId="2"/>
  <pageMargins left="0.70866141732283472" right="0.70866141732283472" top="0.74803149606299213" bottom="0.74803149606299213" header="0.31496062992125984" footer="0.3149606299212598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239"/>
  <sheetViews>
    <sheetView view="pageBreakPreview" topLeftCell="A224" zoomScaleNormal="100" zoomScaleSheetLayoutView="100" workbookViewId="0">
      <selection activeCell="E73" sqref="E73:T73"/>
    </sheetView>
  </sheetViews>
  <sheetFormatPr defaultColWidth="3.625" defaultRowHeight="15" customHeight="1"/>
  <cols>
    <col min="1" max="3" width="3.125" style="223" customWidth="1"/>
    <col min="4" max="4" width="4.625" style="224" customWidth="1"/>
    <col min="5" max="5" width="3.625" style="223" customWidth="1"/>
    <col min="6" max="11" width="3.625" style="223"/>
    <col min="12" max="12" width="3.625" style="223" customWidth="1"/>
    <col min="13" max="14" width="3.625" style="223"/>
    <col min="15" max="16" width="3.625" style="223" customWidth="1"/>
    <col min="17" max="17" width="2.625" style="223" customWidth="1"/>
    <col min="18" max="18" width="4.625" style="223" customWidth="1"/>
    <col min="19" max="19" width="3.625" style="223" customWidth="1"/>
    <col min="20" max="20" width="1.625" style="223" customWidth="1"/>
    <col min="21" max="21" width="4.625" style="223" customWidth="1"/>
    <col min="22" max="25" width="3.625" style="223" customWidth="1"/>
    <col min="26" max="16384" width="3.625" style="223"/>
  </cols>
  <sheetData>
    <row r="1" spans="1:26" s="220" customFormat="1" ht="30" customHeight="1">
      <c r="A1" s="867" t="s">
        <v>5</v>
      </c>
      <c r="B1" s="867"/>
      <c r="C1" s="867"/>
      <c r="D1" s="867"/>
      <c r="E1" s="867"/>
      <c r="F1" s="867"/>
      <c r="G1" s="867"/>
      <c r="H1" s="867"/>
      <c r="I1" s="867"/>
      <c r="J1" s="867"/>
      <c r="K1" s="867"/>
      <c r="L1" s="867"/>
      <c r="M1" s="867"/>
      <c r="N1" s="867"/>
      <c r="O1" s="867"/>
      <c r="P1" s="867"/>
      <c r="Q1" s="867"/>
      <c r="R1" s="867"/>
      <c r="S1" s="867"/>
      <c r="T1" s="867"/>
      <c r="U1" s="867"/>
      <c r="V1" s="867"/>
      <c r="W1" s="867"/>
      <c r="X1" s="867"/>
      <c r="Y1" s="867"/>
    </row>
    <row r="2" spans="1:26" s="220" customFormat="1" ht="9.75" customHeight="1">
      <c r="A2" s="867"/>
      <c r="B2" s="867"/>
      <c r="C2" s="867"/>
      <c r="D2" s="867"/>
      <c r="E2" s="867"/>
      <c r="F2" s="867"/>
      <c r="G2" s="867"/>
      <c r="H2" s="867"/>
      <c r="I2" s="867"/>
      <c r="J2" s="867"/>
      <c r="K2" s="867"/>
      <c r="L2" s="867"/>
      <c r="M2" s="867"/>
      <c r="N2" s="867"/>
      <c r="O2" s="867"/>
      <c r="P2" s="867"/>
      <c r="Q2" s="867"/>
      <c r="R2" s="867"/>
      <c r="S2" s="867"/>
      <c r="T2" s="867"/>
      <c r="U2" s="867"/>
      <c r="V2" s="867"/>
      <c r="W2" s="867"/>
      <c r="X2" s="867"/>
      <c r="Y2" s="867"/>
    </row>
    <row r="3" spans="1:26" s="221" customFormat="1" ht="18.75" customHeight="1">
      <c r="A3" s="837" t="s">
        <v>380</v>
      </c>
      <c r="B3" s="837"/>
      <c r="C3" s="837"/>
      <c r="D3" s="837"/>
      <c r="E3" s="837"/>
      <c r="F3" s="837"/>
      <c r="G3" s="837"/>
      <c r="H3" s="837"/>
      <c r="I3" s="837"/>
      <c r="J3" s="837"/>
      <c r="K3" s="837"/>
      <c r="L3" s="837"/>
      <c r="M3" s="837"/>
      <c r="N3" s="837"/>
      <c r="O3" s="837"/>
      <c r="P3" s="837"/>
      <c r="Q3" s="837"/>
      <c r="R3" s="837"/>
      <c r="S3" s="837"/>
      <c r="T3" s="837"/>
      <c r="U3" s="837"/>
      <c r="V3" s="837"/>
      <c r="W3" s="837"/>
      <c r="X3" s="837"/>
      <c r="Y3" s="837"/>
    </row>
    <row r="4" spans="1:26" s="221" customFormat="1" ht="18.75" customHeight="1">
      <c r="A4" s="837" t="s">
        <v>583</v>
      </c>
      <c r="B4" s="837"/>
      <c r="C4" s="837"/>
      <c r="D4" s="837"/>
      <c r="E4" s="837"/>
      <c r="F4" s="837"/>
      <c r="G4" s="837"/>
      <c r="H4" s="837"/>
      <c r="I4" s="837"/>
      <c r="J4" s="837"/>
      <c r="K4" s="837"/>
      <c r="L4" s="837"/>
      <c r="M4" s="837"/>
      <c r="N4" s="837"/>
      <c r="O4" s="837"/>
      <c r="P4" s="837"/>
      <c r="Q4" s="837"/>
      <c r="R4" s="837"/>
      <c r="S4" s="837"/>
      <c r="T4" s="837"/>
      <c r="U4" s="837"/>
      <c r="V4" s="837"/>
      <c r="W4" s="837"/>
      <c r="X4" s="837"/>
      <c r="Y4" s="837"/>
    </row>
    <row r="5" spans="1:26" s="221" customFormat="1" ht="18.75" customHeight="1">
      <c r="A5" s="838" t="s">
        <v>381</v>
      </c>
      <c r="B5" s="838"/>
      <c r="C5" s="838"/>
      <c r="D5" s="838"/>
      <c r="E5" s="838"/>
      <c r="F5" s="838"/>
      <c r="G5" s="838"/>
      <c r="H5" s="838"/>
      <c r="I5" s="838"/>
      <c r="J5" s="838"/>
      <c r="K5" s="838"/>
      <c r="L5" s="838"/>
      <c r="M5" s="838"/>
      <c r="N5" s="838"/>
      <c r="O5" s="838"/>
      <c r="P5" s="838"/>
      <c r="Q5" s="838"/>
      <c r="R5" s="838"/>
      <c r="S5" s="838"/>
      <c r="T5" s="838"/>
      <c r="U5" s="838"/>
      <c r="V5" s="838"/>
      <c r="W5" s="838"/>
      <c r="X5" s="838"/>
      <c r="Y5" s="838"/>
    </row>
    <row r="6" spans="1:26" s="221" customFormat="1" ht="20.100000000000001" customHeight="1">
      <c r="A6" s="839" t="s">
        <v>457</v>
      </c>
      <c r="B6" s="839"/>
      <c r="C6" s="839"/>
      <c r="D6" s="839"/>
      <c r="E6" s="839"/>
      <c r="F6" s="839"/>
      <c r="G6" s="839"/>
      <c r="H6" s="839"/>
      <c r="I6" s="839"/>
      <c r="J6" s="839"/>
      <c r="K6" s="839"/>
      <c r="L6" s="839"/>
      <c r="M6" s="839"/>
      <c r="N6" s="839"/>
      <c r="O6" s="839"/>
      <c r="P6" s="839"/>
      <c r="Q6" s="839"/>
      <c r="R6" s="839"/>
      <c r="S6" s="839"/>
      <c r="T6" s="839"/>
      <c r="U6" s="839"/>
      <c r="V6" s="839"/>
      <c r="W6" s="839"/>
      <c r="X6" s="839"/>
      <c r="Y6" s="839"/>
    </row>
    <row r="7" spans="1:26" s="221" customFormat="1" ht="13.5">
      <c r="A7" s="840" t="s">
        <v>474</v>
      </c>
      <c r="B7" s="840"/>
      <c r="C7" s="840"/>
      <c r="D7" s="840"/>
      <c r="E7" s="840"/>
      <c r="F7" s="840"/>
      <c r="G7" s="840"/>
      <c r="H7" s="840"/>
      <c r="I7" s="840"/>
      <c r="J7" s="840"/>
      <c r="K7" s="840"/>
      <c r="L7" s="840"/>
      <c r="M7" s="840"/>
      <c r="N7" s="840"/>
      <c r="O7" s="840"/>
      <c r="P7" s="840"/>
      <c r="Q7" s="840"/>
      <c r="R7" s="840"/>
      <c r="S7" s="840"/>
      <c r="T7" s="840"/>
      <c r="U7" s="840"/>
      <c r="V7" s="840"/>
      <c r="W7" s="840"/>
      <c r="X7" s="840"/>
      <c r="Y7" s="840"/>
    </row>
    <row r="8" spans="1:26" s="221" customFormat="1" ht="30" customHeight="1">
      <c r="A8" s="839" t="s">
        <v>452</v>
      </c>
      <c r="B8" s="839"/>
      <c r="C8" s="839"/>
      <c r="D8" s="839"/>
      <c r="E8" s="839"/>
      <c r="F8" s="839"/>
      <c r="G8" s="839"/>
      <c r="H8" s="839"/>
      <c r="I8" s="839"/>
      <c r="J8" s="839"/>
      <c r="K8" s="839"/>
      <c r="L8" s="839"/>
      <c r="M8" s="839"/>
      <c r="N8" s="839"/>
      <c r="O8" s="839"/>
      <c r="P8" s="839"/>
      <c r="Q8" s="839"/>
      <c r="R8" s="839"/>
      <c r="S8" s="839"/>
      <c r="T8" s="839"/>
      <c r="U8" s="839"/>
      <c r="V8" s="839"/>
      <c r="W8" s="839"/>
      <c r="X8" s="839"/>
      <c r="Y8" s="839"/>
    </row>
    <row r="9" spans="1:26" s="221" customFormat="1" ht="20.100000000000001" customHeight="1">
      <c r="A9" s="839" t="s">
        <v>458</v>
      </c>
      <c r="B9" s="839"/>
      <c r="C9" s="839"/>
      <c r="D9" s="839"/>
      <c r="E9" s="839"/>
      <c r="F9" s="839"/>
      <c r="G9" s="839"/>
      <c r="H9" s="839"/>
      <c r="I9" s="839"/>
      <c r="J9" s="839"/>
      <c r="K9" s="839"/>
      <c r="L9" s="839"/>
      <c r="M9" s="839"/>
      <c r="N9" s="839"/>
      <c r="O9" s="839"/>
      <c r="P9" s="839"/>
      <c r="Q9" s="839"/>
      <c r="R9" s="839"/>
      <c r="S9" s="839"/>
      <c r="T9" s="839"/>
      <c r="U9" s="839"/>
      <c r="V9" s="839"/>
      <c r="W9" s="839"/>
      <c r="X9" s="839"/>
      <c r="Y9" s="839"/>
    </row>
    <row r="10" spans="1:26" s="221" customFormat="1" ht="15" customHeight="1">
      <c r="A10" s="839" t="s">
        <v>382</v>
      </c>
      <c r="B10" s="839"/>
      <c r="C10" s="839"/>
      <c r="D10" s="839"/>
      <c r="E10" s="839"/>
      <c r="F10" s="839"/>
      <c r="G10" s="839"/>
      <c r="H10" s="839"/>
      <c r="I10" s="839"/>
      <c r="J10" s="839"/>
      <c r="K10" s="839"/>
      <c r="L10" s="839"/>
      <c r="M10" s="839"/>
      <c r="N10" s="839"/>
      <c r="O10" s="839"/>
      <c r="P10" s="839"/>
      <c r="Q10" s="839"/>
      <c r="R10" s="839"/>
      <c r="S10" s="839"/>
      <c r="T10" s="839"/>
      <c r="U10" s="839"/>
      <c r="V10" s="839"/>
      <c r="W10" s="839"/>
      <c r="X10" s="839"/>
      <c r="Y10" s="839"/>
    </row>
    <row r="11" spans="1:26" s="220" customFormat="1" ht="30" customHeight="1">
      <c r="A11" s="841" t="s">
        <v>772</v>
      </c>
      <c r="B11" s="841"/>
      <c r="C11" s="841"/>
      <c r="D11" s="841"/>
      <c r="E11" s="841"/>
      <c r="F11" s="841"/>
      <c r="G11" s="841"/>
      <c r="H11" s="841"/>
      <c r="I11" s="841"/>
      <c r="J11" s="841"/>
      <c r="K11" s="841"/>
      <c r="L11" s="841"/>
      <c r="M11" s="841"/>
      <c r="N11" s="841"/>
      <c r="O11" s="841"/>
      <c r="P11" s="841"/>
      <c r="Q11" s="841"/>
      <c r="R11" s="841"/>
      <c r="S11" s="841"/>
      <c r="T11" s="841"/>
      <c r="U11" s="841"/>
      <c r="V11" s="841"/>
      <c r="W11" s="841"/>
      <c r="X11" s="841"/>
      <c r="Y11" s="841"/>
    </row>
    <row r="12" spans="1:26" ht="15.75" customHeight="1">
      <c r="A12" s="222" t="s">
        <v>259</v>
      </c>
    </row>
    <row r="13" spans="1:26" ht="30" customHeight="1">
      <c r="A13" s="225" t="s">
        <v>383</v>
      </c>
      <c r="B13" s="226"/>
      <c r="C13" s="227"/>
      <c r="D13" s="228"/>
      <c r="E13" s="300">
        <v>1</v>
      </c>
      <c r="F13" s="228"/>
      <c r="G13" s="228"/>
      <c r="H13" s="228"/>
      <c r="I13" s="228"/>
      <c r="J13" s="228"/>
      <c r="K13" s="229" t="s">
        <v>384</v>
      </c>
      <c r="L13" s="301">
        <f>IF(R13=X13,1,0)</f>
        <v>0</v>
      </c>
      <c r="M13" s="230"/>
      <c r="N13" s="228"/>
      <c r="O13" s="228"/>
      <c r="P13" s="228"/>
      <c r="Q13" s="229" t="s">
        <v>385</v>
      </c>
      <c r="R13" s="301"/>
      <c r="S13" s="231"/>
      <c r="T13" s="228"/>
      <c r="U13" s="232"/>
      <c r="V13" s="301">
        <f>COUNT(U15:U21)</f>
        <v>0</v>
      </c>
      <c r="W13" s="228" t="s">
        <v>386</v>
      </c>
      <c r="X13" s="300">
        <v>7</v>
      </c>
      <c r="Y13" s="233"/>
    </row>
    <row r="14" spans="1:26" s="235" customFormat="1" ht="15" customHeight="1">
      <c r="A14" s="758" t="s">
        <v>365</v>
      </c>
      <c r="B14" s="759"/>
      <c r="C14" s="759"/>
      <c r="D14" s="759" t="s">
        <v>487</v>
      </c>
      <c r="E14" s="759"/>
      <c r="F14" s="759"/>
      <c r="G14" s="759"/>
      <c r="H14" s="759"/>
      <c r="I14" s="759"/>
      <c r="J14" s="759"/>
      <c r="K14" s="759"/>
      <c r="L14" s="759"/>
      <c r="M14" s="759"/>
      <c r="N14" s="759"/>
      <c r="O14" s="759"/>
      <c r="P14" s="759"/>
      <c r="Q14" s="759"/>
      <c r="R14" s="759"/>
      <c r="S14" s="759"/>
      <c r="T14" s="760"/>
      <c r="U14" s="234" t="s">
        <v>263</v>
      </c>
      <c r="V14" s="758" t="s">
        <v>390</v>
      </c>
      <c r="W14" s="759"/>
      <c r="X14" s="759"/>
      <c r="Y14" s="761"/>
    </row>
    <row r="15" spans="1:26" s="238" customFormat="1" ht="30" customHeight="1">
      <c r="A15" s="771" t="s">
        <v>366</v>
      </c>
      <c r="B15" s="772"/>
      <c r="C15" s="772"/>
      <c r="D15" s="321" t="s">
        <v>394</v>
      </c>
      <c r="E15" s="868" t="s">
        <v>692</v>
      </c>
      <c r="F15" s="868"/>
      <c r="G15" s="868"/>
      <c r="H15" s="868"/>
      <c r="I15" s="868"/>
      <c r="J15" s="868"/>
      <c r="K15" s="868"/>
      <c r="L15" s="868"/>
      <c r="M15" s="868"/>
      <c r="N15" s="868"/>
      <c r="O15" s="868"/>
      <c r="P15" s="868"/>
      <c r="Q15" s="868"/>
      <c r="R15" s="868"/>
      <c r="S15" s="868"/>
      <c r="T15" s="868"/>
      <c r="U15" s="236"/>
      <c r="V15" s="743" t="s">
        <v>584</v>
      </c>
      <c r="W15" s="744"/>
      <c r="X15" s="744"/>
      <c r="Y15" s="745"/>
      <c r="Z15" s="237"/>
    </row>
    <row r="16" spans="1:26" s="238" customFormat="1" ht="30" customHeight="1">
      <c r="A16" s="762"/>
      <c r="B16" s="763"/>
      <c r="C16" s="763"/>
      <c r="D16" s="321" t="s">
        <v>395</v>
      </c>
      <c r="E16" s="868" t="s">
        <v>693</v>
      </c>
      <c r="F16" s="868"/>
      <c r="G16" s="868"/>
      <c r="H16" s="868"/>
      <c r="I16" s="868"/>
      <c r="J16" s="868"/>
      <c r="K16" s="868"/>
      <c r="L16" s="868"/>
      <c r="M16" s="868"/>
      <c r="N16" s="868"/>
      <c r="O16" s="868"/>
      <c r="P16" s="868"/>
      <c r="Q16" s="868"/>
      <c r="R16" s="868"/>
      <c r="S16" s="868"/>
      <c r="T16" s="868"/>
      <c r="U16" s="236"/>
      <c r="V16" s="746"/>
      <c r="W16" s="747"/>
      <c r="X16" s="747"/>
      <c r="Y16" s="748"/>
      <c r="Z16" s="237"/>
    </row>
    <row r="17" spans="1:38" s="238" customFormat="1" ht="120" customHeight="1">
      <c r="A17" s="762"/>
      <c r="B17" s="763"/>
      <c r="C17" s="763"/>
      <c r="D17" s="321" t="s">
        <v>396</v>
      </c>
      <c r="E17" s="868" t="s">
        <v>600</v>
      </c>
      <c r="F17" s="868"/>
      <c r="G17" s="868"/>
      <c r="H17" s="868"/>
      <c r="I17" s="868"/>
      <c r="J17" s="868"/>
      <c r="K17" s="868"/>
      <c r="L17" s="868"/>
      <c r="M17" s="868"/>
      <c r="N17" s="868"/>
      <c r="O17" s="868"/>
      <c r="P17" s="868"/>
      <c r="Q17" s="868"/>
      <c r="R17" s="868"/>
      <c r="S17" s="868"/>
      <c r="T17" s="868"/>
      <c r="U17" s="236"/>
      <c r="V17" s="746"/>
      <c r="W17" s="747"/>
      <c r="X17" s="747"/>
      <c r="Y17" s="748"/>
      <c r="Z17" s="237"/>
      <c r="AL17" s="239"/>
    </row>
    <row r="18" spans="1:38" s="238" customFormat="1" ht="15" customHeight="1">
      <c r="A18" s="869"/>
      <c r="B18" s="870"/>
      <c r="C18" s="870"/>
      <c r="D18" s="320" t="s">
        <v>397</v>
      </c>
      <c r="E18" s="873" t="s">
        <v>694</v>
      </c>
      <c r="F18" s="873"/>
      <c r="G18" s="873"/>
      <c r="H18" s="873"/>
      <c r="I18" s="873"/>
      <c r="J18" s="873"/>
      <c r="K18" s="873"/>
      <c r="L18" s="873"/>
      <c r="M18" s="873"/>
      <c r="N18" s="873"/>
      <c r="O18" s="873"/>
      <c r="P18" s="873"/>
      <c r="Q18" s="873"/>
      <c r="R18" s="873"/>
      <c r="S18" s="873"/>
      <c r="T18" s="873"/>
      <c r="U18" s="236"/>
      <c r="V18" s="746"/>
      <c r="W18" s="747"/>
      <c r="X18" s="747"/>
      <c r="Y18" s="748"/>
      <c r="Z18" s="237"/>
    </row>
    <row r="19" spans="1:38" s="238" customFormat="1" ht="60" customHeight="1">
      <c r="A19" s="869"/>
      <c r="B19" s="870"/>
      <c r="C19" s="870"/>
      <c r="D19" s="320" t="s">
        <v>398</v>
      </c>
      <c r="E19" s="868" t="s">
        <v>695</v>
      </c>
      <c r="F19" s="868"/>
      <c r="G19" s="868"/>
      <c r="H19" s="868"/>
      <c r="I19" s="868"/>
      <c r="J19" s="868"/>
      <c r="K19" s="868"/>
      <c r="L19" s="868"/>
      <c r="M19" s="868"/>
      <c r="N19" s="868"/>
      <c r="O19" s="868"/>
      <c r="P19" s="868"/>
      <c r="Q19" s="868"/>
      <c r="R19" s="868"/>
      <c r="S19" s="868"/>
      <c r="T19" s="868"/>
      <c r="U19" s="236"/>
      <c r="V19" s="746"/>
      <c r="W19" s="747"/>
      <c r="X19" s="747"/>
      <c r="Y19" s="748"/>
      <c r="Z19" s="237"/>
    </row>
    <row r="20" spans="1:38" s="238" customFormat="1" ht="45" customHeight="1">
      <c r="A20" s="869"/>
      <c r="B20" s="870"/>
      <c r="C20" s="870"/>
      <c r="D20" s="320" t="s">
        <v>399</v>
      </c>
      <c r="E20" s="868" t="s">
        <v>696</v>
      </c>
      <c r="F20" s="868"/>
      <c r="G20" s="868"/>
      <c r="H20" s="868"/>
      <c r="I20" s="868"/>
      <c r="J20" s="868"/>
      <c r="K20" s="868"/>
      <c r="L20" s="868"/>
      <c r="M20" s="868"/>
      <c r="N20" s="868"/>
      <c r="O20" s="868"/>
      <c r="P20" s="868"/>
      <c r="Q20" s="868"/>
      <c r="R20" s="868"/>
      <c r="S20" s="868"/>
      <c r="T20" s="868"/>
      <c r="U20" s="236"/>
      <c r="V20" s="746"/>
      <c r="W20" s="747"/>
      <c r="X20" s="747"/>
      <c r="Y20" s="748"/>
      <c r="Z20" s="237"/>
    </row>
    <row r="21" spans="1:38" s="238" customFormat="1" ht="30" customHeight="1">
      <c r="A21" s="871"/>
      <c r="B21" s="872"/>
      <c r="C21" s="872"/>
      <c r="D21" s="320" t="s">
        <v>400</v>
      </c>
      <c r="E21" s="868" t="s">
        <v>697</v>
      </c>
      <c r="F21" s="868"/>
      <c r="G21" s="868"/>
      <c r="H21" s="868"/>
      <c r="I21" s="868"/>
      <c r="J21" s="868"/>
      <c r="K21" s="868"/>
      <c r="L21" s="868"/>
      <c r="M21" s="868"/>
      <c r="N21" s="868"/>
      <c r="O21" s="868"/>
      <c r="P21" s="868"/>
      <c r="Q21" s="868"/>
      <c r="R21" s="868"/>
      <c r="S21" s="868"/>
      <c r="T21" s="868"/>
      <c r="U21" s="242"/>
      <c r="V21" s="749"/>
      <c r="W21" s="750"/>
      <c r="X21" s="750"/>
      <c r="Y21" s="751"/>
      <c r="Z21" s="237"/>
    </row>
    <row r="22" spans="1:38" ht="30" customHeight="1">
      <c r="A22" s="243" t="s">
        <v>383</v>
      </c>
      <c r="B22" s="244"/>
      <c r="C22" s="245"/>
      <c r="D22" s="246"/>
      <c r="E22" s="302">
        <v>2</v>
      </c>
      <c r="F22" s="246"/>
      <c r="G22" s="246"/>
      <c r="H22" s="246"/>
      <c r="I22" s="246"/>
      <c r="J22" s="246"/>
      <c r="K22" s="247" t="s">
        <v>384</v>
      </c>
      <c r="L22" s="303">
        <f>IF(R22=X22,1,0)</f>
        <v>0</v>
      </c>
      <c r="M22" s="248"/>
      <c r="N22" s="246"/>
      <c r="O22" s="246"/>
      <c r="P22" s="246"/>
      <c r="Q22" s="247" t="s">
        <v>385</v>
      </c>
      <c r="R22" s="303"/>
      <c r="S22" s="249"/>
      <c r="T22" s="246"/>
      <c r="U22" s="250"/>
      <c r="V22" s="303">
        <f>COUNT(U24:U25)</f>
        <v>0</v>
      </c>
      <c r="W22" s="246" t="s">
        <v>387</v>
      </c>
      <c r="X22" s="302">
        <v>1</v>
      </c>
      <c r="Y22" s="251"/>
    </row>
    <row r="23" spans="1:38" s="235" customFormat="1" ht="15" customHeight="1">
      <c r="A23" s="758" t="s">
        <v>365</v>
      </c>
      <c r="B23" s="759"/>
      <c r="C23" s="759"/>
      <c r="D23" s="759" t="s">
        <v>487</v>
      </c>
      <c r="E23" s="759"/>
      <c r="F23" s="759"/>
      <c r="G23" s="759"/>
      <c r="H23" s="759"/>
      <c r="I23" s="759"/>
      <c r="J23" s="759"/>
      <c r="K23" s="759"/>
      <c r="L23" s="759"/>
      <c r="M23" s="759"/>
      <c r="N23" s="759"/>
      <c r="O23" s="759"/>
      <c r="P23" s="759"/>
      <c r="Q23" s="759"/>
      <c r="R23" s="759"/>
      <c r="S23" s="759"/>
      <c r="T23" s="760"/>
      <c r="U23" s="234" t="s">
        <v>258</v>
      </c>
      <c r="V23" s="758" t="s">
        <v>390</v>
      </c>
      <c r="W23" s="759"/>
      <c r="X23" s="759"/>
      <c r="Y23" s="761"/>
    </row>
    <row r="24" spans="1:38" s="238" customFormat="1" ht="30" customHeight="1">
      <c r="A24" s="771" t="s">
        <v>367</v>
      </c>
      <c r="B24" s="772"/>
      <c r="C24" s="772"/>
      <c r="D24" s="824"/>
      <c r="E24" s="892" t="s">
        <v>773</v>
      </c>
      <c r="F24" s="892"/>
      <c r="G24" s="892"/>
      <c r="H24" s="892"/>
      <c r="I24" s="892"/>
      <c r="J24" s="892"/>
      <c r="K24" s="892"/>
      <c r="L24" s="892"/>
      <c r="M24" s="892"/>
      <c r="N24" s="892"/>
      <c r="O24" s="892"/>
      <c r="P24" s="892"/>
      <c r="Q24" s="892"/>
      <c r="R24" s="892"/>
      <c r="S24" s="892"/>
      <c r="T24" s="892"/>
      <c r="U24" s="741"/>
      <c r="V24" s="885" t="s">
        <v>585</v>
      </c>
      <c r="W24" s="886"/>
      <c r="X24" s="886"/>
      <c r="Y24" s="887"/>
      <c r="Z24" s="237"/>
    </row>
    <row r="25" spans="1:38" s="238" customFormat="1" ht="110.1" customHeight="1">
      <c r="A25" s="826"/>
      <c r="B25" s="827"/>
      <c r="C25" s="827"/>
      <c r="D25" s="825"/>
      <c r="E25" s="891" t="s">
        <v>774</v>
      </c>
      <c r="F25" s="891"/>
      <c r="G25" s="891"/>
      <c r="H25" s="891"/>
      <c r="I25" s="891"/>
      <c r="J25" s="891"/>
      <c r="K25" s="891"/>
      <c r="L25" s="891"/>
      <c r="M25" s="891"/>
      <c r="N25" s="891"/>
      <c r="O25" s="891"/>
      <c r="P25" s="891"/>
      <c r="Q25" s="891"/>
      <c r="R25" s="891"/>
      <c r="S25" s="891"/>
      <c r="T25" s="891"/>
      <c r="U25" s="742"/>
      <c r="V25" s="888"/>
      <c r="W25" s="889"/>
      <c r="X25" s="889"/>
      <c r="Y25" s="890"/>
      <c r="Z25" s="237"/>
    </row>
    <row r="26" spans="1:38" ht="15" customHeight="1">
      <c r="A26" s="252" t="s">
        <v>260</v>
      </c>
      <c r="B26" s="253"/>
      <c r="C26" s="253"/>
      <c r="D26" s="254"/>
      <c r="E26" s="253"/>
      <c r="F26" s="253"/>
      <c r="G26" s="253"/>
      <c r="H26" s="253"/>
      <c r="I26" s="253"/>
      <c r="J26" s="253"/>
      <c r="K26" s="253"/>
      <c r="L26" s="253"/>
      <c r="M26" s="253"/>
      <c r="N26" s="253"/>
      <c r="O26" s="253"/>
      <c r="P26" s="253"/>
      <c r="Q26" s="253"/>
      <c r="R26" s="253"/>
      <c r="S26" s="253"/>
      <c r="T26" s="253"/>
      <c r="U26" s="253"/>
      <c r="V26" s="253"/>
      <c r="W26" s="253"/>
      <c r="X26" s="253"/>
      <c r="Y26" s="253"/>
    </row>
    <row r="27" spans="1:38" ht="30" customHeight="1">
      <c r="A27" s="255" t="s">
        <v>383</v>
      </c>
      <c r="B27" s="256"/>
      <c r="C27" s="257"/>
      <c r="D27" s="258"/>
      <c r="E27" s="304">
        <v>3</v>
      </c>
      <c r="F27" s="258"/>
      <c r="G27" s="258"/>
      <c r="H27" s="258"/>
      <c r="I27" s="258"/>
      <c r="J27" s="258"/>
      <c r="K27" s="306" t="s">
        <v>384</v>
      </c>
      <c r="L27" s="260">
        <f>IF(R27=X27,1,0)</f>
        <v>0</v>
      </c>
      <c r="M27" s="261"/>
      <c r="N27" s="258"/>
      <c r="O27" s="258"/>
      <c r="P27" s="258"/>
      <c r="Q27" s="259" t="s">
        <v>385</v>
      </c>
      <c r="R27" s="305"/>
      <c r="S27" s="262"/>
      <c r="T27" s="258"/>
      <c r="U27" s="263"/>
      <c r="V27" s="305">
        <f>COUNT(U29:U31)</f>
        <v>0</v>
      </c>
      <c r="W27" s="258" t="s">
        <v>386</v>
      </c>
      <c r="X27" s="304">
        <v>3</v>
      </c>
      <c r="Y27" s="264"/>
    </row>
    <row r="28" spans="1:38" s="235" customFormat="1" ht="15" customHeight="1">
      <c r="A28" s="758" t="s">
        <v>365</v>
      </c>
      <c r="B28" s="759"/>
      <c r="C28" s="759"/>
      <c r="D28" s="759" t="s">
        <v>487</v>
      </c>
      <c r="E28" s="759"/>
      <c r="F28" s="759"/>
      <c r="G28" s="759"/>
      <c r="H28" s="759"/>
      <c r="I28" s="759"/>
      <c r="J28" s="759"/>
      <c r="K28" s="759"/>
      <c r="L28" s="759"/>
      <c r="M28" s="759"/>
      <c r="N28" s="759"/>
      <c r="O28" s="759"/>
      <c r="P28" s="759"/>
      <c r="Q28" s="759"/>
      <c r="R28" s="759"/>
      <c r="S28" s="759"/>
      <c r="T28" s="760"/>
      <c r="U28" s="234" t="s">
        <v>258</v>
      </c>
      <c r="V28" s="758" t="s">
        <v>390</v>
      </c>
      <c r="W28" s="759"/>
      <c r="X28" s="759"/>
      <c r="Y28" s="761"/>
    </row>
    <row r="29" spans="1:38" s="238" customFormat="1" ht="75" customHeight="1">
      <c r="A29" s="771" t="s">
        <v>368</v>
      </c>
      <c r="B29" s="772"/>
      <c r="C29" s="772"/>
      <c r="D29" s="321" t="s">
        <v>401</v>
      </c>
      <c r="E29" s="877" t="s">
        <v>601</v>
      </c>
      <c r="F29" s="868"/>
      <c r="G29" s="868"/>
      <c r="H29" s="868"/>
      <c r="I29" s="868"/>
      <c r="J29" s="868"/>
      <c r="K29" s="868"/>
      <c r="L29" s="868"/>
      <c r="M29" s="868"/>
      <c r="N29" s="868"/>
      <c r="O29" s="868"/>
      <c r="P29" s="868"/>
      <c r="Q29" s="868"/>
      <c r="R29" s="868"/>
      <c r="S29" s="868"/>
      <c r="T29" s="868"/>
      <c r="U29" s="242"/>
      <c r="V29" s="935" t="s">
        <v>775</v>
      </c>
      <c r="W29" s="936"/>
      <c r="X29" s="936"/>
      <c r="Y29" s="937"/>
    </row>
    <row r="30" spans="1:38" s="238" customFormat="1" ht="30" customHeight="1">
      <c r="A30" s="938"/>
      <c r="B30" s="939"/>
      <c r="C30" s="939"/>
      <c r="D30" s="320" t="s">
        <v>402</v>
      </c>
      <c r="E30" s="877" t="s">
        <v>264</v>
      </c>
      <c r="F30" s="868"/>
      <c r="G30" s="868"/>
      <c r="H30" s="868"/>
      <c r="I30" s="868"/>
      <c r="J30" s="868"/>
      <c r="K30" s="868"/>
      <c r="L30" s="868"/>
      <c r="M30" s="868"/>
      <c r="N30" s="868"/>
      <c r="O30" s="868"/>
      <c r="P30" s="868"/>
      <c r="Q30" s="868"/>
      <c r="R30" s="868"/>
      <c r="S30" s="868"/>
      <c r="T30" s="868"/>
      <c r="U30" s="242"/>
      <c r="V30" s="869"/>
      <c r="W30" s="870"/>
      <c r="X30" s="870"/>
      <c r="Y30" s="940"/>
    </row>
    <row r="31" spans="1:38" s="238" customFormat="1" ht="30" customHeight="1">
      <c r="A31" s="943"/>
      <c r="B31" s="944"/>
      <c r="C31" s="945"/>
      <c r="D31" s="320" t="s">
        <v>403</v>
      </c>
      <c r="E31" s="941" t="s">
        <v>602</v>
      </c>
      <c r="F31" s="942"/>
      <c r="G31" s="942"/>
      <c r="H31" s="942"/>
      <c r="I31" s="942"/>
      <c r="J31" s="942"/>
      <c r="K31" s="942"/>
      <c r="L31" s="942"/>
      <c r="M31" s="942"/>
      <c r="N31" s="942"/>
      <c r="O31" s="942"/>
      <c r="P31" s="942"/>
      <c r="Q31" s="942"/>
      <c r="R31" s="942"/>
      <c r="S31" s="942"/>
      <c r="T31" s="877"/>
      <c r="U31" s="242"/>
      <c r="V31" s="240"/>
      <c r="W31" s="241"/>
      <c r="X31" s="241"/>
      <c r="Y31" s="330"/>
    </row>
    <row r="32" spans="1:38" s="238" customFormat="1" ht="15" customHeight="1">
      <c r="A32" s="265" t="s">
        <v>261</v>
      </c>
      <c r="B32" s="266"/>
      <c r="C32" s="266"/>
      <c r="D32" s="267"/>
      <c r="E32" s="268"/>
      <c r="F32" s="268"/>
      <c r="G32" s="268"/>
      <c r="H32" s="268"/>
      <c r="I32" s="268"/>
      <c r="J32" s="268"/>
      <c r="K32" s="268"/>
      <c r="L32" s="268"/>
      <c r="M32" s="268"/>
      <c r="N32" s="268"/>
      <c r="O32" s="268"/>
      <c r="P32" s="268"/>
      <c r="Q32" s="268"/>
      <c r="R32" s="268"/>
      <c r="S32" s="268"/>
      <c r="T32" s="268"/>
      <c r="U32" s="329"/>
      <c r="V32" s="266"/>
      <c r="W32" s="266"/>
      <c r="X32" s="266"/>
      <c r="Y32" s="266"/>
    </row>
    <row r="33" spans="1:25" ht="30" customHeight="1">
      <c r="A33" s="255" t="s">
        <v>383</v>
      </c>
      <c r="B33" s="256"/>
      <c r="C33" s="257"/>
      <c r="D33" s="258"/>
      <c r="E33" s="304">
        <v>4</v>
      </c>
      <c r="F33" s="258"/>
      <c r="G33" s="258"/>
      <c r="H33" s="258"/>
      <c r="I33" s="258"/>
      <c r="J33" s="258"/>
      <c r="K33" s="259" t="s">
        <v>384</v>
      </c>
      <c r="L33" s="305">
        <f>IF(R33=X33,1,0)</f>
        <v>0</v>
      </c>
      <c r="M33" s="261"/>
      <c r="N33" s="258"/>
      <c r="O33" s="258"/>
      <c r="P33" s="258"/>
      <c r="Q33" s="259" t="s">
        <v>385</v>
      </c>
      <c r="R33" s="305"/>
      <c r="S33" s="262"/>
      <c r="T33" s="258"/>
      <c r="U33" s="263"/>
      <c r="V33" s="305">
        <f>COUNT(U35:U37)</f>
        <v>0</v>
      </c>
      <c r="W33" s="258" t="s">
        <v>386</v>
      </c>
      <c r="X33" s="304">
        <v>3</v>
      </c>
      <c r="Y33" s="264"/>
    </row>
    <row r="34" spans="1:25" s="235" customFormat="1" ht="15" customHeight="1">
      <c r="A34" s="758" t="s">
        <v>365</v>
      </c>
      <c r="B34" s="759"/>
      <c r="C34" s="759"/>
      <c r="D34" s="759" t="s">
        <v>487</v>
      </c>
      <c r="E34" s="759"/>
      <c r="F34" s="759"/>
      <c r="G34" s="759"/>
      <c r="H34" s="759"/>
      <c r="I34" s="759"/>
      <c r="J34" s="759"/>
      <c r="K34" s="759"/>
      <c r="L34" s="759"/>
      <c r="M34" s="759"/>
      <c r="N34" s="759"/>
      <c r="O34" s="759"/>
      <c r="P34" s="759"/>
      <c r="Q34" s="759"/>
      <c r="R34" s="759"/>
      <c r="S34" s="759"/>
      <c r="T34" s="760"/>
      <c r="U34" s="234" t="s">
        <v>0</v>
      </c>
      <c r="V34" s="758" t="s">
        <v>390</v>
      </c>
      <c r="W34" s="759"/>
      <c r="X34" s="759"/>
      <c r="Y34" s="761"/>
    </row>
    <row r="35" spans="1:25" s="238" customFormat="1" ht="30" customHeight="1">
      <c r="A35" s="765" t="s">
        <v>459</v>
      </c>
      <c r="B35" s="766"/>
      <c r="C35" s="766"/>
      <c r="D35" s="320" t="s">
        <v>404</v>
      </c>
      <c r="E35" s="868" t="s">
        <v>579</v>
      </c>
      <c r="F35" s="868"/>
      <c r="G35" s="868"/>
      <c r="H35" s="868"/>
      <c r="I35" s="868"/>
      <c r="J35" s="868"/>
      <c r="K35" s="868"/>
      <c r="L35" s="868"/>
      <c r="M35" s="868"/>
      <c r="N35" s="868"/>
      <c r="O35" s="868"/>
      <c r="P35" s="868"/>
      <c r="Q35" s="868"/>
      <c r="R35" s="868"/>
      <c r="S35" s="868"/>
      <c r="T35" s="868"/>
      <c r="U35" s="236"/>
      <c r="V35" s="743" t="s">
        <v>586</v>
      </c>
      <c r="W35" s="744"/>
      <c r="X35" s="744"/>
      <c r="Y35" s="745"/>
    </row>
    <row r="36" spans="1:25" s="238" customFormat="1" ht="15" customHeight="1">
      <c r="A36" s="768"/>
      <c r="B36" s="769"/>
      <c r="C36" s="769"/>
      <c r="D36" s="320" t="s">
        <v>405</v>
      </c>
      <c r="E36" s="884" t="s">
        <v>580</v>
      </c>
      <c r="F36" s="884"/>
      <c r="G36" s="884"/>
      <c r="H36" s="884"/>
      <c r="I36" s="884"/>
      <c r="J36" s="884"/>
      <c r="K36" s="884"/>
      <c r="L36" s="884"/>
      <c r="M36" s="884"/>
      <c r="N36" s="884"/>
      <c r="O36" s="884"/>
      <c r="P36" s="884"/>
      <c r="Q36" s="884"/>
      <c r="R36" s="884"/>
      <c r="S36" s="884"/>
      <c r="T36" s="884"/>
      <c r="U36" s="236"/>
      <c r="V36" s="746"/>
      <c r="W36" s="747"/>
      <c r="X36" s="747"/>
      <c r="Y36" s="748"/>
    </row>
    <row r="37" spans="1:25" s="238" customFormat="1" ht="135" customHeight="1">
      <c r="A37" s="912"/>
      <c r="B37" s="913"/>
      <c r="C37" s="913"/>
      <c r="D37" s="320" t="s">
        <v>406</v>
      </c>
      <c r="E37" s="868" t="s">
        <v>603</v>
      </c>
      <c r="F37" s="868"/>
      <c r="G37" s="868"/>
      <c r="H37" s="868"/>
      <c r="I37" s="868"/>
      <c r="J37" s="868"/>
      <c r="K37" s="868"/>
      <c r="L37" s="868"/>
      <c r="M37" s="868"/>
      <c r="N37" s="868"/>
      <c r="O37" s="868"/>
      <c r="P37" s="868"/>
      <c r="Q37" s="868"/>
      <c r="R37" s="868"/>
      <c r="S37" s="868"/>
      <c r="T37" s="868"/>
      <c r="U37" s="236"/>
      <c r="V37" s="749"/>
      <c r="W37" s="750"/>
      <c r="X37" s="750"/>
      <c r="Y37" s="751"/>
    </row>
    <row r="38" spans="1:25" ht="30" customHeight="1">
      <c r="A38" s="269" t="s">
        <v>383</v>
      </c>
      <c r="B38" s="270"/>
      <c r="C38" s="271"/>
      <c r="D38" s="272"/>
      <c r="E38" s="307">
        <v>5</v>
      </c>
      <c r="F38" s="272"/>
      <c r="G38" s="272"/>
      <c r="H38" s="272"/>
      <c r="I38" s="272"/>
      <c r="J38" s="272"/>
      <c r="K38" s="273" t="s">
        <v>384</v>
      </c>
      <c r="L38" s="308">
        <f>IF(R38=X38,1,0)</f>
        <v>0</v>
      </c>
      <c r="M38" s="274"/>
      <c r="N38" s="272"/>
      <c r="O38" s="272"/>
      <c r="P38" s="272"/>
      <c r="Q38" s="273" t="s">
        <v>385</v>
      </c>
      <c r="R38" s="308"/>
      <c r="S38" s="275"/>
      <c r="T38" s="272"/>
      <c r="U38" s="276"/>
      <c r="V38" s="308">
        <f>COUNT(U40:U41)</f>
        <v>0</v>
      </c>
      <c r="W38" s="272" t="s">
        <v>386</v>
      </c>
      <c r="X38" s="307">
        <v>2</v>
      </c>
      <c r="Y38" s="277"/>
    </row>
    <row r="39" spans="1:25" s="235" customFormat="1" ht="15" customHeight="1">
      <c r="A39" s="775" t="s">
        <v>365</v>
      </c>
      <c r="B39" s="776"/>
      <c r="C39" s="776"/>
      <c r="D39" s="776" t="s">
        <v>487</v>
      </c>
      <c r="E39" s="776"/>
      <c r="F39" s="776"/>
      <c r="G39" s="776"/>
      <c r="H39" s="776"/>
      <c r="I39" s="776"/>
      <c r="J39" s="776"/>
      <c r="K39" s="776"/>
      <c r="L39" s="776"/>
      <c r="M39" s="776"/>
      <c r="N39" s="776"/>
      <c r="O39" s="776"/>
      <c r="P39" s="776"/>
      <c r="Q39" s="776"/>
      <c r="R39" s="776"/>
      <c r="S39" s="776"/>
      <c r="T39" s="946"/>
      <c r="U39" s="278" t="s">
        <v>0</v>
      </c>
      <c r="V39" s="775" t="s">
        <v>390</v>
      </c>
      <c r="W39" s="776"/>
      <c r="X39" s="776"/>
      <c r="Y39" s="777"/>
    </row>
    <row r="40" spans="1:25" s="238" customFormat="1" ht="45" customHeight="1">
      <c r="A40" s="779" t="s">
        <v>460</v>
      </c>
      <c r="B40" s="780"/>
      <c r="C40" s="781"/>
      <c r="D40" s="315" t="s">
        <v>407</v>
      </c>
      <c r="E40" s="896" t="s">
        <v>605</v>
      </c>
      <c r="F40" s="897"/>
      <c r="G40" s="897"/>
      <c r="H40" s="897"/>
      <c r="I40" s="897"/>
      <c r="J40" s="897"/>
      <c r="K40" s="897"/>
      <c r="L40" s="897"/>
      <c r="M40" s="897"/>
      <c r="N40" s="897"/>
      <c r="O40" s="897"/>
      <c r="P40" s="897"/>
      <c r="Q40" s="897"/>
      <c r="R40" s="897"/>
      <c r="S40" s="897"/>
      <c r="T40" s="833"/>
      <c r="U40" s="280"/>
      <c r="V40" s="779" t="s">
        <v>4</v>
      </c>
      <c r="W40" s="780"/>
      <c r="X40" s="780"/>
      <c r="Y40" s="781"/>
    </row>
    <row r="41" spans="1:25" s="238" customFormat="1" ht="30" customHeight="1">
      <c r="A41" s="822"/>
      <c r="B41" s="823"/>
      <c r="C41" s="893"/>
      <c r="D41" s="315" t="s">
        <v>408</v>
      </c>
      <c r="E41" s="896" t="s">
        <v>606</v>
      </c>
      <c r="F41" s="897"/>
      <c r="G41" s="897"/>
      <c r="H41" s="897"/>
      <c r="I41" s="897"/>
      <c r="J41" s="897"/>
      <c r="K41" s="897"/>
      <c r="L41" s="897"/>
      <c r="M41" s="897"/>
      <c r="N41" s="897"/>
      <c r="O41" s="897"/>
      <c r="P41" s="897"/>
      <c r="Q41" s="897"/>
      <c r="R41" s="897"/>
      <c r="S41" s="897"/>
      <c r="T41" s="833"/>
      <c r="U41" s="280"/>
      <c r="V41" s="898"/>
      <c r="W41" s="898"/>
      <c r="X41" s="898"/>
      <c r="Y41" s="898"/>
    </row>
    <row r="42" spans="1:25" ht="30" customHeight="1">
      <c r="A42" s="269" t="s">
        <v>383</v>
      </c>
      <c r="B42" s="270"/>
      <c r="C42" s="271"/>
      <c r="D42" s="272"/>
      <c r="E42" s="307">
        <v>6</v>
      </c>
      <c r="F42" s="272"/>
      <c r="G42" s="272"/>
      <c r="H42" s="272"/>
      <c r="I42" s="272"/>
      <c r="J42" s="272"/>
      <c r="K42" s="273" t="s">
        <v>384</v>
      </c>
      <c r="L42" s="308">
        <f>IF(R42=X42,1,0)</f>
        <v>0</v>
      </c>
      <c r="M42" s="328"/>
      <c r="N42" s="272"/>
      <c r="O42" s="272"/>
      <c r="P42" s="272"/>
      <c r="Q42" s="273" t="s">
        <v>385</v>
      </c>
      <c r="R42" s="308"/>
      <c r="S42" s="272"/>
      <c r="T42" s="272"/>
      <c r="U42" s="328"/>
      <c r="V42" s="308">
        <f>COUNT(U44)</f>
        <v>0</v>
      </c>
      <c r="W42" s="272" t="s">
        <v>386</v>
      </c>
      <c r="X42" s="307">
        <v>1</v>
      </c>
      <c r="Y42" s="277"/>
    </row>
    <row r="43" spans="1:25" s="235" customFormat="1" ht="15" customHeight="1">
      <c r="A43" s="758" t="s">
        <v>365</v>
      </c>
      <c r="B43" s="759"/>
      <c r="C43" s="759"/>
      <c r="D43" s="759" t="s">
        <v>487</v>
      </c>
      <c r="E43" s="759"/>
      <c r="F43" s="759"/>
      <c r="G43" s="759"/>
      <c r="H43" s="759"/>
      <c r="I43" s="759"/>
      <c r="J43" s="759"/>
      <c r="K43" s="759"/>
      <c r="L43" s="759"/>
      <c r="M43" s="759"/>
      <c r="N43" s="759"/>
      <c r="O43" s="759"/>
      <c r="P43" s="759"/>
      <c r="Q43" s="759"/>
      <c r="R43" s="759"/>
      <c r="S43" s="759"/>
      <c r="T43" s="760"/>
      <c r="U43" s="278" t="s">
        <v>0</v>
      </c>
      <c r="V43" s="775" t="s">
        <v>390</v>
      </c>
      <c r="W43" s="776"/>
      <c r="X43" s="776"/>
      <c r="Y43" s="777"/>
    </row>
    <row r="44" spans="1:25" s="238" customFormat="1" ht="45" customHeight="1">
      <c r="A44" s="805" t="s">
        <v>369</v>
      </c>
      <c r="B44" s="805"/>
      <c r="C44" s="805"/>
      <c r="D44" s="314"/>
      <c r="E44" s="854" t="s">
        <v>607</v>
      </c>
      <c r="F44" s="854"/>
      <c r="G44" s="854"/>
      <c r="H44" s="854"/>
      <c r="I44" s="854"/>
      <c r="J44" s="854"/>
      <c r="K44" s="854"/>
      <c r="L44" s="854"/>
      <c r="M44" s="854"/>
      <c r="N44" s="854"/>
      <c r="O44" s="854"/>
      <c r="P44" s="854"/>
      <c r="Q44" s="854"/>
      <c r="R44" s="854"/>
      <c r="S44" s="854"/>
      <c r="T44" s="855"/>
      <c r="U44" s="280"/>
      <c r="V44" s="899" t="s">
        <v>488</v>
      </c>
      <c r="W44" s="900"/>
      <c r="X44" s="900"/>
      <c r="Y44" s="901"/>
    </row>
    <row r="45" spans="1:25" ht="30" customHeight="1">
      <c r="A45" s="269" t="s">
        <v>383</v>
      </c>
      <c r="B45" s="270"/>
      <c r="C45" s="271"/>
      <c r="D45" s="272"/>
      <c r="E45" s="307">
        <v>7</v>
      </c>
      <c r="F45" s="272"/>
      <c r="G45" s="272"/>
      <c r="H45" s="272"/>
      <c r="I45" s="272"/>
      <c r="J45" s="272"/>
      <c r="K45" s="273" t="s">
        <v>384</v>
      </c>
      <c r="L45" s="308">
        <f>IF(R45=X45,1,0)</f>
        <v>0</v>
      </c>
      <c r="M45" s="274"/>
      <c r="N45" s="272"/>
      <c r="O45" s="272"/>
      <c r="P45" s="272"/>
      <c r="Q45" s="273" t="s">
        <v>385</v>
      </c>
      <c r="R45" s="308"/>
      <c r="S45" s="275"/>
      <c r="T45" s="272"/>
      <c r="U45" s="276"/>
      <c r="V45" s="308">
        <f>COUNT(U47:U48)</f>
        <v>0</v>
      </c>
      <c r="W45" s="272" t="s">
        <v>386</v>
      </c>
      <c r="X45" s="307">
        <v>2</v>
      </c>
      <c r="Y45" s="277"/>
    </row>
    <row r="46" spans="1:25" s="235" customFormat="1" ht="15" customHeight="1">
      <c r="A46" s="758" t="s">
        <v>365</v>
      </c>
      <c r="B46" s="759"/>
      <c r="C46" s="759"/>
      <c r="D46" s="759" t="s">
        <v>487</v>
      </c>
      <c r="E46" s="759"/>
      <c r="F46" s="759"/>
      <c r="G46" s="759"/>
      <c r="H46" s="759"/>
      <c r="I46" s="759"/>
      <c r="J46" s="759"/>
      <c r="K46" s="759"/>
      <c r="L46" s="759"/>
      <c r="M46" s="759"/>
      <c r="N46" s="759"/>
      <c r="O46" s="759"/>
      <c r="P46" s="759"/>
      <c r="Q46" s="759"/>
      <c r="R46" s="759"/>
      <c r="S46" s="759"/>
      <c r="T46" s="760"/>
      <c r="U46" s="278" t="s">
        <v>0</v>
      </c>
      <c r="V46" s="775" t="s">
        <v>390</v>
      </c>
      <c r="W46" s="776"/>
      <c r="X46" s="776"/>
      <c r="Y46" s="777"/>
    </row>
    <row r="47" spans="1:25" s="238" customFormat="1" ht="30" customHeight="1">
      <c r="A47" s="771" t="s">
        <v>461</v>
      </c>
      <c r="B47" s="772"/>
      <c r="C47" s="773"/>
      <c r="D47" s="314" t="s">
        <v>409</v>
      </c>
      <c r="E47" s="778" t="s">
        <v>608</v>
      </c>
      <c r="F47" s="778"/>
      <c r="G47" s="778"/>
      <c r="H47" s="778"/>
      <c r="I47" s="778"/>
      <c r="J47" s="778"/>
      <c r="K47" s="778"/>
      <c r="L47" s="778"/>
      <c r="M47" s="778"/>
      <c r="N47" s="778"/>
      <c r="O47" s="778"/>
      <c r="P47" s="778"/>
      <c r="Q47" s="778"/>
      <c r="R47" s="778"/>
      <c r="S47" s="778"/>
      <c r="T47" s="778"/>
      <c r="U47" s="280"/>
      <c r="V47" s="762" t="s">
        <v>489</v>
      </c>
      <c r="W47" s="763"/>
      <c r="X47" s="763"/>
      <c r="Y47" s="764"/>
    </row>
    <row r="48" spans="1:25" s="238" customFormat="1" ht="45" customHeight="1">
      <c r="A48" s="826"/>
      <c r="B48" s="827"/>
      <c r="C48" s="894"/>
      <c r="D48" s="315" t="s">
        <v>410</v>
      </c>
      <c r="E48" s="895" t="s">
        <v>816</v>
      </c>
      <c r="F48" s="895"/>
      <c r="G48" s="895"/>
      <c r="H48" s="895"/>
      <c r="I48" s="895"/>
      <c r="J48" s="895"/>
      <c r="K48" s="895"/>
      <c r="L48" s="895"/>
      <c r="M48" s="895"/>
      <c r="N48" s="895"/>
      <c r="O48" s="895"/>
      <c r="P48" s="895"/>
      <c r="Q48" s="895"/>
      <c r="R48" s="895"/>
      <c r="S48" s="895"/>
      <c r="T48" s="895"/>
      <c r="U48" s="280"/>
      <c r="V48" s="785"/>
      <c r="W48" s="786"/>
      <c r="X48" s="786"/>
      <c r="Y48" s="787"/>
    </row>
    <row r="49" spans="1:26" ht="30" customHeight="1">
      <c r="A49" s="269" t="s">
        <v>383</v>
      </c>
      <c r="B49" s="270"/>
      <c r="C49" s="271"/>
      <c r="D49" s="272"/>
      <c r="E49" s="307">
        <v>8</v>
      </c>
      <c r="F49" s="272"/>
      <c r="G49" s="272"/>
      <c r="H49" s="272"/>
      <c r="I49" s="272"/>
      <c r="J49" s="272"/>
      <c r="K49" s="273" t="s">
        <v>384</v>
      </c>
      <c r="L49" s="308">
        <f>IF(R49=X49,1,0)</f>
        <v>0</v>
      </c>
      <c r="M49" s="274"/>
      <c r="N49" s="272"/>
      <c r="O49" s="272"/>
      <c r="P49" s="272"/>
      <c r="Q49" s="273" t="s">
        <v>385</v>
      </c>
      <c r="R49" s="308"/>
      <c r="S49" s="275"/>
      <c r="T49" s="272"/>
      <c r="U49" s="276"/>
      <c r="V49" s="308">
        <f>COUNT(U51)</f>
        <v>0</v>
      </c>
      <c r="W49" s="272" t="s">
        <v>386</v>
      </c>
      <c r="X49" s="307">
        <v>1</v>
      </c>
      <c r="Y49" s="277"/>
    </row>
    <row r="50" spans="1:26" s="235" customFormat="1" ht="15" customHeight="1">
      <c r="A50" s="758" t="s">
        <v>365</v>
      </c>
      <c r="B50" s="759"/>
      <c r="C50" s="759"/>
      <c r="D50" s="759" t="s">
        <v>487</v>
      </c>
      <c r="E50" s="759"/>
      <c r="F50" s="759"/>
      <c r="G50" s="759"/>
      <c r="H50" s="759"/>
      <c r="I50" s="759"/>
      <c r="J50" s="759"/>
      <c r="K50" s="759"/>
      <c r="L50" s="759"/>
      <c r="M50" s="759"/>
      <c r="N50" s="759"/>
      <c r="O50" s="759"/>
      <c r="P50" s="759"/>
      <c r="Q50" s="759"/>
      <c r="R50" s="759"/>
      <c r="S50" s="759"/>
      <c r="T50" s="760"/>
      <c r="U50" s="278" t="s">
        <v>0</v>
      </c>
      <c r="V50" s="775" t="s">
        <v>390</v>
      </c>
      <c r="W50" s="776"/>
      <c r="X50" s="776"/>
      <c r="Y50" s="777"/>
    </row>
    <row r="51" spans="1:26" s="238" customFormat="1" ht="75" customHeight="1">
      <c r="A51" s="902" t="s">
        <v>462</v>
      </c>
      <c r="B51" s="903"/>
      <c r="C51" s="904"/>
      <c r="D51" s="319"/>
      <c r="E51" s="896" t="s">
        <v>610</v>
      </c>
      <c r="F51" s="897"/>
      <c r="G51" s="897"/>
      <c r="H51" s="897"/>
      <c r="I51" s="897"/>
      <c r="J51" s="897"/>
      <c r="K51" s="897"/>
      <c r="L51" s="897"/>
      <c r="M51" s="897"/>
      <c r="N51" s="897"/>
      <c r="O51" s="897"/>
      <c r="P51" s="897"/>
      <c r="Q51" s="897"/>
      <c r="R51" s="897"/>
      <c r="S51" s="897"/>
      <c r="T51" s="833"/>
      <c r="U51" s="280"/>
      <c r="V51" s="857" t="s">
        <v>776</v>
      </c>
      <c r="W51" s="857"/>
      <c r="X51" s="857"/>
      <c r="Y51" s="857"/>
    </row>
    <row r="52" spans="1:26" ht="30" customHeight="1">
      <c r="A52" s="269" t="s">
        <v>383</v>
      </c>
      <c r="B52" s="270"/>
      <c r="C52" s="271"/>
      <c r="D52" s="272"/>
      <c r="E52" s="307">
        <v>9</v>
      </c>
      <c r="F52" s="272"/>
      <c r="G52" s="272"/>
      <c r="H52" s="272"/>
      <c r="I52" s="272"/>
      <c r="J52" s="272"/>
      <c r="K52" s="273" t="s">
        <v>384</v>
      </c>
      <c r="L52" s="308">
        <f>IF(R52=X52,1,0)</f>
        <v>0</v>
      </c>
      <c r="M52" s="274"/>
      <c r="N52" s="272"/>
      <c r="O52" s="272"/>
      <c r="P52" s="272"/>
      <c r="Q52" s="273" t="s">
        <v>385</v>
      </c>
      <c r="R52" s="308"/>
      <c r="S52" s="272"/>
      <c r="T52" s="272"/>
      <c r="V52" s="308">
        <f>COUNT(U54:U55)</f>
        <v>0</v>
      </c>
      <c r="W52" s="272" t="s">
        <v>386</v>
      </c>
      <c r="X52" s="307">
        <v>2</v>
      </c>
      <c r="Y52" s="277"/>
    </row>
    <row r="53" spans="1:26" s="235" customFormat="1" ht="15" customHeight="1">
      <c r="A53" s="758" t="s">
        <v>365</v>
      </c>
      <c r="B53" s="759"/>
      <c r="C53" s="759"/>
      <c r="D53" s="759" t="s">
        <v>487</v>
      </c>
      <c r="E53" s="759"/>
      <c r="F53" s="759"/>
      <c r="G53" s="759"/>
      <c r="H53" s="759"/>
      <c r="I53" s="759"/>
      <c r="J53" s="759"/>
      <c r="K53" s="759"/>
      <c r="L53" s="759"/>
      <c r="M53" s="759"/>
      <c r="N53" s="759"/>
      <c r="O53" s="759"/>
      <c r="P53" s="759"/>
      <c r="Q53" s="759"/>
      <c r="R53" s="759"/>
      <c r="S53" s="759"/>
      <c r="T53" s="760"/>
      <c r="U53" s="278" t="s">
        <v>0</v>
      </c>
      <c r="V53" s="775" t="s">
        <v>390</v>
      </c>
      <c r="W53" s="776"/>
      <c r="X53" s="776"/>
      <c r="Y53" s="777"/>
    </row>
    <row r="54" spans="1:26" s="238" customFormat="1" ht="30" customHeight="1">
      <c r="A54" s="779" t="s">
        <v>463</v>
      </c>
      <c r="B54" s="780"/>
      <c r="C54" s="780"/>
      <c r="D54" s="315" t="s">
        <v>411</v>
      </c>
      <c r="E54" s="774" t="s">
        <v>611</v>
      </c>
      <c r="F54" s="774"/>
      <c r="G54" s="774"/>
      <c r="H54" s="774"/>
      <c r="I54" s="774"/>
      <c r="J54" s="774"/>
      <c r="K54" s="774"/>
      <c r="L54" s="774"/>
      <c r="M54" s="774"/>
      <c r="N54" s="774"/>
      <c r="O54" s="774"/>
      <c r="P54" s="774"/>
      <c r="Q54" s="774"/>
      <c r="R54" s="774"/>
      <c r="S54" s="774"/>
      <c r="T54" s="774"/>
      <c r="U54" s="280"/>
      <c r="V54" s="779" t="s">
        <v>587</v>
      </c>
      <c r="W54" s="780"/>
      <c r="X54" s="780"/>
      <c r="Y54" s="781"/>
    </row>
    <row r="55" spans="1:26" s="238" customFormat="1" ht="45" customHeight="1">
      <c r="A55" s="782"/>
      <c r="B55" s="783"/>
      <c r="C55" s="783"/>
      <c r="D55" s="315" t="s">
        <v>412</v>
      </c>
      <c r="E55" s="774" t="s">
        <v>265</v>
      </c>
      <c r="F55" s="774"/>
      <c r="G55" s="774"/>
      <c r="H55" s="774"/>
      <c r="I55" s="774"/>
      <c r="J55" s="774"/>
      <c r="K55" s="774"/>
      <c r="L55" s="774"/>
      <c r="M55" s="774"/>
      <c r="N55" s="774"/>
      <c r="O55" s="774"/>
      <c r="P55" s="774"/>
      <c r="Q55" s="774"/>
      <c r="R55" s="774"/>
      <c r="S55" s="774"/>
      <c r="T55" s="774"/>
      <c r="U55" s="280"/>
      <c r="V55" s="782"/>
      <c r="W55" s="783"/>
      <c r="X55" s="783"/>
      <c r="Y55" s="784"/>
    </row>
    <row r="56" spans="1:26" ht="30" customHeight="1">
      <c r="A56" s="269" t="s">
        <v>383</v>
      </c>
      <c r="B56" s="270"/>
      <c r="C56" s="271"/>
      <c r="D56" s="272"/>
      <c r="E56" s="307">
        <v>10</v>
      </c>
      <c r="F56" s="272"/>
      <c r="G56" s="272"/>
      <c r="H56" s="272"/>
      <c r="I56" s="272"/>
      <c r="J56" s="272"/>
      <c r="K56" s="273" t="s">
        <v>384</v>
      </c>
      <c r="L56" s="308">
        <f>IF(R56=X56,1,0)</f>
        <v>0</v>
      </c>
      <c r="M56" s="274"/>
      <c r="N56" s="272"/>
      <c r="O56" s="272"/>
      <c r="P56" s="272"/>
      <c r="Q56" s="273" t="s">
        <v>385</v>
      </c>
      <c r="R56" s="308"/>
      <c r="S56" s="275"/>
      <c r="T56" s="272"/>
      <c r="U56" s="276"/>
      <c r="V56" s="308">
        <f>COUNT(U58:U66)</f>
        <v>0</v>
      </c>
      <c r="W56" s="272" t="s">
        <v>386</v>
      </c>
      <c r="X56" s="307">
        <v>8</v>
      </c>
      <c r="Y56" s="277"/>
    </row>
    <row r="57" spans="1:26" s="235" customFormat="1" ht="15" customHeight="1">
      <c r="A57" s="758" t="s">
        <v>365</v>
      </c>
      <c r="B57" s="759"/>
      <c r="C57" s="759"/>
      <c r="D57" s="759" t="s">
        <v>487</v>
      </c>
      <c r="E57" s="759"/>
      <c r="F57" s="759"/>
      <c r="G57" s="759"/>
      <c r="H57" s="759"/>
      <c r="I57" s="759"/>
      <c r="J57" s="759"/>
      <c r="K57" s="759"/>
      <c r="L57" s="759"/>
      <c r="M57" s="759"/>
      <c r="N57" s="759"/>
      <c r="O57" s="759"/>
      <c r="P57" s="759"/>
      <c r="Q57" s="759"/>
      <c r="R57" s="759"/>
      <c r="S57" s="759"/>
      <c r="T57" s="760"/>
      <c r="U57" s="278" t="s">
        <v>0</v>
      </c>
      <c r="V57" s="775" t="s">
        <v>390</v>
      </c>
      <c r="W57" s="776"/>
      <c r="X57" s="776"/>
      <c r="Y57" s="777"/>
    </row>
    <row r="58" spans="1:26" s="238" customFormat="1" ht="30" customHeight="1">
      <c r="A58" s="771" t="s">
        <v>370</v>
      </c>
      <c r="B58" s="772"/>
      <c r="C58" s="773"/>
      <c r="D58" s="314" t="s">
        <v>413</v>
      </c>
      <c r="E58" s="853" t="s">
        <v>266</v>
      </c>
      <c r="F58" s="854"/>
      <c r="G58" s="854"/>
      <c r="H58" s="854"/>
      <c r="I58" s="854"/>
      <c r="J58" s="854"/>
      <c r="K58" s="854"/>
      <c r="L58" s="854"/>
      <c r="M58" s="854"/>
      <c r="N58" s="854"/>
      <c r="O58" s="854"/>
      <c r="P58" s="854"/>
      <c r="Q58" s="854"/>
      <c r="R58" s="854"/>
      <c r="S58" s="854"/>
      <c r="T58" s="855"/>
      <c r="U58" s="280"/>
      <c r="V58" s="765" t="s">
        <v>588</v>
      </c>
      <c r="W58" s="766"/>
      <c r="X58" s="766"/>
      <c r="Y58" s="767"/>
    </row>
    <row r="59" spans="1:26" s="238" customFormat="1" ht="30" customHeight="1">
      <c r="A59" s="762"/>
      <c r="B59" s="763"/>
      <c r="C59" s="764"/>
      <c r="D59" s="314" t="s">
        <v>414</v>
      </c>
      <c r="E59" s="778" t="s">
        <v>612</v>
      </c>
      <c r="F59" s="778"/>
      <c r="G59" s="778"/>
      <c r="H59" s="778"/>
      <c r="I59" s="778"/>
      <c r="J59" s="778"/>
      <c r="K59" s="778"/>
      <c r="L59" s="778"/>
      <c r="M59" s="778"/>
      <c r="N59" s="778"/>
      <c r="O59" s="778"/>
      <c r="P59" s="778"/>
      <c r="Q59" s="778"/>
      <c r="R59" s="778"/>
      <c r="S59" s="778"/>
      <c r="T59" s="778"/>
      <c r="U59" s="280"/>
      <c r="V59" s="768"/>
      <c r="W59" s="769"/>
      <c r="X59" s="769"/>
      <c r="Y59" s="770"/>
    </row>
    <row r="60" spans="1:26" s="238" customFormat="1" ht="155.1" customHeight="1">
      <c r="A60" s="920"/>
      <c r="B60" s="921"/>
      <c r="C60" s="922"/>
      <c r="D60" s="314" t="s">
        <v>415</v>
      </c>
      <c r="E60" s="778" t="s">
        <v>613</v>
      </c>
      <c r="F60" s="778"/>
      <c r="G60" s="778"/>
      <c r="H60" s="778"/>
      <c r="I60" s="778"/>
      <c r="J60" s="778"/>
      <c r="K60" s="778"/>
      <c r="L60" s="778"/>
      <c r="M60" s="778"/>
      <c r="N60" s="778"/>
      <c r="O60" s="778"/>
      <c r="P60" s="778"/>
      <c r="Q60" s="778"/>
      <c r="R60" s="778"/>
      <c r="S60" s="778"/>
      <c r="T60" s="778"/>
      <c r="U60" s="280"/>
      <c r="V60" s="755"/>
      <c r="W60" s="756"/>
      <c r="X60" s="756"/>
      <c r="Y60" s="757"/>
    </row>
    <row r="61" spans="1:26" s="238" customFormat="1" ht="45" customHeight="1">
      <c r="A61" s="905"/>
      <c r="B61" s="906"/>
      <c r="C61" s="907"/>
      <c r="D61" s="314" t="s">
        <v>416</v>
      </c>
      <c r="E61" s="778" t="s">
        <v>472</v>
      </c>
      <c r="F61" s="778"/>
      <c r="G61" s="778"/>
      <c r="H61" s="778"/>
      <c r="I61" s="778"/>
      <c r="J61" s="778"/>
      <c r="K61" s="778"/>
      <c r="L61" s="778"/>
      <c r="M61" s="778"/>
      <c r="N61" s="778"/>
      <c r="O61" s="778"/>
      <c r="P61" s="778"/>
      <c r="Q61" s="778"/>
      <c r="R61" s="778"/>
      <c r="S61" s="778"/>
      <c r="T61" s="778"/>
      <c r="U61" s="280"/>
      <c r="V61" s="874"/>
      <c r="W61" s="875"/>
      <c r="X61" s="875"/>
      <c r="Y61" s="876"/>
      <c r="Z61" s="281"/>
    </row>
    <row r="62" spans="1:26" s="235" customFormat="1" ht="15" customHeight="1">
      <c r="A62" s="758" t="s">
        <v>365</v>
      </c>
      <c r="B62" s="759"/>
      <c r="C62" s="759"/>
      <c r="D62" s="759" t="s">
        <v>487</v>
      </c>
      <c r="E62" s="759"/>
      <c r="F62" s="759"/>
      <c r="G62" s="759"/>
      <c r="H62" s="759"/>
      <c r="I62" s="759"/>
      <c r="J62" s="759"/>
      <c r="K62" s="759"/>
      <c r="L62" s="759"/>
      <c r="M62" s="759"/>
      <c r="N62" s="759"/>
      <c r="O62" s="759"/>
      <c r="P62" s="759"/>
      <c r="Q62" s="759"/>
      <c r="R62" s="759"/>
      <c r="S62" s="759"/>
      <c r="T62" s="760"/>
      <c r="U62" s="279" t="s">
        <v>0</v>
      </c>
      <c r="V62" s="758" t="s">
        <v>390</v>
      </c>
      <c r="W62" s="759"/>
      <c r="X62" s="759"/>
      <c r="Y62" s="761"/>
    </row>
    <row r="63" spans="1:26" s="238" customFormat="1" ht="45" customHeight="1">
      <c r="A63" s="923"/>
      <c r="B63" s="924"/>
      <c r="C63" s="925"/>
      <c r="D63" s="314" t="s">
        <v>417</v>
      </c>
      <c r="E63" s="778" t="s">
        <v>473</v>
      </c>
      <c r="F63" s="778"/>
      <c r="G63" s="778"/>
      <c r="H63" s="778"/>
      <c r="I63" s="778"/>
      <c r="J63" s="778"/>
      <c r="K63" s="778"/>
      <c r="L63" s="778"/>
      <c r="M63" s="778"/>
      <c r="N63" s="778"/>
      <c r="O63" s="778"/>
      <c r="P63" s="778"/>
      <c r="Q63" s="778"/>
      <c r="R63" s="778"/>
      <c r="S63" s="778"/>
      <c r="T63" s="778"/>
      <c r="U63" s="280"/>
      <c r="V63" s="908"/>
      <c r="W63" s="909"/>
      <c r="X63" s="909"/>
      <c r="Y63" s="910"/>
    </row>
    <row r="64" spans="1:26" s="238" customFormat="1" ht="45" customHeight="1">
      <c r="A64" s="920"/>
      <c r="B64" s="921"/>
      <c r="C64" s="922"/>
      <c r="D64" s="314" t="s">
        <v>418</v>
      </c>
      <c r="E64" s="778" t="s">
        <v>267</v>
      </c>
      <c r="F64" s="778"/>
      <c r="G64" s="778"/>
      <c r="H64" s="778"/>
      <c r="I64" s="778"/>
      <c r="J64" s="778"/>
      <c r="K64" s="778"/>
      <c r="L64" s="778"/>
      <c r="M64" s="778"/>
      <c r="N64" s="778"/>
      <c r="O64" s="778"/>
      <c r="P64" s="778"/>
      <c r="Q64" s="778"/>
      <c r="R64" s="778"/>
      <c r="S64" s="778"/>
      <c r="T64" s="778"/>
      <c r="U64" s="280"/>
      <c r="V64" s="755"/>
      <c r="W64" s="756"/>
      <c r="X64" s="756"/>
      <c r="Y64" s="757"/>
    </row>
    <row r="65" spans="1:25" s="238" customFormat="1" ht="30" customHeight="1">
      <c r="A65" s="920"/>
      <c r="B65" s="921"/>
      <c r="C65" s="922"/>
      <c r="D65" s="314" t="s">
        <v>419</v>
      </c>
      <c r="E65" s="774" t="s">
        <v>491</v>
      </c>
      <c r="F65" s="774"/>
      <c r="G65" s="774"/>
      <c r="H65" s="774"/>
      <c r="I65" s="774"/>
      <c r="J65" s="774"/>
      <c r="K65" s="774"/>
      <c r="L65" s="774"/>
      <c r="M65" s="774"/>
      <c r="N65" s="774"/>
      <c r="O65" s="774"/>
      <c r="P65" s="774"/>
      <c r="Q65" s="774"/>
      <c r="R65" s="774"/>
      <c r="S65" s="774"/>
      <c r="T65" s="774"/>
      <c r="U65" s="280"/>
      <c r="V65" s="755"/>
      <c r="W65" s="756"/>
      <c r="X65" s="756"/>
      <c r="Y65" s="757"/>
    </row>
    <row r="66" spans="1:25" s="238" customFormat="1" ht="60" customHeight="1">
      <c r="A66" s="905"/>
      <c r="B66" s="906"/>
      <c r="C66" s="907"/>
      <c r="D66" s="314" t="s">
        <v>420</v>
      </c>
      <c r="E66" s="774" t="s">
        <v>492</v>
      </c>
      <c r="F66" s="774"/>
      <c r="G66" s="774"/>
      <c r="H66" s="774"/>
      <c r="I66" s="774"/>
      <c r="J66" s="774"/>
      <c r="K66" s="774"/>
      <c r="L66" s="774"/>
      <c r="M66" s="774"/>
      <c r="N66" s="774"/>
      <c r="O66" s="774"/>
      <c r="P66" s="774"/>
      <c r="Q66" s="774"/>
      <c r="R66" s="774"/>
      <c r="S66" s="774"/>
      <c r="T66" s="774"/>
      <c r="U66" s="284"/>
      <c r="V66" s="874"/>
      <c r="W66" s="875"/>
      <c r="X66" s="875"/>
      <c r="Y66" s="876"/>
    </row>
    <row r="67" spans="1:25" ht="30" customHeight="1">
      <c r="A67" s="269" t="s">
        <v>383</v>
      </c>
      <c r="B67" s="270"/>
      <c r="C67" s="271"/>
      <c r="D67" s="272"/>
      <c r="E67" s="307">
        <v>11</v>
      </c>
      <c r="F67" s="272"/>
      <c r="G67" s="272"/>
      <c r="H67" s="272"/>
      <c r="I67" s="272"/>
      <c r="J67" s="272"/>
      <c r="K67" s="273" t="s">
        <v>384</v>
      </c>
      <c r="L67" s="308">
        <f>IF(R67=X67,1,0)</f>
        <v>0</v>
      </c>
      <c r="M67" s="274"/>
      <c r="N67" s="272"/>
      <c r="O67" s="272"/>
      <c r="P67" s="272"/>
      <c r="Q67" s="273" t="s">
        <v>385</v>
      </c>
      <c r="R67" s="308"/>
      <c r="S67" s="272"/>
      <c r="T67" s="272"/>
      <c r="V67" s="308">
        <f>COUNT(U69:U77)</f>
        <v>0</v>
      </c>
      <c r="W67" s="272" t="s">
        <v>386</v>
      </c>
      <c r="X67" s="307">
        <v>9</v>
      </c>
      <c r="Y67" s="277"/>
    </row>
    <row r="68" spans="1:25" s="235" customFormat="1" ht="15" customHeight="1">
      <c r="A68" s="758" t="s">
        <v>365</v>
      </c>
      <c r="B68" s="759"/>
      <c r="C68" s="759"/>
      <c r="D68" s="759" t="s">
        <v>388</v>
      </c>
      <c r="E68" s="759"/>
      <c r="F68" s="759"/>
      <c r="G68" s="759"/>
      <c r="H68" s="759"/>
      <c r="I68" s="759"/>
      <c r="J68" s="759"/>
      <c r="K68" s="759"/>
      <c r="L68" s="759"/>
      <c r="M68" s="759"/>
      <c r="N68" s="759"/>
      <c r="O68" s="759"/>
      <c r="P68" s="759"/>
      <c r="Q68" s="759"/>
      <c r="R68" s="759"/>
      <c r="S68" s="759"/>
      <c r="T68" s="760"/>
      <c r="U68" s="278" t="s">
        <v>0</v>
      </c>
      <c r="V68" s="775" t="s">
        <v>501</v>
      </c>
      <c r="W68" s="776"/>
      <c r="X68" s="776"/>
      <c r="Y68" s="777"/>
    </row>
    <row r="69" spans="1:25" s="238" customFormat="1" ht="45" customHeight="1">
      <c r="A69" s="771" t="s">
        <v>374</v>
      </c>
      <c r="B69" s="772"/>
      <c r="C69" s="773"/>
      <c r="D69" s="315" t="s">
        <v>641</v>
      </c>
      <c r="E69" s="774" t="s">
        <v>276</v>
      </c>
      <c r="F69" s="774"/>
      <c r="G69" s="774"/>
      <c r="H69" s="774"/>
      <c r="I69" s="774"/>
      <c r="J69" s="774"/>
      <c r="K69" s="774"/>
      <c r="L69" s="774"/>
      <c r="M69" s="774"/>
      <c r="N69" s="774"/>
      <c r="O69" s="774"/>
      <c r="P69" s="774"/>
      <c r="Q69" s="774"/>
      <c r="R69" s="774"/>
      <c r="S69" s="774"/>
      <c r="T69" s="774"/>
      <c r="U69" s="478"/>
      <c r="V69" s="765" t="s">
        <v>762</v>
      </c>
      <c r="W69" s="766"/>
      <c r="X69" s="766"/>
      <c r="Y69" s="767"/>
    </row>
    <row r="70" spans="1:25" s="238" customFormat="1" ht="30" customHeight="1">
      <c r="A70" s="762"/>
      <c r="B70" s="763"/>
      <c r="C70" s="764"/>
      <c r="D70" s="315" t="s">
        <v>642</v>
      </c>
      <c r="E70" s="774" t="s">
        <v>277</v>
      </c>
      <c r="F70" s="774"/>
      <c r="G70" s="774"/>
      <c r="H70" s="774"/>
      <c r="I70" s="774"/>
      <c r="J70" s="774"/>
      <c r="K70" s="774"/>
      <c r="L70" s="774"/>
      <c r="M70" s="774"/>
      <c r="N70" s="774"/>
      <c r="O70" s="774"/>
      <c r="P70" s="774"/>
      <c r="Q70" s="774"/>
      <c r="R70" s="774"/>
      <c r="S70" s="774"/>
      <c r="T70" s="774"/>
      <c r="U70" s="478"/>
      <c r="V70" s="768"/>
      <c r="W70" s="769"/>
      <c r="X70" s="769"/>
      <c r="Y70" s="770"/>
    </row>
    <row r="71" spans="1:25" s="238" customFormat="1" ht="45" customHeight="1">
      <c r="A71" s="762"/>
      <c r="B71" s="763"/>
      <c r="C71" s="764"/>
      <c r="D71" s="315" t="s">
        <v>421</v>
      </c>
      <c r="E71" s="774" t="s">
        <v>278</v>
      </c>
      <c r="F71" s="774"/>
      <c r="G71" s="774"/>
      <c r="H71" s="774"/>
      <c r="I71" s="774"/>
      <c r="J71" s="774"/>
      <c r="K71" s="774"/>
      <c r="L71" s="774"/>
      <c r="M71" s="774"/>
      <c r="N71" s="774"/>
      <c r="O71" s="774"/>
      <c r="P71" s="774"/>
      <c r="Q71" s="774"/>
      <c r="R71" s="774"/>
      <c r="S71" s="774"/>
      <c r="T71" s="774"/>
      <c r="U71" s="478"/>
      <c r="V71" s="768"/>
      <c r="W71" s="769"/>
      <c r="X71" s="769"/>
      <c r="Y71" s="770"/>
    </row>
    <row r="72" spans="1:25" s="238" customFormat="1" ht="45" customHeight="1">
      <c r="A72" s="785"/>
      <c r="B72" s="786"/>
      <c r="C72" s="786"/>
      <c r="D72" s="315" t="s">
        <v>422</v>
      </c>
      <c r="E72" s="774" t="s">
        <v>279</v>
      </c>
      <c r="F72" s="774"/>
      <c r="G72" s="774"/>
      <c r="H72" s="774"/>
      <c r="I72" s="774"/>
      <c r="J72" s="774"/>
      <c r="K72" s="774"/>
      <c r="L72" s="774"/>
      <c r="M72" s="774"/>
      <c r="N72" s="774"/>
      <c r="O72" s="774"/>
      <c r="P72" s="774"/>
      <c r="Q72" s="774"/>
      <c r="R72" s="774"/>
      <c r="S72" s="774"/>
      <c r="T72" s="774"/>
      <c r="U72" s="478"/>
      <c r="V72" s="755"/>
      <c r="W72" s="756"/>
      <c r="X72" s="756"/>
      <c r="Y72" s="757"/>
    </row>
    <row r="73" spans="1:25" s="238" customFormat="1" ht="45" customHeight="1">
      <c r="A73" s="755"/>
      <c r="B73" s="756"/>
      <c r="C73" s="757"/>
      <c r="D73" s="315" t="s">
        <v>643</v>
      </c>
      <c r="E73" s="752" t="s">
        <v>777</v>
      </c>
      <c r="F73" s="753"/>
      <c r="G73" s="753"/>
      <c r="H73" s="753"/>
      <c r="I73" s="753"/>
      <c r="J73" s="753"/>
      <c r="K73" s="753"/>
      <c r="L73" s="753"/>
      <c r="M73" s="753"/>
      <c r="N73" s="753"/>
      <c r="O73" s="753"/>
      <c r="P73" s="753"/>
      <c r="Q73" s="753"/>
      <c r="R73" s="753"/>
      <c r="S73" s="753"/>
      <c r="T73" s="754"/>
      <c r="U73" s="478"/>
      <c r="V73" s="755"/>
      <c r="W73" s="756"/>
      <c r="X73" s="756"/>
      <c r="Y73" s="757"/>
    </row>
    <row r="74" spans="1:25" s="238" customFormat="1" ht="30" customHeight="1">
      <c r="A74" s="755"/>
      <c r="B74" s="756"/>
      <c r="C74" s="757"/>
      <c r="D74" s="315" t="s">
        <v>644</v>
      </c>
      <c r="E74" s="752" t="s">
        <v>778</v>
      </c>
      <c r="F74" s="753"/>
      <c r="G74" s="753"/>
      <c r="H74" s="753"/>
      <c r="I74" s="753"/>
      <c r="J74" s="753"/>
      <c r="K74" s="753"/>
      <c r="L74" s="753"/>
      <c r="M74" s="753"/>
      <c r="N74" s="753"/>
      <c r="O74" s="753"/>
      <c r="P74" s="753"/>
      <c r="Q74" s="753"/>
      <c r="R74" s="753"/>
      <c r="S74" s="753"/>
      <c r="T74" s="754"/>
      <c r="U74" s="280"/>
      <c r="V74" s="755"/>
      <c r="W74" s="756"/>
      <c r="X74" s="756"/>
      <c r="Y74" s="757"/>
    </row>
    <row r="75" spans="1:25" s="238" customFormat="1" ht="30" customHeight="1">
      <c r="A75" s="785"/>
      <c r="B75" s="786"/>
      <c r="C75" s="787"/>
      <c r="D75" s="315" t="s">
        <v>645</v>
      </c>
      <c r="E75" s="778" t="s">
        <v>280</v>
      </c>
      <c r="F75" s="778"/>
      <c r="G75" s="778"/>
      <c r="H75" s="778"/>
      <c r="I75" s="778"/>
      <c r="J75" s="778"/>
      <c r="K75" s="778"/>
      <c r="L75" s="778"/>
      <c r="M75" s="778"/>
      <c r="N75" s="778"/>
      <c r="O75" s="778"/>
      <c r="P75" s="778"/>
      <c r="Q75" s="778"/>
      <c r="R75" s="778"/>
      <c r="S75" s="778"/>
      <c r="T75" s="778"/>
      <c r="U75" s="280"/>
      <c r="V75" s="755"/>
      <c r="W75" s="756"/>
      <c r="X75" s="756"/>
      <c r="Y75" s="757"/>
    </row>
    <row r="76" spans="1:25" s="238" customFormat="1" ht="60" customHeight="1">
      <c r="A76" s="785"/>
      <c r="B76" s="786"/>
      <c r="C76" s="786"/>
      <c r="D76" s="315" t="s">
        <v>646</v>
      </c>
      <c r="E76" s="778" t="s">
        <v>614</v>
      </c>
      <c r="F76" s="778"/>
      <c r="G76" s="778"/>
      <c r="H76" s="778"/>
      <c r="I76" s="778"/>
      <c r="J76" s="778"/>
      <c r="K76" s="778"/>
      <c r="L76" s="778"/>
      <c r="M76" s="778"/>
      <c r="N76" s="778"/>
      <c r="O76" s="778"/>
      <c r="P76" s="778"/>
      <c r="Q76" s="778"/>
      <c r="R76" s="778"/>
      <c r="S76" s="778"/>
      <c r="T76" s="778"/>
      <c r="U76" s="280"/>
      <c r="V76" s="755"/>
      <c r="W76" s="756"/>
      <c r="X76" s="756"/>
      <c r="Y76" s="757"/>
    </row>
    <row r="77" spans="1:25" s="238" customFormat="1" ht="75" customHeight="1">
      <c r="A77" s="822"/>
      <c r="B77" s="823"/>
      <c r="C77" s="823"/>
      <c r="D77" s="315" t="s">
        <v>647</v>
      </c>
      <c r="E77" s="778" t="s">
        <v>281</v>
      </c>
      <c r="F77" s="778"/>
      <c r="G77" s="778"/>
      <c r="H77" s="778"/>
      <c r="I77" s="778"/>
      <c r="J77" s="778"/>
      <c r="K77" s="778"/>
      <c r="L77" s="778"/>
      <c r="M77" s="778"/>
      <c r="N77" s="778"/>
      <c r="O77" s="778"/>
      <c r="P77" s="778"/>
      <c r="Q77" s="778"/>
      <c r="R77" s="778"/>
      <c r="S77" s="778"/>
      <c r="T77" s="778"/>
      <c r="U77" s="280"/>
      <c r="V77" s="874"/>
      <c r="W77" s="875"/>
      <c r="X77" s="875"/>
      <c r="Y77" s="876"/>
    </row>
    <row r="78" spans="1:25" ht="30" customHeight="1">
      <c r="A78" s="269" t="s">
        <v>383</v>
      </c>
      <c r="B78" s="270"/>
      <c r="C78" s="271"/>
      <c r="D78" s="272"/>
      <c r="E78" s="307">
        <v>12</v>
      </c>
      <c r="F78" s="272"/>
      <c r="G78" s="272"/>
      <c r="H78" s="272"/>
      <c r="I78" s="272"/>
      <c r="J78" s="272"/>
      <c r="K78" s="273" t="s">
        <v>384</v>
      </c>
      <c r="L78" s="308">
        <f>IF(R78=X78,1,0)</f>
        <v>0</v>
      </c>
      <c r="M78" s="328"/>
      <c r="N78" s="272"/>
      <c r="O78" s="272"/>
      <c r="P78" s="272"/>
      <c r="Q78" s="273" t="s">
        <v>385</v>
      </c>
      <c r="R78" s="308"/>
      <c r="S78" s="275"/>
      <c r="T78" s="272"/>
      <c r="U78" s="276"/>
      <c r="V78" s="308">
        <f>COUNT(U80:U84)</f>
        <v>0</v>
      </c>
      <c r="W78" s="272" t="s">
        <v>386</v>
      </c>
      <c r="X78" s="307">
        <v>5</v>
      </c>
      <c r="Y78" s="277"/>
    </row>
    <row r="79" spans="1:25" s="235" customFormat="1" ht="15" customHeight="1">
      <c r="A79" s="758" t="s">
        <v>365</v>
      </c>
      <c r="B79" s="759"/>
      <c r="C79" s="759"/>
      <c r="D79" s="759" t="s">
        <v>487</v>
      </c>
      <c r="E79" s="759"/>
      <c r="F79" s="759"/>
      <c r="G79" s="759"/>
      <c r="H79" s="759"/>
      <c r="I79" s="759"/>
      <c r="J79" s="759"/>
      <c r="K79" s="759"/>
      <c r="L79" s="759"/>
      <c r="M79" s="759"/>
      <c r="N79" s="759"/>
      <c r="O79" s="759"/>
      <c r="P79" s="759"/>
      <c r="Q79" s="759"/>
      <c r="R79" s="759"/>
      <c r="S79" s="759"/>
      <c r="T79" s="760"/>
      <c r="U79" s="326" t="s">
        <v>0</v>
      </c>
      <c r="V79" s="775" t="s">
        <v>390</v>
      </c>
      <c r="W79" s="776"/>
      <c r="X79" s="776"/>
      <c r="Y79" s="777"/>
    </row>
    <row r="80" spans="1:25" s="238" customFormat="1" ht="60" customHeight="1">
      <c r="A80" s="765" t="s">
        <v>621</v>
      </c>
      <c r="B80" s="766"/>
      <c r="C80" s="766"/>
      <c r="D80" s="315" t="s">
        <v>648</v>
      </c>
      <c r="E80" s="774" t="s">
        <v>615</v>
      </c>
      <c r="F80" s="774"/>
      <c r="G80" s="774"/>
      <c r="H80" s="774"/>
      <c r="I80" s="774"/>
      <c r="J80" s="774"/>
      <c r="K80" s="774"/>
      <c r="L80" s="774"/>
      <c r="M80" s="774"/>
      <c r="N80" s="774"/>
      <c r="O80" s="774"/>
      <c r="P80" s="774"/>
      <c r="Q80" s="774"/>
      <c r="R80" s="774"/>
      <c r="S80" s="774"/>
      <c r="T80" s="774"/>
      <c r="U80" s="478"/>
      <c r="V80" s="765" t="s">
        <v>589</v>
      </c>
      <c r="W80" s="766"/>
      <c r="X80" s="766"/>
      <c r="Y80" s="767"/>
    </row>
    <row r="81" spans="1:25" s="238" customFormat="1" ht="75" customHeight="1">
      <c r="A81" s="768"/>
      <c r="B81" s="769"/>
      <c r="C81" s="769"/>
      <c r="D81" s="315" t="s">
        <v>649</v>
      </c>
      <c r="E81" s="774" t="s">
        <v>616</v>
      </c>
      <c r="F81" s="774"/>
      <c r="G81" s="774"/>
      <c r="H81" s="774"/>
      <c r="I81" s="774"/>
      <c r="J81" s="774"/>
      <c r="K81" s="774"/>
      <c r="L81" s="774"/>
      <c r="M81" s="774"/>
      <c r="N81" s="774"/>
      <c r="O81" s="774"/>
      <c r="P81" s="774"/>
      <c r="Q81" s="774"/>
      <c r="R81" s="774"/>
      <c r="S81" s="774"/>
      <c r="T81" s="774"/>
      <c r="U81" s="478"/>
      <c r="V81" s="768"/>
      <c r="W81" s="769"/>
      <c r="X81" s="769"/>
      <c r="Y81" s="770"/>
    </row>
    <row r="82" spans="1:25" s="238" customFormat="1" ht="30" customHeight="1">
      <c r="A82" s="785"/>
      <c r="B82" s="786"/>
      <c r="C82" s="787"/>
      <c r="D82" s="315" t="s">
        <v>650</v>
      </c>
      <c r="E82" s="774" t="s">
        <v>779</v>
      </c>
      <c r="F82" s="774"/>
      <c r="G82" s="774"/>
      <c r="H82" s="774"/>
      <c r="I82" s="774"/>
      <c r="J82" s="774"/>
      <c r="K82" s="774"/>
      <c r="L82" s="774"/>
      <c r="M82" s="774"/>
      <c r="N82" s="774"/>
      <c r="O82" s="774"/>
      <c r="P82" s="774"/>
      <c r="Q82" s="774"/>
      <c r="R82" s="774"/>
      <c r="S82" s="774"/>
      <c r="T82" s="774"/>
      <c r="U82" s="478"/>
      <c r="V82" s="768"/>
      <c r="W82" s="769"/>
      <c r="X82" s="769"/>
      <c r="Y82" s="770"/>
    </row>
    <row r="83" spans="1:25" s="238" customFormat="1" ht="30" customHeight="1">
      <c r="A83" s="785"/>
      <c r="B83" s="786"/>
      <c r="C83" s="787"/>
      <c r="D83" s="315" t="s">
        <v>651</v>
      </c>
      <c r="E83" s="774" t="s">
        <v>617</v>
      </c>
      <c r="F83" s="774"/>
      <c r="G83" s="774"/>
      <c r="H83" s="774"/>
      <c r="I83" s="774"/>
      <c r="J83" s="774"/>
      <c r="K83" s="774"/>
      <c r="L83" s="774"/>
      <c r="M83" s="774"/>
      <c r="N83" s="774"/>
      <c r="O83" s="774"/>
      <c r="P83" s="774"/>
      <c r="Q83" s="774"/>
      <c r="R83" s="774"/>
      <c r="S83" s="774"/>
      <c r="T83" s="774"/>
      <c r="U83" s="478"/>
      <c r="V83" s="785"/>
      <c r="W83" s="786"/>
      <c r="X83" s="786"/>
      <c r="Y83" s="787"/>
    </row>
    <row r="84" spans="1:25" s="238" customFormat="1" ht="75" customHeight="1">
      <c r="A84" s="822"/>
      <c r="B84" s="823"/>
      <c r="C84" s="823"/>
      <c r="D84" s="315" t="s">
        <v>652</v>
      </c>
      <c r="E84" s="774" t="s">
        <v>780</v>
      </c>
      <c r="F84" s="774"/>
      <c r="G84" s="774"/>
      <c r="H84" s="774"/>
      <c r="I84" s="774"/>
      <c r="J84" s="774"/>
      <c r="K84" s="774"/>
      <c r="L84" s="774"/>
      <c r="M84" s="774"/>
      <c r="N84" s="774"/>
      <c r="O84" s="774"/>
      <c r="P84" s="774"/>
      <c r="Q84" s="774"/>
      <c r="R84" s="774"/>
      <c r="S84" s="774"/>
      <c r="T84" s="774"/>
      <c r="U84" s="478"/>
      <c r="V84" s="822"/>
      <c r="W84" s="823"/>
      <c r="X84" s="823"/>
      <c r="Y84" s="893"/>
    </row>
    <row r="85" spans="1:25" ht="30" customHeight="1">
      <c r="A85" s="269" t="s">
        <v>383</v>
      </c>
      <c r="B85" s="270"/>
      <c r="C85" s="271"/>
      <c r="D85" s="272"/>
      <c r="E85" s="307">
        <v>13</v>
      </c>
      <c r="F85" s="272"/>
      <c r="G85" s="272"/>
      <c r="H85" s="272"/>
      <c r="I85" s="272"/>
      <c r="J85" s="272"/>
      <c r="K85" s="273" t="s">
        <v>384</v>
      </c>
      <c r="L85" s="308">
        <f>IF(R85=X85,1,0)</f>
        <v>0</v>
      </c>
      <c r="M85" s="274"/>
      <c r="N85" s="272"/>
      <c r="O85" s="272"/>
      <c r="P85" s="272"/>
      <c r="Q85" s="273" t="s">
        <v>385</v>
      </c>
      <c r="R85" s="308"/>
      <c r="S85" s="275"/>
      <c r="T85" s="272"/>
      <c r="U85" s="276"/>
      <c r="V85" s="308">
        <f>COUNT(U87)</f>
        <v>0</v>
      </c>
      <c r="W85" s="272" t="s">
        <v>386</v>
      </c>
      <c r="X85" s="307">
        <v>1</v>
      </c>
      <c r="Y85" s="277"/>
    </row>
    <row r="86" spans="1:25" s="235" customFormat="1" ht="15" customHeight="1">
      <c r="A86" s="758" t="s">
        <v>365</v>
      </c>
      <c r="B86" s="759"/>
      <c r="C86" s="759"/>
      <c r="D86" s="759" t="s">
        <v>487</v>
      </c>
      <c r="E86" s="759"/>
      <c r="F86" s="759"/>
      <c r="G86" s="759"/>
      <c r="H86" s="759"/>
      <c r="I86" s="759"/>
      <c r="J86" s="759"/>
      <c r="K86" s="759"/>
      <c r="L86" s="759"/>
      <c r="M86" s="759"/>
      <c r="N86" s="759"/>
      <c r="O86" s="759"/>
      <c r="P86" s="759"/>
      <c r="Q86" s="759"/>
      <c r="R86" s="759"/>
      <c r="S86" s="759"/>
      <c r="T86" s="760"/>
      <c r="U86" s="278" t="s">
        <v>0</v>
      </c>
      <c r="V86" s="775" t="s">
        <v>390</v>
      </c>
      <c r="W86" s="776"/>
      <c r="X86" s="776"/>
      <c r="Y86" s="777"/>
    </row>
    <row r="87" spans="1:25" s="238" customFormat="1" ht="45" customHeight="1">
      <c r="A87" s="832" t="s">
        <v>464</v>
      </c>
      <c r="B87" s="834"/>
      <c r="C87" s="918"/>
      <c r="D87" s="318"/>
      <c r="E87" s="853" t="s">
        <v>618</v>
      </c>
      <c r="F87" s="854"/>
      <c r="G87" s="854"/>
      <c r="H87" s="854"/>
      <c r="I87" s="854"/>
      <c r="J87" s="854"/>
      <c r="K87" s="854"/>
      <c r="L87" s="854"/>
      <c r="M87" s="854"/>
      <c r="N87" s="854"/>
      <c r="O87" s="854"/>
      <c r="P87" s="854"/>
      <c r="Q87" s="854"/>
      <c r="R87" s="854"/>
      <c r="S87" s="854"/>
      <c r="T87" s="855"/>
      <c r="U87" s="283"/>
      <c r="V87" s="902" t="s">
        <v>590</v>
      </c>
      <c r="W87" s="903"/>
      <c r="X87" s="903"/>
      <c r="Y87" s="904"/>
    </row>
    <row r="88" spans="1:25" ht="30" customHeight="1">
      <c r="A88" s="269" t="s">
        <v>383</v>
      </c>
      <c r="B88" s="270"/>
      <c r="C88" s="271"/>
      <c r="D88" s="272"/>
      <c r="E88" s="307">
        <v>14</v>
      </c>
      <c r="F88" s="272"/>
      <c r="G88" s="272"/>
      <c r="H88" s="272"/>
      <c r="I88" s="272"/>
      <c r="J88" s="272"/>
      <c r="K88" s="273" t="s">
        <v>384</v>
      </c>
      <c r="L88" s="308">
        <f>IF(R88=X88,1,0)</f>
        <v>0</v>
      </c>
      <c r="M88" s="274"/>
      <c r="N88" s="272"/>
      <c r="O88" s="272"/>
      <c r="P88" s="272"/>
      <c r="Q88" s="273" t="s">
        <v>385</v>
      </c>
      <c r="R88" s="308"/>
      <c r="S88" s="275"/>
      <c r="T88" s="272"/>
      <c r="U88" s="276"/>
      <c r="V88" s="308">
        <f>COUNT(U90)</f>
        <v>0</v>
      </c>
      <c r="W88" s="272" t="s">
        <v>386</v>
      </c>
      <c r="X88" s="307">
        <v>1</v>
      </c>
      <c r="Y88" s="277"/>
    </row>
    <row r="89" spans="1:25" s="235" customFormat="1" ht="15" customHeight="1">
      <c r="A89" s="758" t="s">
        <v>389</v>
      </c>
      <c r="B89" s="759"/>
      <c r="C89" s="759"/>
      <c r="D89" s="759" t="s">
        <v>487</v>
      </c>
      <c r="E89" s="759"/>
      <c r="F89" s="759"/>
      <c r="G89" s="759"/>
      <c r="H89" s="759"/>
      <c r="I89" s="759"/>
      <c r="J89" s="759"/>
      <c r="K89" s="759"/>
      <c r="L89" s="759"/>
      <c r="M89" s="759"/>
      <c r="N89" s="759"/>
      <c r="O89" s="759"/>
      <c r="P89" s="759"/>
      <c r="Q89" s="759"/>
      <c r="R89" s="759"/>
      <c r="S89" s="759"/>
      <c r="T89" s="760"/>
      <c r="U89" s="278" t="s">
        <v>0</v>
      </c>
      <c r="V89" s="758" t="s">
        <v>390</v>
      </c>
      <c r="W89" s="759"/>
      <c r="X89" s="759"/>
      <c r="Y89" s="761"/>
    </row>
    <row r="90" spans="1:25" s="238" customFormat="1" ht="165" customHeight="1">
      <c r="A90" s="805" t="s">
        <v>622</v>
      </c>
      <c r="B90" s="805"/>
      <c r="C90" s="805"/>
      <c r="D90" s="317"/>
      <c r="E90" s="896" t="s">
        <v>758</v>
      </c>
      <c r="F90" s="897"/>
      <c r="G90" s="897"/>
      <c r="H90" s="897"/>
      <c r="I90" s="897"/>
      <c r="J90" s="897"/>
      <c r="K90" s="897"/>
      <c r="L90" s="897"/>
      <c r="M90" s="897"/>
      <c r="N90" s="897"/>
      <c r="O90" s="897"/>
      <c r="P90" s="897"/>
      <c r="Q90" s="897"/>
      <c r="R90" s="897"/>
      <c r="S90" s="897"/>
      <c r="T90" s="833"/>
      <c r="U90" s="280"/>
      <c r="V90" s="902" t="s">
        <v>490</v>
      </c>
      <c r="W90" s="903"/>
      <c r="X90" s="903"/>
      <c r="Y90" s="904"/>
    </row>
    <row r="91" spans="1:25" ht="30" customHeight="1">
      <c r="A91" s="269" t="s">
        <v>383</v>
      </c>
      <c r="B91" s="270"/>
      <c r="C91" s="271"/>
      <c r="D91" s="272"/>
      <c r="E91" s="307">
        <v>15</v>
      </c>
      <c r="F91" s="272"/>
      <c r="G91" s="272"/>
      <c r="H91" s="272"/>
      <c r="I91" s="272"/>
      <c r="J91" s="272"/>
      <c r="K91" s="273" t="s">
        <v>384</v>
      </c>
      <c r="L91" s="308">
        <f>IF(R91=X91,1,0)</f>
        <v>0</v>
      </c>
      <c r="M91" s="328"/>
      <c r="N91" s="272"/>
      <c r="O91" s="272"/>
      <c r="P91" s="272"/>
      <c r="Q91" s="273" t="s">
        <v>385</v>
      </c>
      <c r="R91" s="308"/>
      <c r="S91" s="275"/>
      <c r="T91" s="272"/>
      <c r="U91" s="276"/>
      <c r="V91" s="308">
        <f>COUNT(U93:U100)</f>
        <v>0</v>
      </c>
      <c r="W91" s="272" t="s">
        <v>386</v>
      </c>
      <c r="X91" s="307">
        <v>8</v>
      </c>
      <c r="Y91" s="277"/>
    </row>
    <row r="92" spans="1:25" s="235" customFormat="1" ht="15" customHeight="1">
      <c r="A92" s="758" t="s">
        <v>365</v>
      </c>
      <c r="B92" s="759"/>
      <c r="C92" s="759"/>
      <c r="D92" s="759" t="s">
        <v>487</v>
      </c>
      <c r="E92" s="759"/>
      <c r="F92" s="759"/>
      <c r="G92" s="759"/>
      <c r="H92" s="759"/>
      <c r="I92" s="759"/>
      <c r="J92" s="759"/>
      <c r="K92" s="759"/>
      <c r="L92" s="759"/>
      <c r="M92" s="759"/>
      <c r="N92" s="759"/>
      <c r="O92" s="759"/>
      <c r="P92" s="759"/>
      <c r="Q92" s="759"/>
      <c r="R92" s="759"/>
      <c r="S92" s="759"/>
      <c r="T92" s="760"/>
      <c r="U92" s="326" t="s">
        <v>0</v>
      </c>
      <c r="V92" s="758" t="s">
        <v>390</v>
      </c>
      <c r="W92" s="759"/>
      <c r="X92" s="759"/>
      <c r="Y92" s="761"/>
    </row>
    <row r="93" spans="1:25" s="238" customFormat="1" ht="30" customHeight="1">
      <c r="A93" s="771" t="s">
        <v>623</v>
      </c>
      <c r="B93" s="772"/>
      <c r="C93" s="773"/>
      <c r="D93" s="473" t="s">
        <v>493</v>
      </c>
      <c r="E93" s="774" t="s">
        <v>815</v>
      </c>
      <c r="F93" s="774"/>
      <c r="G93" s="774"/>
      <c r="H93" s="774"/>
      <c r="I93" s="774"/>
      <c r="J93" s="774"/>
      <c r="K93" s="774"/>
      <c r="L93" s="774"/>
      <c r="M93" s="774"/>
      <c r="N93" s="774"/>
      <c r="O93" s="774"/>
      <c r="P93" s="774"/>
      <c r="Q93" s="774"/>
      <c r="R93" s="774"/>
      <c r="S93" s="774"/>
      <c r="T93" s="774"/>
      <c r="U93" s="471"/>
      <c r="V93" s="765" t="s">
        <v>591</v>
      </c>
      <c r="W93" s="766"/>
      <c r="X93" s="766"/>
      <c r="Y93" s="767"/>
    </row>
    <row r="94" spans="1:25" s="238" customFormat="1" ht="60" customHeight="1">
      <c r="A94" s="762"/>
      <c r="B94" s="763"/>
      <c r="C94" s="764"/>
      <c r="D94" s="473" t="s">
        <v>764</v>
      </c>
      <c r="E94" s="911" t="s">
        <v>364</v>
      </c>
      <c r="F94" s="911"/>
      <c r="G94" s="911"/>
      <c r="H94" s="911"/>
      <c r="I94" s="911"/>
      <c r="J94" s="911"/>
      <c r="K94" s="911"/>
      <c r="L94" s="911"/>
      <c r="M94" s="911"/>
      <c r="N94" s="911"/>
      <c r="O94" s="911"/>
      <c r="P94" s="911"/>
      <c r="Q94" s="911"/>
      <c r="R94" s="911"/>
      <c r="S94" s="911"/>
      <c r="T94" s="911"/>
      <c r="U94" s="472"/>
      <c r="V94" s="768"/>
      <c r="W94" s="769"/>
      <c r="X94" s="769"/>
      <c r="Y94" s="770"/>
    </row>
    <row r="95" spans="1:25" s="238" customFormat="1" ht="15" customHeight="1">
      <c r="A95" s="785"/>
      <c r="B95" s="786"/>
      <c r="C95" s="787"/>
      <c r="D95" s="315" t="s">
        <v>765</v>
      </c>
      <c r="E95" s="774" t="s">
        <v>619</v>
      </c>
      <c r="F95" s="774"/>
      <c r="G95" s="774"/>
      <c r="H95" s="774"/>
      <c r="I95" s="774"/>
      <c r="J95" s="774"/>
      <c r="K95" s="774"/>
      <c r="L95" s="774"/>
      <c r="M95" s="774"/>
      <c r="N95" s="774"/>
      <c r="O95" s="774"/>
      <c r="P95" s="774"/>
      <c r="Q95" s="774"/>
      <c r="R95" s="774"/>
      <c r="S95" s="774"/>
      <c r="T95" s="774"/>
      <c r="U95" s="478"/>
      <c r="V95" s="768"/>
      <c r="W95" s="769"/>
      <c r="X95" s="769"/>
      <c r="Y95" s="770"/>
    </row>
    <row r="96" spans="1:25" s="238" customFormat="1" ht="15" customHeight="1">
      <c r="A96" s="755"/>
      <c r="B96" s="756"/>
      <c r="C96" s="757"/>
      <c r="D96" s="315" t="s">
        <v>766</v>
      </c>
      <c r="E96" s="774" t="s">
        <v>781</v>
      </c>
      <c r="F96" s="774"/>
      <c r="G96" s="774"/>
      <c r="H96" s="774"/>
      <c r="I96" s="774"/>
      <c r="J96" s="774"/>
      <c r="K96" s="774"/>
      <c r="L96" s="774"/>
      <c r="M96" s="774"/>
      <c r="N96" s="774"/>
      <c r="O96" s="774"/>
      <c r="P96" s="774"/>
      <c r="Q96" s="774"/>
      <c r="R96" s="774"/>
      <c r="S96" s="774"/>
      <c r="T96" s="774"/>
      <c r="U96" s="478"/>
      <c r="V96" s="768"/>
      <c r="W96" s="769"/>
      <c r="X96" s="769"/>
      <c r="Y96" s="770"/>
    </row>
    <row r="97" spans="1:25" s="238" customFormat="1" ht="60" customHeight="1">
      <c r="A97" s="755"/>
      <c r="B97" s="756"/>
      <c r="C97" s="757"/>
      <c r="D97" s="315" t="s">
        <v>767</v>
      </c>
      <c r="E97" s="752" t="s">
        <v>782</v>
      </c>
      <c r="F97" s="753"/>
      <c r="G97" s="753"/>
      <c r="H97" s="753"/>
      <c r="I97" s="753"/>
      <c r="J97" s="753"/>
      <c r="K97" s="753"/>
      <c r="L97" s="753"/>
      <c r="M97" s="753"/>
      <c r="N97" s="753"/>
      <c r="O97" s="753"/>
      <c r="P97" s="753"/>
      <c r="Q97" s="753"/>
      <c r="R97" s="753"/>
      <c r="S97" s="753"/>
      <c r="T97" s="754"/>
      <c r="U97" s="478"/>
      <c r="V97" s="768"/>
      <c r="W97" s="769"/>
      <c r="X97" s="769"/>
      <c r="Y97" s="770"/>
    </row>
    <row r="98" spans="1:25" s="238" customFormat="1" ht="60" customHeight="1">
      <c r="A98" s="755"/>
      <c r="B98" s="756"/>
      <c r="C98" s="757"/>
      <c r="D98" s="474" t="s">
        <v>768</v>
      </c>
      <c r="E98" s="810" t="s">
        <v>620</v>
      </c>
      <c r="F98" s="811"/>
      <c r="G98" s="811"/>
      <c r="H98" s="811"/>
      <c r="I98" s="811"/>
      <c r="J98" s="811"/>
      <c r="K98" s="811"/>
      <c r="L98" s="811"/>
      <c r="M98" s="811"/>
      <c r="N98" s="811"/>
      <c r="O98" s="811"/>
      <c r="P98" s="811"/>
      <c r="Q98" s="811"/>
      <c r="R98" s="811"/>
      <c r="S98" s="811"/>
      <c r="T98" s="812"/>
      <c r="U98" s="478"/>
      <c r="V98" s="768"/>
      <c r="W98" s="769"/>
      <c r="X98" s="769"/>
      <c r="Y98" s="770"/>
    </row>
    <row r="99" spans="1:25" s="238" customFormat="1" ht="45" customHeight="1">
      <c r="A99" s="755"/>
      <c r="B99" s="756"/>
      <c r="C99" s="757"/>
      <c r="D99" s="474" t="s">
        <v>769</v>
      </c>
      <c r="E99" s="752" t="s">
        <v>268</v>
      </c>
      <c r="F99" s="753"/>
      <c r="G99" s="753"/>
      <c r="H99" s="753"/>
      <c r="I99" s="753"/>
      <c r="J99" s="753"/>
      <c r="K99" s="753"/>
      <c r="L99" s="753"/>
      <c r="M99" s="753"/>
      <c r="N99" s="753"/>
      <c r="O99" s="753"/>
      <c r="P99" s="753"/>
      <c r="Q99" s="753"/>
      <c r="R99" s="753"/>
      <c r="S99" s="753"/>
      <c r="T99" s="754"/>
      <c r="U99" s="280"/>
      <c r="V99" s="755"/>
      <c r="W99" s="756"/>
      <c r="X99" s="756"/>
      <c r="Y99" s="757"/>
    </row>
    <row r="100" spans="1:25" s="238" customFormat="1" ht="45" customHeight="1">
      <c r="A100" s="874"/>
      <c r="B100" s="875"/>
      <c r="C100" s="876"/>
      <c r="D100" s="474" t="s">
        <v>770</v>
      </c>
      <c r="E100" s="816" t="s">
        <v>269</v>
      </c>
      <c r="F100" s="817"/>
      <c r="G100" s="817"/>
      <c r="H100" s="817"/>
      <c r="I100" s="817"/>
      <c r="J100" s="817"/>
      <c r="K100" s="817"/>
      <c r="L100" s="817"/>
      <c r="M100" s="817"/>
      <c r="N100" s="817"/>
      <c r="O100" s="817"/>
      <c r="P100" s="817"/>
      <c r="Q100" s="817"/>
      <c r="R100" s="817"/>
      <c r="S100" s="817"/>
      <c r="T100" s="818"/>
      <c r="U100" s="280"/>
      <c r="V100" s="874"/>
      <c r="W100" s="875"/>
      <c r="X100" s="875"/>
      <c r="Y100" s="876"/>
    </row>
    <row r="101" spans="1:25" ht="30" customHeight="1">
      <c r="A101" s="269" t="s">
        <v>383</v>
      </c>
      <c r="B101" s="270"/>
      <c r="C101" s="271"/>
      <c r="D101" s="272"/>
      <c r="E101" s="307">
        <v>16</v>
      </c>
      <c r="F101" s="272"/>
      <c r="G101" s="272"/>
      <c r="H101" s="272"/>
      <c r="I101" s="272"/>
      <c r="J101" s="272"/>
      <c r="K101" s="273" t="s">
        <v>384</v>
      </c>
      <c r="L101" s="308">
        <f>IF(R101=X101,1,0)</f>
        <v>0</v>
      </c>
      <c r="M101" s="274"/>
      <c r="N101" s="272"/>
      <c r="O101" s="272"/>
      <c r="P101" s="272"/>
      <c r="Q101" s="273" t="s">
        <v>385</v>
      </c>
      <c r="R101" s="308"/>
      <c r="S101" s="272"/>
      <c r="T101" s="272"/>
      <c r="V101" s="308">
        <f>COUNT(U103:U110)</f>
        <v>0</v>
      </c>
      <c r="W101" s="272" t="s">
        <v>386</v>
      </c>
      <c r="X101" s="307">
        <v>3</v>
      </c>
      <c r="Y101" s="277"/>
    </row>
    <row r="102" spans="1:25" s="235" customFormat="1" ht="15" customHeight="1">
      <c r="A102" s="758" t="s">
        <v>365</v>
      </c>
      <c r="B102" s="759"/>
      <c r="C102" s="759"/>
      <c r="D102" s="759" t="s">
        <v>494</v>
      </c>
      <c r="E102" s="759"/>
      <c r="F102" s="759"/>
      <c r="G102" s="759"/>
      <c r="H102" s="759"/>
      <c r="I102" s="759"/>
      <c r="J102" s="759"/>
      <c r="K102" s="759"/>
      <c r="L102" s="759"/>
      <c r="M102" s="759"/>
      <c r="N102" s="759"/>
      <c r="O102" s="759"/>
      <c r="P102" s="759"/>
      <c r="Q102" s="759"/>
      <c r="R102" s="759"/>
      <c r="S102" s="759"/>
      <c r="T102" s="760"/>
      <c r="U102" s="278" t="s">
        <v>0</v>
      </c>
      <c r="V102" s="775" t="s">
        <v>390</v>
      </c>
      <c r="W102" s="776"/>
      <c r="X102" s="776"/>
      <c r="Y102" s="777"/>
    </row>
    <row r="103" spans="1:25" s="238" customFormat="1" ht="42" customHeight="1">
      <c r="A103" s="794" t="s">
        <v>624</v>
      </c>
      <c r="B103" s="795"/>
      <c r="C103" s="796"/>
      <c r="D103" s="322" t="s">
        <v>653</v>
      </c>
      <c r="E103" s="810" t="s">
        <v>825</v>
      </c>
      <c r="F103" s="811"/>
      <c r="G103" s="811"/>
      <c r="H103" s="811"/>
      <c r="I103" s="811"/>
      <c r="J103" s="811"/>
      <c r="K103" s="811"/>
      <c r="L103" s="811"/>
      <c r="M103" s="811"/>
      <c r="N103" s="811"/>
      <c r="O103" s="811"/>
      <c r="P103" s="811"/>
      <c r="Q103" s="811"/>
      <c r="R103" s="811"/>
      <c r="S103" s="811"/>
      <c r="T103" s="812"/>
      <c r="U103" s="947"/>
      <c r="V103" s="969" t="s">
        <v>593</v>
      </c>
      <c r="W103" s="969"/>
      <c r="X103" s="969"/>
      <c r="Y103" s="969"/>
    </row>
    <row r="104" spans="1:25" s="238" customFormat="1" ht="42" customHeight="1">
      <c r="A104" s="878"/>
      <c r="B104" s="879"/>
      <c r="C104" s="880"/>
      <c r="D104" s="323"/>
      <c r="E104" s="813"/>
      <c r="F104" s="814"/>
      <c r="G104" s="814"/>
      <c r="H104" s="814"/>
      <c r="I104" s="814"/>
      <c r="J104" s="814"/>
      <c r="K104" s="814"/>
      <c r="L104" s="814"/>
      <c r="M104" s="814"/>
      <c r="N104" s="814"/>
      <c r="O104" s="814"/>
      <c r="P104" s="814"/>
      <c r="Q104" s="814"/>
      <c r="R104" s="814"/>
      <c r="S104" s="814"/>
      <c r="T104" s="815"/>
      <c r="U104" s="947"/>
      <c r="V104" s="969"/>
      <c r="W104" s="969"/>
      <c r="X104" s="969"/>
      <c r="Y104" s="969"/>
    </row>
    <row r="105" spans="1:25" s="238" customFormat="1" ht="42" customHeight="1">
      <c r="A105" s="878"/>
      <c r="B105" s="879"/>
      <c r="C105" s="880"/>
      <c r="D105" s="323"/>
      <c r="E105" s="813"/>
      <c r="F105" s="814"/>
      <c r="G105" s="814"/>
      <c r="H105" s="814"/>
      <c r="I105" s="814"/>
      <c r="J105" s="814"/>
      <c r="K105" s="814"/>
      <c r="L105" s="814"/>
      <c r="M105" s="814"/>
      <c r="N105" s="814"/>
      <c r="O105" s="814"/>
      <c r="P105" s="814"/>
      <c r="Q105" s="814"/>
      <c r="R105" s="814"/>
      <c r="S105" s="814"/>
      <c r="T105" s="815"/>
      <c r="U105" s="947"/>
      <c r="V105" s="969"/>
      <c r="W105" s="969"/>
      <c r="X105" s="969"/>
      <c r="Y105" s="969"/>
    </row>
    <row r="106" spans="1:25" s="238" customFormat="1" ht="42" customHeight="1">
      <c r="A106" s="878"/>
      <c r="B106" s="879"/>
      <c r="C106" s="880"/>
      <c r="D106" s="323"/>
      <c r="E106" s="813"/>
      <c r="F106" s="814"/>
      <c r="G106" s="814"/>
      <c r="H106" s="814"/>
      <c r="I106" s="814"/>
      <c r="J106" s="814"/>
      <c r="K106" s="814"/>
      <c r="L106" s="814"/>
      <c r="M106" s="814"/>
      <c r="N106" s="814"/>
      <c r="O106" s="814"/>
      <c r="P106" s="814"/>
      <c r="Q106" s="814"/>
      <c r="R106" s="814"/>
      <c r="S106" s="814"/>
      <c r="T106" s="815"/>
      <c r="U106" s="947"/>
      <c r="V106" s="969"/>
      <c r="W106" s="969"/>
      <c r="X106" s="969"/>
      <c r="Y106" s="969"/>
    </row>
    <row r="107" spans="1:25" s="238" customFormat="1" ht="42" customHeight="1">
      <c r="A107" s="878"/>
      <c r="B107" s="879"/>
      <c r="C107" s="880"/>
      <c r="D107" s="324"/>
      <c r="E107" s="813"/>
      <c r="F107" s="814"/>
      <c r="G107" s="814"/>
      <c r="H107" s="814"/>
      <c r="I107" s="814"/>
      <c r="J107" s="814"/>
      <c r="K107" s="814"/>
      <c r="L107" s="814"/>
      <c r="M107" s="814"/>
      <c r="N107" s="814"/>
      <c r="O107" s="814"/>
      <c r="P107" s="814"/>
      <c r="Q107" s="814"/>
      <c r="R107" s="814"/>
      <c r="S107" s="814"/>
      <c r="T107" s="815"/>
      <c r="U107" s="947"/>
      <c r="V107" s="969"/>
      <c r="W107" s="969"/>
      <c r="X107" s="969"/>
      <c r="Y107" s="969"/>
    </row>
    <row r="108" spans="1:25" s="238" customFormat="1" ht="42" customHeight="1">
      <c r="A108" s="878"/>
      <c r="B108" s="879"/>
      <c r="C108" s="880"/>
      <c r="D108" s="325"/>
      <c r="E108" s="816"/>
      <c r="F108" s="817"/>
      <c r="G108" s="817"/>
      <c r="H108" s="817"/>
      <c r="I108" s="817"/>
      <c r="J108" s="817"/>
      <c r="K108" s="817"/>
      <c r="L108" s="817"/>
      <c r="M108" s="817"/>
      <c r="N108" s="817"/>
      <c r="O108" s="817"/>
      <c r="P108" s="817"/>
      <c r="Q108" s="817"/>
      <c r="R108" s="817"/>
      <c r="S108" s="817"/>
      <c r="T108" s="818"/>
      <c r="U108" s="947"/>
      <c r="V108" s="970"/>
      <c r="W108" s="970"/>
      <c r="X108" s="970"/>
      <c r="Y108" s="970"/>
    </row>
    <row r="109" spans="1:25" ht="30" customHeight="1">
      <c r="A109" s="984"/>
      <c r="B109" s="985"/>
      <c r="C109" s="986"/>
      <c r="D109" s="316" t="s">
        <v>654</v>
      </c>
      <c r="E109" s="845" t="s">
        <v>592</v>
      </c>
      <c r="F109" s="845"/>
      <c r="G109" s="845"/>
      <c r="H109" s="845"/>
      <c r="I109" s="845"/>
      <c r="J109" s="845"/>
      <c r="K109" s="845"/>
      <c r="L109" s="845"/>
      <c r="M109" s="845"/>
      <c r="N109" s="845"/>
      <c r="O109" s="845"/>
      <c r="P109" s="845"/>
      <c r="Q109" s="845"/>
      <c r="R109" s="845"/>
      <c r="S109" s="845"/>
      <c r="T109" s="846"/>
      <c r="U109" s="285"/>
      <c r="V109" s="802"/>
      <c r="W109" s="803"/>
      <c r="X109" s="803"/>
      <c r="Y109" s="804"/>
    </row>
    <row r="110" spans="1:25" ht="30" customHeight="1">
      <c r="A110" s="952"/>
      <c r="B110" s="953"/>
      <c r="C110" s="954"/>
      <c r="D110" s="316" t="s">
        <v>655</v>
      </c>
      <c r="E110" s="845" t="s">
        <v>699</v>
      </c>
      <c r="F110" s="845"/>
      <c r="G110" s="845"/>
      <c r="H110" s="845"/>
      <c r="I110" s="845"/>
      <c r="J110" s="845"/>
      <c r="K110" s="845"/>
      <c r="L110" s="845"/>
      <c r="M110" s="845"/>
      <c r="N110" s="845"/>
      <c r="O110" s="845"/>
      <c r="P110" s="845"/>
      <c r="Q110" s="845"/>
      <c r="R110" s="845"/>
      <c r="S110" s="845"/>
      <c r="T110" s="846"/>
      <c r="U110" s="285"/>
      <c r="V110" s="858"/>
      <c r="W110" s="859"/>
      <c r="X110" s="859"/>
      <c r="Y110" s="860"/>
    </row>
    <row r="111" spans="1:25" ht="30" customHeight="1">
      <c r="A111" s="269" t="s">
        <v>383</v>
      </c>
      <c r="B111" s="270"/>
      <c r="C111" s="271"/>
      <c r="D111" s="272"/>
      <c r="E111" s="307">
        <v>17</v>
      </c>
      <c r="F111" s="272"/>
      <c r="G111" s="272"/>
      <c r="H111" s="272"/>
      <c r="I111" s="272"/>
      <c r="J111" s="272"/>
      <c r="K111" s="273" t="s">
        <v>384</v>
      </c>
      <c r="L111" s="308">
        <f>IF(R111=X111,1,0)</f>
        <v>0</v>
      </c>
      <c r="M111" s="274"/>
      <c r="N111" s="272"/>
      <c r="O111" s="272"/>
      <c r="P111" s="272"/>
      <c r="Q111" s="273" t="s">
        <v>385</v>
      </c>
      <c r="R111" s="308"/>
      <c r="S111" s="275"/>
      <c r="T111" s="272"/>
      <c r="U111" s="276"/>
      <c r="V111" s="308">
        <f>COUNT(U113)</f>
        <v>0</v>
      </c>
      <c r="W111" s="272" t="s">
        <v>386</v>
      </c>
      <c r="X111" s="307">
        <v>1</v>
      </c>
      <c r="Y111" s="277"/>
    </row>
    <row r="112" spans="1:25" s="235" customFormat="1" ht="15" customHeight="1">
      <c r="A112" s="758" t="s">
        <v>365</v>
      </c>
      <c r="B112" s="759"/>
      <c r="C112" s="759"/>
      <c r="D112" s="759" t="s">
        <v>487</v>
      </c>
      <c r="E112" s="759"/>
      <c r="F112" s="759"/>
      <c r="G112" s="759"/>
      <c r="H112" s="759"/>
      <c r="I112" s="759"/>
      <c r="J112" s="759"/>
      <c r="K112" s="759"/>
      <c r="L112" s="759"/>
      <c r="M112" s="759"/>
      <c r="N112" s="759"/>
      <c r="O112" s="759"/>
      <c r="P112" s="759"/>
      <c r="Q112" s="759"/>
      <c r="R112" s="759"/>
      <c r="S112" s="759"/>
      <c r="T112" s="760"/>
      <c r="U112" s="278" t="s">
        <v>0</v>
      </c>
      <c r="V112" s="758" t="s">
        <v>390</v>
      </c>
      <c r="W112" s="759"/>
      <c r="X112" s="759"/>
      <c r="Y112" s="761"/>
    </row>
    <row r="113" spans="1:25" s="238" customFormat="1" ht="45" customHeight="1">
      <c r="A113" s="832" t="s">
        <v>625</v>
      </c>
      <c r="B113" s="834"/>
      <c r="C113" s="918"/>
      <c r="D113" s="314"/>
      <c r="E113" s="854" t="s">
        <v>626</v>
      </c>
      <c r="F113" s="854"/>
      <c r="G113" s="854"/>
      <c r="H113" s="854"/>
      <c r="I113" s="854"/>
      <c r="J113" s="854"/>
      <c r="K113" s="854"/>
      <c r="L113" s="854"/>
      <c r="M113" s="854"/>
      <c r="N113" s="854"/>
      <c r="O113" s="854"/>
      <c r="P113" s="854"/>
      <c r="Q113" s="854"/>
      <c r="R113" s="854"/>
      <c r="S113" s="854"/>
      <c r="T113" s="855"/>
      <c r="U113" s="280"/>
      <c r="V113" s="902" t="s">
        <v>594</v>
      </c>
      <c r="W113" s="903"/>
      <c r="X113" s="903"/>
      <c r="Y113" s="904"/>
    </row>
    <row r="114" spans="1:25" ht="30" customHeight="1">
      <c r="A114" s="269" t="s">
        <v>383</v>
      </c>
      <c r="B114" s="270"/>
      <c r="C114" s="271"/>
      <c r="D114" s="272"/>
      <c r="E114" s="307">
        <v>18</v>
      </c>
      <c r="F114" s="272"/>
      <c r="G114" s="272"/>
      <c r="H114" s="272"/>
      <c r="I114" s="272"/>
      <c r="J114" s="272"/>
      <c r="K114" s="273" t="s">
        <v>384</v>
      </c>
      <c r="L114" s="308">
        <f>IF(R114=X114,1,0)</f>
        <v>0</v>
      </c>
      <c r="M114" s="274"/>
      <c r="N114" s="272"/>
      <c r="O114" s="272"/>
      <c r="P114" s="272"/>
      <c r="Q114" s="273" t="s">
        <v>385</v>
      </c>
      <c r="R114" s="308"/>
      <c r="S114" s="275"/>
      <c r="T114" s="272"/>
      <c r="U114" s="276"/>
      <c r="V114" s="308">
        <f>COUNT(U116:U117)</f>
        <v>0</v>
      </c>
      <c r="W114" s="272" t="s">
        <v>386</v>
      </c>
      <c r="X114" s="307">
        <v>2</v>
      </c>
      <c r="Y114" s="277"/>
    </row>
    <row r="115" spans="1:25" s="235" customFormat="1" ht="15" customHeight="1">
      <c r="A115" s="758" t="s">
        <v>365</v>
      </c>
      <c r="B115" s="759"/>
      <c r="C115" s="759"/>
      <c r="D115" s="759" t="s">
        <v>487</v>
      </c>
      <c r="E115" s="759"/>
      <c r="F115" s="759"/>
      <c r="G115" s="759"/>
      <c r="H115" s="759"/>
      <c r="I115" s="759"/>
      <c r="J115" s="759"/>
      <c r="K115" s="759"/>
      <c r="L115" s="759"/>
      <c r="M115" s="759"/>
      <c r="N115" s="759"/>
      <c r="O115" s="759"/>
      <c r="P115" s="759"/>
      <c r="Q115" s="759"/>
      <c r="R115" s="759"/>
      <c r="S115" s="759"/>
      <c r="T115" s="760"/>
      <c r="U115" s="278" t="s">
        <v>0</v>
      </c>
      <c r="V115" s="775" t="s">
        <v>390</v>
      </c>
      <c r="W115" s="776"/>
      <c r="X115" s="776"/>
      <c r="Y115" s="777"/>
    </row>
    <row r="116" spans="1:25" s="238" customFormat="1" ht="150" customHeight="1">
      <c r="A116" s="771" t="s">
        <v>627</v>
      </c>
      <c r="B116" s="772"/>
      <c r="C116" s="773"/>
      <c r="D116" s="314" t="s">
        <v>495</v>
      </c>
      <c r="E116" s="896" t="s">
        <v>783</v>
      </c>
      <c r="F116" s="897"/>
      <c r="G116" s="897"/>
      <c r="H116" s="897"/>
      <c r="I116" s="897"/>
      <c r="J116" s="897"/>
      <c r="K116" s="897"/>
      <c r="L116" s="897"/>
      <c r="M116" s="897"/>
      <c r="N116" s="897"/>
      <c r="O116" s="897"/>
      <c r="P116" s="897"/>
      <c r="Q116" s="897"/>
      <c r="R116" s="897"/>
      <c r="S116" s="897"/>
      <c r="T116" s="833"/>
      <c r="U116" s="475"/>
      <c r="V116" s="765" t="s">
        <v>763</v>
      </c>
      <c r="W116" s="766"/>
      <c r="X116" s="766"/>
      <c r="Y116" s="767"/>
    </row>
    <row r="117" spans="1:25" s="238" customFormat="1" ht="32.1" customHeight="1">
      <c r="A117" s="826"/>
      <c r="B117" s="827"/>
      <c r="C117" s="894"/>
      <c r="D117" s="314" t="s">
        <v>496</v>
      </c>
      <c r="E117" s="752" t="s">
        <v>536</v>
      </c>
      <c r="F117" s="753"/>
      <c r="G117" s="753"/>
      <c r="H117" s="753"/>
      <c r="I117" s="753"/>
      <c r="J117" s="753"/>
      <c r="K117" s="753"/>
      <c r="L117" s="753"/>
      <c r="M117" s="753"/>
      <c r="N117" s="753"/>
      <c r="O117" s="753"/>
      <c r="P117" s="753"/>
      <c r="Q117" s="753"/>
      <c r="R117" s="753"/>
      <c r="S117" s="753"/>
      <c r="T117" s="754"/>
      <c r="U117" s="476"/>
      <c r="V117" s="912"/>
      <c r="W117" s="913"/>
      <c r="X117" s="913"/>
      <c r="Y117" s="914"/>
    </row>
    <row r="118" spans="1:25" ht="30" customHeight="1">
      <c r="A118" s="269" t="s">
        <v>383</v>
      </c>
      <c r="B118" s="270"/>
      <c r="C118" s="271"/>
      <c r="D118" s="272"/>
      <c r="E118" s="307">
        <v>19</v>
      </c>
      <c r="F118" s="272"/>
      <c r="G118" s="272"/>
      <c r="H118" s="272"/>
      <c r="I118" s="272"/>
      <c r="J118" s="272"/>
      <c r="K118" s="273" t="s">
        <v>384</v>
      </c>
      <c r="L118" s="308">
        <f>IF(R118=X118,1,0)</f>
        <v>0</v>
      </c>
      <c r="M118" s="274"/>
      <c r="N118" s="272"/>
      <c r="O118" s="272"/>
      <c r="P118" s="272"/>
      <c r="Q118" s="273" t="s">
        <v>385</v>
      </c>
      <c r="R118" s="308"/>
      <c r="S118" s="275"/>
      <c r="T118" s="272"/>
      <c r="U118" s="276"/>
      <c r="V118" s="308">
        <f>COUNT(U120:U128)</f>
        <v>0</v>
      </c>
      <c r="W118" s="272" t="s">
        <v>386</v>
      </c>
      <c r="X118" s="307">
        <v>8</v>
      </c>
      <c r="Y118" s="277"/>
    </row>
    <row r="119" spans="1:25" s="235" customFormat="1" ht="15" customHeight="1">
      <c r="A119" s="758" t="s">
        <v>365</v>
      </c>
      <c r="B119" s="759"/>
      <c r="C119" s="759"/>
      <c r="D119" s="759" t="s">
        <v>498</v>
      </c>
      <c r="E119" s="759"/>
      <c r="F119" s="759"/>
      <c r="G119" s="759"/>
      <c r="H119" s="759"/>
      <c r="I119" s="759"/>
      <c r="J119" s="759"/>
      <c r="K119" s="759"/>
      <c r="L119" s="759"/>
      <c r="M119" s="759"/>
      <c r="N119" s="759"/>
      <c r="O119" s="759"/>
      <c r="P119" s="759"/>
      <c r="Q119" s="759"/>
      <c r="R119" s="759"/>
      <c r="S119" s="759"/>
      <c r="T119" s="760"/>
      <c r="U119" s="278" t="s">
        <v>0</v>
      </c>
      <c r="V119" s="775" t="s">
        <v>390</v>
      </c>
      <c r="W119" s="776"/>
      <c r="X119" s="776"/>
      <c r="Y119" s="777"/>
    </row>
    <row r="120" spans="1:25" ht="30" customHeight="1">
      <c r="A120" s="765" t="s">
        <v>628</v>
      </c>
      <c r="B120" s="766"/>
      <c r="C120" s="767"/>
      <c r="D120" s="315" t="s">
        <v>656</v>
      </c>
      <c r="E120" s="931" t="s">
        <v>700</v>
      </c>
      <c r="F120" s="931"/>
      <c r="G120" s="931"/>
      <c r="H120" s="931"/>
      <c r="I120" s="931"/>
      <c r="J120" s="931"/>
      <c r="K120" s="931"/>
      <c r="L120" s="931"/>
      <c r="M120" s="931"/>
      <c r="N120" s="931"/>
      <c r="O120" s="931"/>
      <c r="P120" s="931"/>
      <c r="Q120" s="931"/>
      <c r="R120" s="931"/>
      <c r="S120" s="931"/>
      <c r="T120" s="835"/>
      <c r="U120" s="478"/>
      <c r="V120" s="842" t="s">
        <v>595</v>
      </c>
      <c r="W120" s="843"/>
      <c r="X120" s="843"/>
      <c r="Y120" s="844"/>
    </row>
    <row r="121" spans="1:25" ht="45" customHeight="1">
      <c r="A121" s="768"/>
      <c r="B121" s="769"/>
      <c r="C121" s="770"/>
      <c r="D121" s="315" t="s">
        <v>497</v>
      </c>
      <c r="E121" s="931" t="s">
        <v>289</v>
      </c>
      <c r="F121" s="931"/>
      <c r="G121" s="931"/>
      <c r="H121" s="931"/>
      <c r="I121" s="931"/>
      <c r="J121" s="931"/>
      <c r="K121" s="931"/>
      <c r="L121" s="931"/>
      <c r="M121" s="931"/>
      <c r="N121" s="931"/>
      <c r="O121" s="931"/>
      <c r="P121" s="931"/>
      <c r="Q121" s="931"/>
      <c r="R121" s="931"/>
      <c r="S121" s="931"/>
      <c r="T121" s="835"/>
      <c r="U121" s="478"/>
      <c r="V121" s="847"/>
      <c r="W121" s="848"/>
      <c r="X121" s="848"/>
      <c r="Y121" s="849"/>
    </row>
    <row r="122" spans="1:25" ht="75" customHeight="1">
      <c r="A122" s="878"/>
      <c r="B122" s="879"/>
      <c r="C122" s="880"/>
      <c r="D122" s="315" t="s">
        <v>657</v>
      </c>
      <c r="E122" s="835" t="s">
        <v>784</v>
      </c>
      <c r="F122" s="836"/>
      <c r="G122" s="836"/>
      <c r="H122" s="836"/>
      <c r="I122" s="836"/>
      <c r="J122" s="836"/>
      <c r="K122" s="836"/>
      <c r="L122" s="836"/>
      <c r="M122" s="836"/>
      <c r="N122" s="836"/>
      <c r="O122" s="836"/>
      <c r="P122" s="836"/>
      <c r="Q122" s="836"/>
      <c r="R122" s="836"/>
      <c r="S122" s="836"/>
      <c r="T122" s="836"/>
      <c r="U122" s="478"/>
      <c r="V122" s="847"/>
      <c r="W122" s="848"/>
      <c r="X122" s="848"/>
      <c r="Y122" s="849"/>
    </row>
    <row r="123" spans="1:25" ht="30" customHeight="1">
      <c r="A123" s="878"/>
      <c r="B123" s="879"/>
      <c r="C123" s="880"/>
      <c r="D123" s="315" t="s">
        <v>658</v>
      </c>
      <c r="E123" s="835" t="s">
        <v>283</v>
      </c>
      <c r="F123" s="836"/>
      <c r="G123" s="836"/>
      <c r="H123" s="836"/>
      <c r="I123" s="836"/>
      <c r="J123" s="836"/>
      <c r="K123" s="836"/>
      <c r="L123" s="836"/>
      <c r="M123" s="836"/>
      <c r="N123" s="836"/>
      <c r="O123" s="836"/>
      <c r="P123" s="836"/>
      <c r="Q123" s="836"/>
      <c r="R123" s="836"/>
      <c r="S123" s="836"/>
      <c r="T123" s="836"/>
      <c r="U123" s="478"/>
      <c r="V123" s="847"/>
      <c r="W123" s="848"/>
      <c r="X123" s="848"/>
      <c r="Y123" s="849"/>
    </row>
    <row r="124" spans="1:25" ht="45" customHeight="1">
      <c r="A124" s="878"/>
      <c r="B124" s="879"/>
      <c r="C124" s="880"/>
      <c r="D124" s="315" t="s">
        <v>659</v>
      </c>
      <c r="E124" s="845" t="s">
        <v>629</v>
      </c>
      <c r="F124" s="845"/>
      <c r="G124" s="845"/>
      <c r="H124" s="845"/>
      <c r="I124" s="845"/>
      <c r="J124" s="845"/>
      <c r="K124" s="845"/>
      <c r="L124" s="845"/>
      <c r="M124" s="845"/>
      <c r="N124" s="845"/>
      <c r="O124" s="845"/>
      <c r="P124" s="845"/>
      <c r="Q124" s="845"/>
      <c r="R124" s="845"/>
      <c r="S124" s="845"/>
      <c r="T124" s="846"/>
      <c r="U124" s="285"/>
      <c r="V124" s="802"/>
      <c r="W124" s="803"/>
      <c r="X124" s="803"/>
      <c r="Y124" s="804"/>
    </row>
    <row r="125" spans="1:25" ht="30" customHeight="1">
      <c r="A125" s="797"/>
      <c r="B125" s="798"/>
      <c r="C125" s="799"/>
      <c r="D125" s="315" t="s">
        <v>660</v>
      </c>
      <c r="E125" s="845" t="s">
        <v>826</v>
      </c>
      <c r="F125" s="845"/>
      <c r="G125" s="845"/>
      <c r="H125" s="845"/>
      <c r="I125" s="845"/>
      <c r="J125" s="845"/>
      <c r="K125" s="845"/>
      <c r="L125" s="845"/>
      <c r="M125" s="845"/>
      <c r="N125" s="845"/>
      <c r="O125" s="845"/>
      <c r="P125" s="845"/>
      <c r="Q125" s="845"/>
      <c r="R125" s="845"/>
      <c r="S125" s="845"/>
      <c r="T125" s="846"/>
      <c r="U125" s="285"/>
      <c r="V125" s="858"/>
      <c r="W125" s="859"/>
      <c r="X125" s="859"/>
      <c r="Y125" s="860"/>
    </row>
    <row r="126" spans="1:25" s="235" customFormat="1" ht="15" customHeight="1">
      <c r="A126" s="775" t="s">
        <v>365</v>
      </c>
      <c r="B126" s="776"/>
      <c r="C126" s="776"/>
      <c r="D126" s="776" t="s">
        <v>498</v>
      </c>
      <c r="E126" s="776"/>
      <c r="F126" s="776"/>
      <c r="G126" s="776"/>
      <c r="H126" s="776"/>
      <c r="I126" s="776"/>
      <c r="J126" s="776"/>
      <c r="K126" s="776"/>
      <c r="L126" s="776"/>
      <c r="M126" s="776"/>
      <c r="N126" s="776"/>
      <c r="O126" s="776"/>
      <c r="P126" s="776"/>
      <c r="Q126" s="776"/>
      <c r="R126" s="776"/>
      <c r="S126" s="776"/>
      <c r="T126" s="946"/>
      <c r="U126" s="326" t="s">
        <v>0</v>
      </c>
      <c r="V126" s="775" t="s">
        <v>390</v>
      </c>
      <c r="W126" s="776"/>
      <c r="X126" s="776"/>
      <c r="Y126" s="777"/>
    </row>
    <row r="127" spans="1:25" ht="180" customHeight="1">
      <c r="A127" s="829"/>
      <c r="B127" s="830"/>
      <c r="C127" s="831"/>
      <c r="D127" s="315" t="s">
        <v>661</v>
      </c>
      <c r="E127" s="845" t="s">
        <v>785</v>
      </c>
      <c r="F127" s="845"/>
      <c r="G127" s="845"/>
      <c r="H127" s="845"/>
      <c r="I127" s="845"/>
      <c r="J127" s="845"/>
      <c r="K127" s="845"/>
      <c r="L127" s="845"/>
      <c r="M127" s="845"/>
      <c r="N127" s="845"/>
      <c r="O127" s="845"/>
      <c r="P127" s="845"/>
      <c r="Q127" s="845"/>
      <c r="R127" s="845"/>
      <c r="S127" s="845"/>
      <c r="T127" s="846"/>
      <c r="U127" s="285"/>
      <c r="V127" s="915"/>
      <c r="W127" s="916"/>
      <c r="X127" s="916"/>
      <c r="Y127" s="917"/>
    </row>
    <row r="128" spans="1:25" ht="45" customHeight="1">
      <c r="A128" s="987"/>
      <c r="B128" s="988"/>
      <c r="C128" s="989"/>
      <c r="D128" s="315" t="s">
        <v>662</v>
      </c>
      <c r="E128" s="845" t="s">
        <v>786</v>
      </c>
      <c r="F128" s="845"/>
      <c r="G128" s="845"/>
      <c r="H128" s="845"/>
      <c r="I128" s="845"/>
      <c r="J128" s="845"/>
      <c r="K128" s="845"/>
      <c r="L128" s="845"/>
      <c r="M128" s="845"/>
      <c r="N128" s="845"/>
      <c r="O128" s="845"/>
      <c r="P128" s="845"/>
      <c r="Q128" s="845"/>
      <c r="R128" s="845"/>
      <c r="S128" s="845"/>
      <c r="T128" s="846"/>
      <c r="U128" s="285"/>
      <c r="V128" s="858"/>
      <c r="W128" s="859"/>
      <c r="X128" s="859"/>
      <c r="Y128" s="860"/>
    </row>
    <row r="129" spans="1:25" ht="30" customHeight="1">
      <c r="A129" s="269" t="s">
        <v>383</v>
      </c>
      <c r="B129" s="270"/>
      <c r="C129" s="271"/>
      <c r="D129" s="272"/>
      <c r="E129" s="307">
        <v>20</v>
      </c>
      <c r="F129" s="272"/>
      <c r="G129" s="272"/>
      <c r="H129" s="272"/>
      <c r="I129" s="272"/>
      <c r="J129" s="272"/>
      <c r="K129" s="273" t="s">
        <v>384</v>
      </c>
      <c r="L129" s="308">
        <f>IF(R129=X129,1,0)</f>
        <v>0</v>
      </c>
      <c r="M129" s="274"/>
      <c r="N129" s="272"/>
      <c r="O129" s="272"/>
      <c r="P129" s="272"/>
      <c r="Q129" s="273" t="s">
        <v>385</v>
      </c>
      <c r="R129" s="308"/>
      <c r="S129" s="275"/>
      <c r="T129" s="272"/>
      <c r="U129" s="276"/>
      <c r="V129" s="308">
        <f>COUNT(U131:U133)</f>
        <v>0</v>
      </c>
      <c r="W129" s="272" t="s">
        <v>386</v>
      </c>
      <c r="X129" s="307">
        <v>3</v>
      </c>
      <c r="Y129" s="277"/>
    </row>
    <row r="130" spans="1:25" s="235" customFormat="1" ht="15" customHeight="1">
      <c r="A130" s="758" t="s">
        <v>365</v>
      </c>
      <c r="B130" s="759"/>
      <c r="C130" s="759"/>
      <c r="D130" s="776" t="s">
        <v>487</v>
      </c>
      <c r="E130" s="776"/>
      <c r="F130" s="776"/>
      <c r="G130" s="776"/>
      <c r="H130" s="776"/>
      <c r="I130" s="776"/>
      <c r="J130" s="776"/>
      <c r="K130" s="776"/>
      <c r="L130" s="776"/>
      <c r="M130" s="776"/>
      <c r="N130" s="776"/>
      <c r="O130" s="776"/>
      <c r="P130" s="776"/>
      <c r="Q130" s="776"/>
      <c r="R130" s="776"/>
      <c r="S130" s="776"/>
      <c r="T130" s="946"/>
      <c r="U130" s="278" t="s">
        <v>0</v>
      </c>
      <c r="V130" s="775" t="s">
        <v>390</v>
      </c>
      <c r="W130" s="776"/>
      <c r="X130" s="776"/>
      <c r="Y130" s="777"/>
    </row>
    <row r="131" spans="1:25" s="238" customFormat="1" ht="30" customHeight="1">
      <c r="A131" s="771" t="s">
        <v>465</v>
      </c>
      <c r="B131" s="772"/>
      <c r="C131" s="773"/>
      <c r="D131" s="314" t="s">
        <v>663</v>
      </c>
      <c r="E131" s="911" t="s">
        <v>787</v>
      </c>
      <c r="F131" s="911"/>
      <c r="G131" s="911"/>
      <c r="H131" s="911"/>
      <c r="I131" s="911"/>
      <c r="J131" s="911"/>
      <c r="K131" s="911"/>
      <c r="L131" s="911"/>
      <c r="M131" s="911"/>
      <c r="N131" s="911"/>
      <c r="O131" s="911"/>
      <c r="P131" s="911"/>
      <c r="Q131" s="911"/>
      <c r="R131" s="911"/>
      <c r="S131" s="911"/>
      <c r="T131" s="911"/>
      <c r="U131" s="477"/>
      <c r="V131" s="779" t="s">
        <v>596</v>
      </c>
      <c r="W131" s="780"/>
      <c r="X131" s="780"/>
      <c r="Y131" s="781"/>
    </row>
    <row r="132" spans="1:25" s="238" customFormat="1" ht="45" customHeight="1">
      <c r="A132" s="762"/>
      <c r="B132" s="763"/>
      <c r="C132" s="764"/>
      <c r="D132" s="314" t="s">
        <v>664</v>
      </c>
      <c r="E132" s="774" t="s">
        <v>788</v>
      </c>
      <c r="F132" s="774"/>
      <c r="G132" s="774"/>
      <c r="H132" s="774"/>
      <c r="I132" s="774"/>
      <c r="J132" s="774"/>
      <c r="K132" s="774"/>
      <c r="L132" s="774"/>
      <c r="M132" s="774"/>
      <c r="N132" s="774"/>
      <c r="O132" s="774"/>
      <c r="P132" s="774"/>
      <c r="Q132" s="774"/>
      <c r="R132" s="774"/>
      <c r="S132" s="774"/>
      <c r="T132" s="774"/>
      <c r="U132" s="478"/>
      <c r="V132" s="861"/>
      <c r="W132" s="862"/>
      <c r="X132" s="862"/>
      <c r="Y132" s="863"/>
    </row>
    <row r="133" spans="1:25" s="238" customFormat="1" ht="45" customHeight="1">
      <c r="A133" s="826"/>
      <c r="B133" s="827"/>
      <c r="C133" s="894"/>
      <c r="D133" s="314" t="s">
        <v>665</v>
      </c>
      <c r="E133" s="895" t="s">
        <v>581</v>
      </c>
      <c r="F133" s="895"/>
      <c r="G133" s="895"/>
      <c r="H133" s="895"/>
      <c r="I133" s="895"/>
      <c r="J133" s="895"/>
      <c r="K133" s="895"/>
      <c r="L133" s="895"/>
      <c r="M133" s="895"/>
      <c r="N133" s="895"/>
      <c r="O133" s="895"/>
      <c r="P133" s="895"/>
      <c r="Q133" s="895"/>
      <c r="R133" s="895"/>
      <c r="S133" s="895"/>
      <c r="T133" s="895"/>
      <c r="U133" s="282"/>
      <c r="V133" s="874"/>
      <c r="W133" s="875"/>
      <c r="X133" s="875"/>
      <c r="Y133" s="876"/>
    </row>
    <row r="134" spans="1:25" ht="30" customHeight="1">
      <c r="A134" s="269" t="s">
        <v>383</v>
      </c>
      <c r="B134" s="270"/>
      <c r="C134" s="271"/>
      <c r="D134" s="272"/>
      <c r="E134" s="307">
        <v>21</v>
      </c>
      <c r="F134" s="272"/>
      <c r="G134" s="272"/>
      <c r="H134" s="272"/>
      <c r="I134" s="272"/>
      <c r="J134" s="272"/>
      <c r="K134" s="273" t="s">
        <v>384</v>
      </c>
      <c r="L134" s="308">
        <f>IF(R134=X134,1,0)</f>
        <v>0</v>
      </c>
      <c r="M134" s="274"/>
      <c r="N134" s="272"/>
      <c r="O134" s="272"/>
      <c r="P134" s="272"/>
      <c r="Q134" s="273" t="s">
        <v>385</v>
      </c>
      <c r="R134" s="308"/>
      <c r="S134" s="275"/>
      <c r="T134" s="272"/>
      <c r="U134" s="276"/>
      <c r="V134" s="308">
        <f>COUNT(U136)</f>
        <v>0</v>
      </c>
      <c r="W134" s="272" t="s">
        <v>386</v>
      </c>
      <c r="X134" s="307">
        <v>1</v>
      </c>
      <c r="Y134" s="277"/>
    </row>
    <row r="135" spans="1:25" s="235" customFormat="1" ht="15" customHeight="1">
      <c r="A135" s="758" t="s">
        <v>365</v>
      </c>
      <c r="B135" s="759"/>
      <c r="C135" s="759"/>
      <c r="D135" s="759" t="s">
        <v>487</v>
      </c>
      <c r="E135" s="759"/>
      <c r="F135" s="759"/>
      <c r="G135" s="759"/>
      <c r="H135" s="759"/>
      <c r="I135" s="759"/>
      <c r="J135" s="759"/>
      <c r="K135" s="759"/>
      <c r="L135" s="759"/>
      <c r="M135" s="759"/>
      <c r="N135" s="759"/>
      <c r="O135" s="759"/>
      <c r="P135" s="759"/>
      <c r="Q135" s="759"/>
      <c r="R135" s="759"/>
      <c r="S135" s="759"/>
      <c r="T135" s="760"/>
      <c r="U135" s="278" t="s">
        <v>0</v>
      </c>
      <c r="V135" s="775" t="s">
        <v>390</v>
      </c>
      <c r="W135" s="776"/>
      <c r="X135" s="776"/>
      <c r="Y135" s="777"/>
    </row>
    <row r="136" spans="1:25" s="238" customFormat="1" ht="30" customHeight="1">
      <c r="A136" s="857" t="s">
        <v>466</v>
      </c>
      <c r="B136" s="857"/>
      <c r="C136" s="857"/>
      <c r="D136" s="315"/>
      <c r="E136" s="774" t="s">
        <v>1</v>
      </c>
      <c r="F136" s="774"/>
      <c r="G136" s="774"/>
      <c r="H136" s="774"/>
      <c r="I136" s="774"/>
      <c r="J136" s="774"/>
      <c r="K136" s="774"/>
      <c r="L136" s="774"/>
      <c r="M136" s="774"/>
      <c r="N136" s="774"/>
      <c r="O136" s="774"/>
      <c r="P136" s="774"/>
      <c r="Q136" s="774"/>
      <c r="R136" s="774"/>
      <c r="S136" s="774"/>
      <c r="T136" s="774"/>
      <c r="U136" s="282"/>
      <c r="V136" s="857" t="s">
        <v>789</v>
      </c>
      <c r="W136" s="857"/>
      <c r="X136" s="857"/>
      <c r="Y136" s="857"/>
    </row>
    <row r="137" spans="1:25" ht="30" customHeight="1">
      <c r="A137" s="269" t="s">
        <v>383</v>
      </c>
      <c r="B137" s="270"/>
      <c r="C137" s="271"/>
      <c r="D137" s="272"/>
      <c r="E137" s="307">
        <v>22</v>
      </c>
      <c r="F137" s="272"/>
      <c r="G137" s="272"/>
      <c r="H137" s="272"/>
      <c r="I137" s="272"/>
      <c r="J137" s="272"/>
      <c r="K137" s="273" t="s">
        <v>384</v>
      </c>
      <c r="L137" s="308">
        <f>IF(R137=X137,1,0)</f>
        <v>0</v>
      </c>
      <c r="M137" s="274"/>
      <c r="N137" s="272"/>
      <c r="O137" s="272"/>
      <c r="P137" s="272"/>
      <c r="Q137" s="273" t="s">
        <v>385</v>
      </c>
      <c r="R137" s="308"/>
      <c r="S137" s="275"/>
      <c r="T137" s="272"/>
      <c r="U137" s="276"/>
      <c r="V137" s="308">
        <f>COUNT(U139:U147)</f>
        <v>0</v>
      </c>
      <c r="W137" s="272" t="s">
        <v>386</v>
      </c>
      <c r="X137" s="307">
        <v>7</v>
      </c>
      <c r="Y137" s="277"/>
    </row>
    <row r="138" spans="1:25" s="235" customFormat="1" ht="15" customHeight="1">
      <c r="A138" s="758" t="s">
        <v>365</v>
      </c>
      <c r="B138" s="759"/>
      <c r="C138" s="759"/>
      <c r="D138" s="759" t="s">
        <v>487</v>
      </c>
      <c r="E138" s="759"/>
      <c r="F138" s="759"/>
      <c r="G138" s="759"/>
      <c r="H138" s="759"/>
      <c r="I138" s="759"/>
      <c r="J138" s="759"/>
      <c r="K138" s="759"/>
      <c r="L138" s="759"/>
      <c r="M138" s="759"/>
      <c r="N138" s="759"/>
      <c r="O138" s="759"/>
      <c r="P138" s="759"/>
      <c r="Q138" s="759"/>
      <c r="R138" s="759"/>
      <c r="S138" s="759"/>
      <c r="T138" s="760"/>
      <c r="U138" s="278" t="s">
        <v>0</v>
      </c>
      <c r="V138" s="775" t="s">
        <v>390</v>
      </c>
      <c r="W138" s="776"/>
      <c r="X138" s="776"/>
      <c r="Y138" s="777"/>
    </row>
    <row r="139" spans="1:25" s="238" customFormat="1" ht="30" customHeight="1">
      <c r="A139" s="971" t="s">
        <v>467</v>
      </c>
      <c r="B139" s="972"/>
      <c r="C139" s="991"/>
      <c r="D139" s="998" t="s">
        <v>666</v>
      </c>
      <c r="E139" s="990" t="s">
        <v>633</v>
      </c>
      <c r="F139" s="990"/>
      <c r="G139" s="990"/>
      <c r="H139" s="990"/>
      <c r="I139" s="990"/>
      <c r="J139" s="990"/>
      <c r="K139" s="990"/>
      <c r="L139" s="990"/>
      <c r="M139" s="990"/>
      <c r="N139" s="990"/>
      <c r="O139" s="990"/>
      <c r="P139" s="990"/>
      <c r="Q139" s="990"/>
      <c r="R139" s="990"/>
      <c r="S139" s="990"/>
      <c r="T139" s="990"/>
      <c r="U139" s="1000"/>
      <c r="V139" s="765" t="s">
        <v>597</v>
      </c>
      <c r="W139" s="766"/>
      <c r="X139" s="766"/>
      <c r="Y139" s="767"/>
    </row>
    <row r="140" spans="1:25" s="238" customFormat="1" ht="90" customHeight="1">
      <c r="A140" s="1011"/>
      <c r="B140" s="1012"/>
      <c r="C140" s="1013"/>
      <c r="D140" s="999"/>
      <c r="E140" s="816" t="s">
        <v>790</v>
      </c>
      <c r="F140" s="817"/>
      <c r="G140" s="817"/>
      <c r="H140" s="817"/>
      <c r="I140" s="817"/>
      <c r="J140" s="817"/>
      <c r="K140" s="817"/>
      <c r="L140" s="817"/>
      <c r="M140" s="817"/>
      <c r="N140" s="817"/>
      <c r="O140" s="817"/>
      <c r="P140" s="817"/>
      <c r="Q140" s="817"/>
      <c r="R140" s="817"/>
      <c r="S140" s="817"/>
      <c r="T140" s="818"/>
      <c r="U140" s="1001"/>
      <c r="V140" s="768"/>
      <c r="W140" s="769"/>
      <c r="X140" s="769"/>
      <c r="Y140" s="770"/>
    </row>
    <row r="141" spans="1:25" s="238" customFormat="1" ht="30" customHeight="1">
      <c r="A141" s="785"/>
      <c r="B141" s="786"/>
      <c r="C141" s="787"/>
      <c r="D141" s="315" t="s">
        <v>423</v>
      </c>
      <c r="E141" s="778" t="s">
        <v>582</v>
      </c>
      <c r="F141" s="778"/>
      <c r="G141" s="778"/>
      <c r="H141" s="778"/>
      <c r="I141" s="778"/>
      <c r="J141" s="778"/>
      <c r="K141" s="778"/>
      <c r="L141" s="778"/>
      <c r="M141" s="778"/>
      <c r="N141" s="778"/>
      <c r="O141" s="778"/>
      <c r="P141" s="778"/>
      <c r="Q141" s="778"/>
      <c r="R141" s="778"/>
      <c r="S141" s="778"/>
      <c r="T141" s="778"/>
      <c r="U141" s="280"/>
      <c r="V141" s="1002"/>
      <c r="W141" s="1003"/>
      <c r="X141" s="1003"/>
      <c r="Y141" s="1004"/>
    </row>
    <row r="142" spans="1:25" s="238" customFormat="1" ht="45" customHeight="1">
      <c r="A142" s="822"/>
      <c r="B142" s="823"/>
      <c r="C142" s="893"/>
      <c r="D142" s="315" t="s">
        <v>667</v>
      </c>
      <c r="E142" s="778" t="s">
        <v>634</v>
      </c>
      <c r="F142" s="778"/>
      <c r="G142" s="778"/>
      <c r="H142" s="778"/>
      <c r="I142" s="778"/>
      <c r="J142" s="778"/>
      <c r="K142" s="778"/>
      <c r="L142" s="778"/>
      <c r="M142" s="778"/>
      <c r="N142" s="778"/>
      <c r="O142" s="778"/>
      <c r="P142" s="778"/>
      <c r="Q142" s="778"/>
      <c r="R142" s="778"/>
      <c r="S142" s="778"/>
      <c r="T142" s="778"/>
      <c r="U142" s="280"/>
      <c r="V142" s="1005"/>
      <c r="W142" s="1006"/>
      <c r="X142" s="1006"/>
      <c r="Y142" s="1007"/>
    </row>
    <row r="143" spans="1:25" s="235" customFormat="1" ht="15" customHeight="1">
      <c r="A143" s="775" t="s">
        <v>365</v>
      </c>
      <c r="B143" s="776"/>
      <c r="C143" s="776"/>
      <c r="D143" s="776" t="s">
        <v>487</v>
      </c>
      <c r="E143" s="776"/>
      <c r="F143" s="776"/>
      <c r="G143" s="776"/>
      <c r="H143" s="776"/>
      <c r="I143" s="776"/>
      <c r="J143" s="776"/>
      <c r="K143" s="776"/>
      <c r="L143" s="776"/>
      <c r="M143" s="776"/>
      <c r="N143" s="776"/>
      <c r="O143" s="776"/>
      <c r="P143" s="776"/>
      <c r="Q143" s="776"/>
      <c r="R143" s="776"/>
      <c r="S143" s="776"/>
      <c r="T143" s="946"/>
      <c r="U143" s="326" t="s">
        <v>0</v>
      </c>
      <c r="V143" s="775" t="s">
        <v>390</v>
      </c>
      <c r="W143" s="776"/>
      <c r="X143" s="776"/>
      <c r="Y143" s="777"/>
    </row>
    <row r="144" spans="1:25" s="238" customFormat="1" ht="90" customHeight="1">
      <c r="A144" s="992"/>
      <c r="B144" s="993"/>
      <c r="C144" s="994"/>
      <c r="D144" s="315" t="s">
        <v>668</v>
      </c>
      <c r="E144" s="774" t="s">
        <v>791</v>
      </c>
      <c r="F144" s="774"/>
      <c r="G144" s="774"/>
      <c r="H144" s="774"/>
      <c r="I144" s="774"/>
      <c r="J144" s="774"/>
      <c r="K144" s="774"/>
      <c r="L144" s="774"/>
      <c r="M144" s="774"/>
      <c r="N144" s="774"/>
      <c r="O144" s="774"/>
      <c r="P144" s="774"/>
      <c r="Q144" s="774"/>
      <c r="R144" s="774"/>
      <c r="S144" s="774"/>
      <c r="T144" s="774"/>
      <c r="U144" s="280"/>
      <c r="V144" s="1008"/>
      <c r="W144" s="1009"/>
      <c r="X144" s="1009"/>
      <c r="Y144" s="1010"/>
    </row>
    <row r="145" spans="1:26" s="238" customFormat="1" ht="15" customHeight="1">
      <c r="A145" s="785"/>
      <c r="B145" s="786"/>
      <c r="C145" s="787"/>
      <c r="D145" s="315" t="s">
        <v>669</v>
      </c>
      <c r="E145" s="774" t="s">
        <v>454</v>
      </c>
      <c r="F145" s="774"/>
      <c r="G145" s="774"/>
      <c r="H145" s="774"/>
      <c r="I145" s="774"/>
      <c r="J145" s="774"/>
      <c r="K145" s="774"/>
      <c r="L145" s="774"/>
      <c r="M145" s="774"/>
      <c r="N145" s="774"/>
      <c r="O145" s="774"/>
      <c r="P145" s="774"/>
      <c r="Q145" s="774"/>
      <c r="R145" s="774"/>
      <c r="S145" s="774"/>
      <c r="T145" s="774"/>
      <c r="U145" s="280"/>
      <c r="V145" s="1002"/>
      <c r="W145" s="1003"/>
      <c r="X145" s="1003"/>
      <c r="Y145" s="1004"/>
    </row>
    <row r="146" spans="1:26" s="238" customFormat="1" ht="60" customHeight="1">
      <c r="A146" s="785"/>
      <c r="B146" s="786"/>
      <c r="C146" s="787"/>
      <c r="D146" s="315" t="s">
        <v>670</v>
      </c>
      <c r="E146" s="911" t="s">
        <v>792</v>
      </c>
      <c r="F146" s="911"/>
      <c r="G146" s="911"/>
      <c r="H146" s="911"/>
      <c r="I146" s="911"/>
      <c r="J146" s="911"/>
      <c r="K146" s="911"/>
      <c r="L146" s="911"/>
      <c r="M146" s="911"/>
      <c r="N146" s="911"/>
      <c r="O146" s="911"/>
      <c r="P146" s="911"/>
      <c r="Q146" s="911"/>
      <c r="R146" s="911"/>
      <c r="S146" s="911"/>
      <c r="T146" s="911"/>
      <c r="U146" s="327"/>
      <c r="V146" s="1002"/>
      <c r="W146" s="1003"/>
      <c r="X146" s="1003"/>
      <c r="Y146" s="1004"/>
    </row>
    <row r="147" spans="1:26" s="238" customFormat="1" ht="30" customHeight="1">
      <c r="A147" s="822"/>
      <c r="B147" s="823"/>
      <c r="C147" s="893"/>
      <c r="D147" s="315" t="s">
        <v>671</v>
      </c>
      <c r="E147" s="778" t="s">
        <v>270</v>
      </c>
      <c r="F147" s="778"/>
      <c r="G147" s="778"/>
      <c r="H147" s="778"/>
      <c r="I147" s="778"/>
      <c r="J147" s="778"/>
      <c r="K147" s="778"/>
      <c r="L147" s="778"/>
      <c r="M147" s="778"/>
      <c r="N147" s="778"/>
      <c r="O147" s="778"/>
      <c r="P147" s="778"/>
      <c r="Q147" s="778"/>
      <c r="R147" s="778"/>
      <c r="S147" s="778"/>
      <c r="T147" s="778"/>
      <c r="U147" s="280"/>
      <c r="V147" s="1005"/>
      <c r="W147" s="1006"/>
      <c r="X147" s="1006"/>
      <c r="Y147" s="1007"/>
    </row>
    <row r="148" spans="1:26" ht="30" customHeight="1">
      <c r="A148" s="269" t="s">
        <v>383</v>
      </c>
      <c r="B148" s="270"/>
      <c r="C148" s="271"/>
      <c r="D148" s="272"/>
      <c r="E148" s="307">
        <v>23</v>
      </c>
      <c r="F148" s="272"/>
      <c r="G148" s="272"/>
      <c r="H148" s="272"/>
      <c r="I148" s="272"/>
      <c r="J148" s="272"/>
      <c r="K148" s="273" t="s">
        <v>384</v>
      </c>
      <c r="L148" s="308">
        <f>IF(R148=X148,1,0)</f>
        <v>0</v>
      </c>
      <c r="M148" s="274"/>
      <c r="N148" s="272"/>
      <c r="O148" s="272"/>
      <c r="P148" s="272"/>
      <c r="Q148" s="273" t="s">
        <v>385</v>
      </c>
      <c r="R148" s="308"/>
      <c r="S148" s="275"/>
      <c r="T148" s="272"/>
      <c r="U148" s="276"/>
      <c r="V148" s="308">
        <f>COUNT(U150:U154)</f>
        <v>0</v>
      </c>
      <c r="W148" s="272" t="s">
        <v>386</v>
      </c>
      <c r="X148" s="307">
        <v>5</v>
      </c>
      <c r="Y148" s="277"/>
    </row>
    <row r="149" spans="1:26" s="235" customFormat="1" ht="15" customHeight="1">
      <c r="A149" s="758" t="s">
        <v>365</v>
      </c>
      <c r="B149" s="759"/>
      <c r="C149" s="759"/>
      <c r="D149" s="759" t="s">
        <v>499</v>
      </c>
      <c r="E149" s="759"/>
      <c r="F149" s="759"/>
      <c r="G149" s="759"/>
      <c r="H149" s="759"/>
      <c r="I149" s="759"/>
      <c r="J149" s="759"/>
      <c r="K149" s="759"/>
      <c r="L149" s="759"/>
      <c r="M149" s="759"/>
      <c r="N149" s="759"/>
      <c r="O149" s="759"/>
      <c r="P149" s="759"/>
      <c r="Q149" s="759"/>
      <c r="R149" s="759"/>
      <c r="S149" s="759"/>
      <c r="T149" s="760"/>
      <c r="U149" s="278" t="s">
        <v>0</v>
      </c>
      <c r="V149" s="775" t="s">
        <v>390</v>
      </c>
      <c r="W149" s="776"/>
      <c r="X149" s="776"/>
      <c r="Y149" s="777"/>
    </row>
    <row r="150" spans="1:26" ht="75" customHeight="1">
      <c r="A150" s="971" t="s">
        <v>635</v>
      </c>
      <c r="B150" s="972"/>
      <c r="C150" s="972"/>
      <c r="D150" s="313" t="s">
        <v>672</v>
      </c>
      <c r="E150" s="930" t="s">
        <v>793</v>
      </c>
      <c r="F150" s="931"/>
      <c r="G150" s="931"/>
      <c r="H150" s="931"/>
      <c r="I150" s="931"/>
      <c r="J150" s="931"/>
      <c r="K150" s="931"/>
      <c r="L150" s="931"/>
      <c r="M150" s="931"/>
      <c r="N150" s="931"/>
      <c r="O150" s="931"/>
      <c r="P150" s="931"/>
      <c r="Q150" s="931"/>
      <c r="R150" s="931"/>
      <c r="S150" s="931"/>
      <c r="T150" s="835"/>
      <c r="U150" s="285"/>
      <c r="V150" s="842" t="s">
        <v>7</v>
      </c>
      <c r="W150" s="843"/>
      <c r="X150" s="843"/>
      <c r="Y150" s="844"/>
      <c r="Z150" s="287"/>
    </row>
    <row r="151" spans="1:26" ht="30" customHeight="1">
      <c r="A151" s="788"/>
      <c r="B151" s="789"/>
      <c r="C151" s="789"/>
      <c r="D151" s="316" t="s">
        <v>673</v>
      </c>
      <c r="E151" s="930" t="s">
        <v>284</v>
      </c>
      <c r="F151" s="931"/>
      <c r="G151" s="931"/>
      <c r="H151" s="931"/>
      <c r="I151" s="931"/>
      <c r="J151" s="931"/>
      <c r="K151" s="931"/>
      <c r="L151" s="931"/>
      <c r="M151" s="931"/>
      <c r="N151" s="931"/>
      <c r="O151" s="931"/>
      <c r="P151" s="931"/>
      <c r="Q151" s="931"/>
      <c r="R151" s="931"/>
      <c r="S151" s="931"/>
      <c r="T151" s="835"/>
      <c r="U151" s="285"/>
      <c r="V151" s="788"/>
      <c r="W151" s="789"/>
      <c r="X151" s="789"/>
      <c r="Y151" s="790"/>
      <c r="Z151" s="287"/>
    </row>
    <row r="152" spans="1:26" ht="30" customHeight="1">
      <c r="A152" s="788"/>
      <c r="B152" s="789"/>
      <c r="C152" s="790"/>
      <c r="D152" s="316" t="s">
        <v>674</v>
      </c>
      <c r="E152" s="930" t="s">
        <v>285</v>
      </c>
      <c r="F152" s="931"/>
      <c r="G152" s="931"/>
      <c r="H152" s="931"/>
      <c r="I152" s="931"/>
      <c r="J152" s="931"/>
      <c r="K152" s="931"/>
      <c r="L152" s="931"/>
      <c r="M152" s="931"/>
      <c r="N152" s="931"/>
      <c r="O152" s="931"/>
      <c r="P152" s="931"/>
      <c r="Q152" s="931"/>
      <c r="R152" s="931"/>
      <c r="S152" s="931"/>
      <c r="T152" s="835"/>
      <c r="U152" s="285"/>
      <c r="V152" s="788"/>
      <c r="W152" s="789"/>
      <c r="X152" s="789"/>
      <c r="Y152" s="790"/>
      <c r="Z152" s="287"/>
    </row>
    <row r="153" spans="1:26" ht="45" customHeight="1">
      <c r="A153" s="788"/>
      <c r="B153" s="789"/>
      <c r="C153" s="789"/>
      <c r="D153" s="316" t="s">
        <v>675</v>
      </c>
      <c r="E153" s="930" t="s">
        <v>794</v>
      </c>
      <c r="F153" s="931"/>
      <c r="G153" s="931"/>
      <c r="H153" s="931"/>
      <c r="I153" s="931"/>
      <c r="J153" s="931"/>
      <c r="K153" s="931"/>
      <c r="L153" s="931"/>
      <c r="M153" s="931"/>
      <c r="N153" s="931"/>
      <c r="O153" s="931"/>
      <c r="P153" s="931"/>
      <c r="Q153" s="931"/>
      <c r="R153" s="931"/>
      <c r="S153" s="931"/>
      <c r="T153" s="835"/>
      <c r="U153" s="285"/>
      <c r="V153" s="788"/>
      <c r="W153" s="789"/>
      <c r="X153" s="789"/>
      <c r="Y153" s="790"/>
      <c r="Z153" s="287"/>
    </row>
    <row r="154" spans="1:26" ht="45" customHeight="1">
      <c r="A154" s="791"/>
      <c r="B154" s="792"/>
      <c r="C154" s="792"/>
      <c r="D154" s="316" t="s">
        <v>676</v>
      </c>
      <c r="E154" s="932" t="s">
        <v>286</v>
      </c>
      <c r="F154" s="933"/>
      <c r="G154" s="933"/>
      <c r="H154" s="933"/>
      <c r="I154" s="933"/>
      <c r="J154" s="933"/>
      <c r="K154" s="933"/>
      <c r="L154" s="933"/>
      <c r="M154" s="933"/>
      <c r="N154" s="933"/>
      <c r="O154" s="933"/>
      <c r="P154" s="933"/>
      <c r="Q154" s="933"/>
      <c r="R154" s="933"/>
      <c r="S154" s="933"/>
      <c r="T154" s="934"/>
      <c r="U154" s="288"/>
      <c r="V154" s="791"/>
      <c r="W154" s="792"/>
      <c r="X154" s="792"/>
      <c r="Y154" s="919"/>
      <c r="Z154" s="287"/>
    </row>
    <row r="155" spans="1:26" ht="30" customHeight="1">
      <c r="A155" s="269" t="s">
        <v>383</v>
      </c>
      <c r="B155" s="270"/>
      <c r="C155" s="271"/>
      <c r="D155" s="272"/>
      <c r="E155" s="307">
        <v>24</v>
      </c>
      <c r="F155" s="272"/>
      <c r="G155" s="272"/>
      <c r="H155" s="272"/>
      <c r="I155" s="272"/>
      <c r="J155" s="272"/>
      <c r="K155" s="273" t="s">
        <v>384</v>
      </c>
      <c r="L155" s="308">
        <f>IF(R155=X155,1,0)</f>
        <v>0</v>
      </c>
      <c r="M155" s="274"/>
      <c r="N155" s="272"/>
      <c r="O155" s="272"/>
      <c r="P155" s="272"/>
      <c r="Q155" s="273" t="s">
        <v>385</v>
      </c>
      <c r="R155" s="308"/>
      <c r="S155" s="275"/>
      <c r="T155" s="272"/>
      <c r="U155" s="276"/>
      <c r="V155" s="308">
        <f>COUNT(U157:U160)</f>
        <v>0</v>
      </c>
      <c r="W155" s="272" t="s">
        <v>386</v>
      </c>
      <c r="X155" s="307">
        <v>4</v>
      </c>
      <c r="Y155" s="277"/>
    </row>
    <row r="156" spans="1:26" s="235" customFormat="1" ht="15" customHeight="1">
      <c r="A156" s="758" t="s">
        <v>365</v>
      </c>
      <c r="B156" s="759"/>
      <c r="C156" s="759"/>
      <c r="D156" s="759" t="s">
        <v>487</v>
      </c>
      <c r="E156" s="759"/>
      <c r="F156" s="759"/>
      <c r="G156" s="759"/>
      <c r="H156" s="759"/>
      <c r="I156" s="759"/>
      <c r="J156" s="759"/>
      <c r="K156" s="759"/>
      <c r="L156" s="759"/>
      <c r="M156" s="759"/>
      <c r="N156" s="759"/>
      <c r="O156" s="759"/>
      <c r="P156" s="759"/>
      <c r="Q156" s="759"/>
      <c r="R156" s="759"/>
      <c r="S156" s="759"/>
      <c r="T156" s="760"/>
      <c r="U156" s="278" t="s">
        <v>0</v>
      </c>
      <c r="V156" s="775" t="s">
        <v>390</v>
      </c>
      <c r="W156" s="776"/>
      <c r="X156" s="776"/>
      <c r="Y156" s="777"/>
    </row>
    <row r="157" spans="1:26" s="238" customFormat="1" ht="90" customHeight="1">
      <c r="A157" s="771" t="s">
        <v>636</v>
      </c>
      <c r="B157" s="772"/>
      <c r="C157" s="773"/>
      <c r="D157" s="314" t="s">
        <v>677</v>
      </c>
      <c r="E157" s="833" t="s">
        <v>795</v>
      </c>
      <c r="F157" s="774"/>
      <c r="G157" s="774"/>
      <c r="H157" s="774"/>
      <c r="I157" s="774"/>
      <c r="J157" s="774"/>
      <c r="K157" s="774"/>
      <c r="L157" s="774"/>
      <c r="M157" s="774"/>
      <c r="N157" s="774"/>
      <c r="O157" s="774"/>
      <c r="P157" s="774"/>
      <c r="Q157" s="774"/>
      <c r="R157" s="774"/>
      <c r="S157" s="774"/>
      <c r="T157" s="774"/>
      <c r="U157" s="478"/>
      <c r="V157" s="779" t="s">
        <v>598</v>
      </c>
      <c r="W157" s="780"/>
      <c r="X157" s="780"/>
      <c r="Y157" s="781"/>
    </row>
    <row r="158" spans="1:26" s="238" customFormat="1" ht="30" customHeight="1">
      <c r="A158" s="762"/>
      <c r="B158" s="763"/>
      <c r="C158" s="764"/>
      <c r="D158" s="315" t="s">
        <v>500</v>
      </c>
      <c r="E158" s="833" t="s">
        <v>796</v>
      </c>
      <c r="F158" s="774"/>
      <c r="G158" s="774"/>
      <c r="H158" s="774"/>
      <c r="I158" s="774"/>
      <c r="J158" s="774"/>
      <c r="K158" s="774"/>
      <c r="L158" s="774"/>
      <c r="M158" s="774"/>
      <c r="N158" s="774"/>
      <c r="O158" s="774"/>
      <c r="P158" s="774"/>
      <c r="Q158" s="774"/>
      <c r="R158" s="774"/>
      <c r="S158" s="774"/>
      <c r="T158" s="774"/>
      <c r="U158" s="478"/>
      <c r="V158" s="861"/>
      <c r="W158" s="862"/>
      <c r="X158" s="862"/>
      <c r="Y158" s="863"/>
    </row>
    <row r="159" spans="1:26" s="238" customFormat="1" ht="30" customHeight="1">
      <c r="A159" s="785"/>
      <c r="B159" s="786"/>
      <c r="C159" s="787"/>
      <c r="D159" s="315" t="s">
        <v>678</v>
      </c>
      <c r="E159" s="833" t="s">
        <v>797</v>
      </c>
      <c r="F159" s="774"/>
      <c r="G159" s="774"/>
      <c r="H159" s="774"/>
      <c r="I159" s="774"/>
      <c r="J159" s="774"/>
      <c r="K159" s="774"/>
      <c r="L159" s="774"/>
      <c r="M159" s="774"/>
      <c r="N159" s="774"/>
      <c r="O159" s="774"/>
      <c r="P159" s="774"/>
      <c r="Q159" s="774"/>
      <c r="R159" s="774"/>
      <c r="S159" s="774"/>
      <c r="T159" s="774"/>
      <c r="U159" s="478"/>
      <c r="V159" s="861"/>
      <c r="W159" s="862"/>
      <c r="X159" s="862"/>
      <c r="Y159" s="863"/>
    </row>
    <row r="160" spans="1:26" s="238" customFormat="1" ht="45" customHeight="1">
      <c r="A160" s="822"/>
      <c r="B160" s="823"/>
      <c r="C160" s="893"/>
      <c r="D160" s="315" t="s">
        <v>679</v>
      </c>
      <c r="E160" s="833" t="s">
        <v>637</v>
      </c>
      <c r="F160" s="774"/>
      <c r="G160" s="774"/>
      <c r="H160" s="774"/>
      <c r="I160" s="774"/>
      <c r="J160" s="774"/>
      <c r="K160" s="774"/>
      <c r="L160" s="774"/>
      <c r="M160" s="774"/>
      <c r="N160" s="774"/>
      <c r="O160" s="774"/>
      <c r="P160" s="774"/>
      <c r="Q160" s="774"/>
      <c r="R160" s="774"/>
      <c r="S160" s="774"/>
      <c r="T160" s="774"/>
      <c r="U160" s="478"/>
      <c r="V160" s="782"/>
      <c r="W160" s="783"/>
      <c r="X160" s="783"/>
      <c r="Y160" s="784"/>
    </row>
    <row r="161" spans="1:25" ht="30" customHeight="1">
      <c r="A161" s="269" t="s">
        <v>383</v>
      </c>
      <c r="B161" s="270"/>
      <c r="C161" s="271"/>
      <c r="D161" s="272"/>
      <c r="E161" s="307">
        <v>25</v>
      </c>
      <c r="F161" s="272"/>
      <c r="G161" s="272"/>
      <c r="H161" s="272"/>
      <c r="I161" s="272"/>
      <c r="J161" s="272"/>
      <c r="K161" s="273" t="s">
        <v>384</v>
      </c>
      <c r="L161" s="308">
        <f>IF(R161=X161,1,0)</f>
        <v>0</v>
      </c>
      <c r="M161" s="274"/>
      <c r="N161" s="272"/>
      <c r="O161" s="272"/>
      <c r="P161" s="272"/>
      <c r="Q161" s="273" t="s">
        <v>385</v>
      </c>
      <c r="R161" s="308"/>
      <c r="S161" s="275"/>
      <c r="T161" s="272"/>
      <c r="U161" s="276"/>
      <c r="V161" s="308">
        <f>COUNT(U163:U176)</f>
        <v>0</v>
      </c>
      <c r="W161" s="272" t="s">
        <v>386</v>
      </c>
      <c r="X161" s="307">
        <v>5</v>
      </c>
      <c r="Y161" s="277"/>
    </row>
    <row r="162" spans="1:25" s="235" customFormat="1" ht="15" customHeight="1">
      <c r="A162" s="758" t="s">
        <v>365</v>
      </c>
      <c r="B162" s="759"/>
      <c r="C162" s="759"/>
      <c r="D162" s="759" t="s">
        <v>487</v>
      </c>
      <c r="E162" s="759"/>
      <c r="F162" s="759"/>
      <c r="G162" s="759"/>
      <c r="H162" s="759"/>
      <c r="I162" s="759"/>
      <c r="J162" s="759"/>
      <c r="K162" s="759"/>
      <c r="L162" s="759"/>
      <c r="M162" s="759"/>
      <c r="N162" s="759"/>
      <c r="O162" s="759"/>
      <c r="P162" s="759"/>
      <c r="Q162" s="759"/>
      <c r="R162" s="759"/>
      <c r="S162" s="759"/>
      <c r="T162" s="760"/>
      <c r="U162" s="278" t="s">
        <v>0</v>
      </c>
      <c r="V162" s="775" t="s">
        <v>390</v>
      </c>
      <c r="W162" s="776"/>
      <c r="X162" s="776"/>
      <c r="Y162" s="777"/>
    </row>
    <row r="163" spans="1:25" s="238" customFormat="1" ht="35.1" customHeight="1">
      <c r="A163" s="765" t="s">
        <v>481</v>
      </c>
      <c r="B163" s="766"/>
      <c r="C163" s="767"/>
      <c r="D163" s="1014" t="s">
        <v>680</v>
      </c>
      <c r="E163" s="810" t="s">
        <v>798</v>
      </c>
      <c r="F163" s="811"/>
      <c r="G163" s="811"/>
      <c r="H163" s="811"/>
      <c r="I163" s="811"/>
      <c r="J163" s="811"/>
      <c r="K163" s="811"/>
      <c r="L163" s="811"/>
      <c r="M163" s="811"/>
      <c r="N163" s="811"/>
      <c r="O163" s="811"/>
      <c r="P163" s="811"/>
      <c r="Q163" s="811"/>
      <c r="R163" s="811"/>
      <c r="S163" s="811"/>
      <c r="T163" s="812"/>
      <c r="U163" s="947"/>
      <c r="V163" s="969" t="s">
        <v>599</v>
      </c>
      <c r="W163" s="969"/>
      <c r="X163" s="969"/>
      <c r="Y163" s="969"/>
    </row>
    <row r="164" spans="1:25" s="238" customFormat="1" ht="35.1" customHeight="1">
      <c r="A164" s="768"/>
      <c r="B164" s="769"/>
      <c r="C164" s="770"/>
      <c r="D164" s="1015"/>
      <c r="E164" s="813"/>
      <c r="F164" s="814"/>
      <c r="G164" s="814"/>
      <c r="H164" s="814"/>
      <c r="I164" s="814"/>
      <c r="J164" s="814"/>
      <c r="K164" s="814"/>
      <c r="L164" s="814"/>
      <c r="M164" s="814"/>
      <c r="N164" s="814"/>
      <c r="O164" s="814"/>
      <c r="P164" s="814"/>
      <c r="Q164" s="814"/>
      <c r="R164" s="814"/>
      <c r="S164" s="814"/>
      <c r="T164" s="815"/>
      <c r="U164" s="947"/>
      <c r="V164" s="969"/>
      <c r="W164" s="969"/>
      <c r="X164" s="969"/>
      <c r="Y164" s="969"/>
    </row>
    <row r="165" spans="1:25" s="238" customFormat="1" ht="35.1" customHeight="1">
      <c r="A165" s="768"/>
      <c r="B165" s="769"/>
      <c r="C165" s="770"/>
      <c r="D165" s="1015"/>
      <c r="E165" s="813"/>
      <c r="F165" s="814"/>
      <c r="G165" s="814"/>
      <c r="H165" s="814"/>
      <c r="I165" s="814"/>
      <c r="J165" s="814"/>
      <c r="K165" s="814"/>
      <c r="L165" s="814"/>
      <c r="M165" s="814"/>
      <c r="N165" s="814"/>
      <c r="O165" s="814"/>
      <c r="P165" s="814"/>
      <c r="Q165" s="814"/>
      <c r="R165" s="814"/>
      <c r="S165" s="814"/>
      <c r="T165" s="815"/>
      <c r="U165" s="947"/>
      <c r="V165" s="969"/>
      <c r="W165" s="969"/>
      <c r="X165" s="969"/>
      <c r="Y165" s="969"/>
    </row>
    <row r="166" spans="1:25" s="238" customFormat="1" ht="35.1" customHeight="1">
      <c r="A166" s="768"/>
      <c r="B166" s="769"/>
      <c r="C166" s="770"/>
      <c r="D166" s="1015"/>
      <c r="E166" s="813"/>
      <c r="F166" s="814"/>
      <c r="G166" s="814"/>
      <c r="H166" s="814"/>
      <c r="I166" s="814"/>
      <c r="J166" s="814"/>
      <c r="K166" s="814"/>
      <c r="L166" s="814"/>
      <c r="M166" s="814"/>
      <c r="N166" s="814"/>
      <c r="O166" s="814"/>
      <c r="P166" s="814"/>
      <c r="Q166" s="814"/>
      <c r="R166" s="814"/>
      <c r="S166" s="814"/>
      <c r="T166" s="815"/>
      <c r="U166" s="947"/>
      <c r="V166" s="969"/>
      <c r="W166" s="969"/>
      <c r="X166" s="969"/>
      <c r="Y166" s="969"/>
    </row>
    <row r="167" spans="1:25" s="238" customFormat="1" ht="35.1" customHeight="1">
      <c r="A167" s="768"/>
      <c r="B167" s="769"/>
      <c r="C167" s="770"/>
      <c r="D167" s="1015"/>
      <c r="E167" s="813"/>
      <c r="F167" s="814"/>
      <c r="G167" s="814"/>
      <c r="H167" s="814"/>
      <c r="I167" s="814"/>
      <c r="J167" s="814"/>
      <c r="K167" s="814"/>
      <c r="L167" s="814"/>
      <c r="M167" s="814"/>
      <c r="N167" s="814"/>
      <c r="O167" s="814"/>
      <c r="P167" s="814"/>
      <c r="Q167" s="814"/>
      <c r="R167" s="814"/>
      <c r="S167" s="814"/>
      <c r="T167" s="815"/>
      <c r="U167" s="947"/>
      <c r="V167" s="969"/>
      <c r="W167" s="969"/>
      <c r="X167" s="969"/>
      <c r="Y167" s="969"/>
    </row>
    <row r="168" spans="1:25" s="238" customFormat="1" ht="35.1" customHeight="1">
      <c r="A168" s="768"/>
      <c r="B168" s="769"/>
      <c r="C168" s="770"/>
      <c r="D168" s="1016"/>
      <c r="E168" s="816"/>
      <c r="F168" s="817"/>
      <c r="G168" s="817"/>
      <c r="H168" s="817"/>
      <c r="I168" s="817"/>
      <c r="J168" s="817"/>
      <c r="K168" s="817"/>
      <c r="L168" s="817"/>
      <c r="M168" s="817"/>
      <c r="N168" s="817"/>
      <c r="O168" s="817"/>
      <c r="P168" s="817"/>
      <c r="Q168" s="817"/>
      <c r="R168" s="817"/>
      <c r="S168" s="817"/>
      <c r="T168" s="818"/>
      <c r="U168" s="947"/>
      <c r="V168" s="970"/>
      <c r="W168" s="970"/>
      <c r="X168" s="970"/>
      <c r="Y168" s="970"/>
    </row>
    <row r="169" spans="1:25" s="238" customFormat="1" ht="38.1" customHeight="1">
      <c r="A169" s="802"/>
      <c r="B169" s="803"/>
      <c r="C169" s="804"/>
      <c r="D169" s="1014" t="s">
        <v>681</v>
      </c>
      <c r="E169" s="810" t="s">
        <v>799</v>
      </c>
      <c r="F169" s="811"/>
      <c r="G169" s="811"/>
      <c r="H169" s="811"/>
      <c r="I169" s="811"/>
      <c r="J169" s="811"/>
      <c r="K169" s="811"/>
      <c r="L169" s="811"/>
      <c r="M169" s="811"/>
      <c r="N169" s="811"/>
      <c r="O169" s="811"/>
      <c r="P169" s="811"/>
      <c r="Q169" s="811"/>
      <c r="R169" s="811"/>
      <c r="S169" s="811"/>
      <c r="T169" s="812"/>
      <c r="U169" s="947"/>
      <c r="V169" s="973"/>
      <c r="W169" s="973"/>
      <c r="X169" s="973"/>
      <c r="Y169" s="973"/>
    </row>
    <row r="170" spans="1:25" s="238" customFormat="1" ht="38.1" customHeight="1">
      <c r="A170" s="802"/>
      <c r="B170" s="803"/>
      <c r="C170" s="804"/>
      <c r="D170" s="1015"/>
      <c r="E170" s="813"/>
      <c r="F170" s="814"/>
      <c r="G170" s="814"/>
      <c r="H170" s="814"/>
      <c r="I170" s="814"/>
      <c r="J170" s="814"/>
      <c r="K170" s="814"/>
      <c r="L170" s="814"/>
      <c r="M170" s="814"/>
      <c r="N170" s="814"/>
      <c r="O170" s="814"/>
      <c r="P170" s="814"/>
      <c r="Q170" s="814"/>
      <c r="R170" s="814"/>
      <c r="S170" s="814"/>
      <c r="T170" s="815"/>
      <c r="U170" s="947"/>
      <c r="V170" s="974"/>
      <c r="W170" s="974"/>
      <c r="X170" s="974"/>
      <c r="Y170" s="974"/>
    </row>
    <row r="171" spans="1:25" s="238" customFormat="1" ht="38.1" customHeight="1">
      <c r="A171" s="802"/>
      <c r="B171" s="803"/>
      <c r="C171" s="804"/>
      <c r="D171" s="1015"/>
      <c r="E171" s="813"/>
      <c r="F171" s="814"/>
      <c r="G171" s="814"/>
      <c r="H171" s="814"/>
      <c r="I171" s="814"/>
      <c r="J171" s="814"/>
      <c r="K171" s="814"/>
      <c r="L171" s="814"/>
      <c r="M171" s="814"/>
      <c r="N171" s="814"/>
      <c r="O171" s="814"/>
      <c r="P171" s="814"/>
      <c r="Q171" s="814"/>
      <c r="R171" s="814"/>
      <c r="S171" s="814"/>
      <c r="T171" s="815"/>
      <c r="U171" s="947"/>
      <c r="V171" s="974"/>
      <c r="W171" s="974"/>
      <c r="X171" s="974"/>
      <c r="Y171" s="974"/>
    </row>
    <row r="172" spans="1:25" s="238" customFormat="1" ht="38.1" customHeight="1">
      <c r="A172" s="878"/>
      <c r="B172" s="879"/>
      <c r="C172" s="880"/>
      <c r="D172" s="1015"/>
      <c r="E172" s="813"/>
      <c r="F172" s="814"/>
      <c r="G172" s="814"/>
      <c r="H172" s="814"/>
      <c r="I172" s="814"/>
      <c r="J172" s="814"/>
      <c r="K172" s="814"/>
      <c r="L172" s="814"/>
      <c r="M172" s="814"/>
      <c r="N172" s="814"/>
      <c r="O172" s="814"/>
      <c r="P172" s="814"/>
      <c r="Q172" s="814"/>
      <c r="R172" s="814"/>
      <c r="S172" s="814"/>
      <c r="T172" s="815"/>
      <c r="U172" s="947"/>
      <c r="V172" s="974"/>
      <c r="W172" s="974"/>
      <c r="X172" s="974"/>
      <c r="Y172" s="974"/>
    </row>
    <row r="173" spans="1:25" s="238" customFormat="1" ht="38.1" customHeight="1">
      <c r="A173" s="878"/>
      <c r="B173" s="879"/>
      <c r="C173" s="880"/>
      <c r="D173" s="1016"/>
      <c r="E173" s="816"/>
      <c r="F173" s="817"/>
      <c r="G173" s="817"/>
      <c r="H173" s="817"/>
      <c r="I173" s="817"/>
      <c r="J173" s="817"/>
      <c r="K173" s="817"/>
      <c r="L173" s="817"/>
      <c r="M173" s="817"/>
      <c r="N173" s="817"/>
      <c r="O173" s="817"/>
      <c r="P173" s="817"/>
      <c r="Q173" s="817"/>
      <c r="R173" s="817"/>
      <c r="S173" s="817"/>
      <c r="T173" s="818"/>
      <c r="U173" s="947"/>
      <c r="V173" s="975"/>
      <c r="W173" s="975"/>
      <c r="X173" s="975"/>
      <c r="Y173" s="975"/>
    </row>
    <row r="174" spans="1:25" ht="45" customHeight="1">
      <c r="A174" s="802"/>
      <c r="B174" s="803"/>
      <c r="C174" s="804"/>
      <c r="D174" s="316" t="s">
        <v>682</v>
      </c>
      <c r="E174" s="929" t="s">
        <v>638</v>
      </c>
      <c r="F174" s="845"/>
      <c r="G174" s="845"/>
      <c r="H174" s="845"/>
      <c r="I174" s="845"/>
      <c r="J174" s="845"/>
      <c r="K174" s="845"/>
      <c r="L174" s="845"/>
      <c r="M174" s="845"/>
      <c r="N174" s="845"/>
      <c r="O174" s="845"/>
      <c r="P174" s="845"/>
      <c r="Q174" s="845"/>
      <c r="R174" s="845"/>
      <c r="S174" s="845"/>
      <c r="T174" s="846"/>
      <c r="U174" s="289"/>
      <c r="V174" s="802"/>
      <c r="W174" s="803"/>
      <c r="X174" s="803"/>
      <c r="Y174" s="804"/>
    </row>
    <row r="175" spans="1:25" ht="30" customHeight="1">
      <c r="A175" s="926"/>
      <c r="B175" s="927"/>
      <c r="C175" s="928"/>
      <c r="D175" s="316" t="s">
        <v>683</v>
      </c>
      <c r="E175" s="929" t="s">
        <v>287</v>
      </c>
      <c r="F175" s="845"/>
      <c r="G175" s="845"/>
      <c r="H175" s="845"/>
      <c r="I175" s="845"/>
      <c r="J175" s="845"/>
      <c r="K175" s="845"/>
      <c r="L175" s="845"/>
      <c r="M175" s="845"/>
      <c r="N175" s="845"/>
      <c r="O175" s="845"/>
      <c r="P175" s="845"/>
      <c r="Q175" s="845"/>
      <c r="R175" s="845"/>
      <c r="S175" s="845"/>
      <c r="T175" s="846"/>
      <c r="U175" s="289"/>
      <c r="V175" s="802"/>
      <c r="W175" s="803"/>
      <c r="X175" s="803"/>
      <c r="Y175" s="804"/>
    </row>
    <row r="176" spans="1:25" ht="15" customHeight="1">
      <c r="A176" s="956"/>
      <c r="B176" s="957"/>
      <c r="C176" s="958"/>
      <c r="D176" s="316" t="s">
        <v>684</v>
      </c>
      <c r="E176" s="929" t="s">
        <v>701</v>
      </c>
      <c r="F176" s="845"/>
      <c r="G176" s="845"/>
      <c r="H176" s="845"/>
      <c r="I176" s="845"/>
      <c r="J176" s="845"/>
      <c r="K176" s="845"/>
      <c r="L176" s="845"/>
      <c r="M176" s="845"/>
      <c r="N176" s="845"/>
      <c r="O176" s="845"/>
      <c r="P176" s="845"/>
      <c r="Q176" s="845"/>
      <c r="R176" s="845"/>
      <c r="S176" s="845"/>
      <c r="T176" s="846"/>
      <c r="U176" s="289"/>
      <c r="V176" s="858"/>
      <c r="W176" s="859"/>
      <c r="X176" s="859"/>
      <c r="Y176" s="860"/>
    </row>
    <row r="177" spans="1:25" ht="15" customHeight="1">
      <c r="A177" s="290" t="s">
        <v>257</v>
      </c>
      <c r="B177" s="291"/>
    </row>
    <row r="178" spans="1:25" ht="30" customHeight="1">
      <c r="A178" s="269" t="s">
        <v>383</v>
      </c>
      <c r="B178" s="270"/>
      <c r="C178" s="271"/>
      <c r="D178" s="272"/>
      <c r="E178" s="307">
        <v>26</v>
      </c>
      <c r="F178" s="272"/>
      <c r="G178" s="272"/>
      <c r="H178" s="272"/>
      <c r="I178" s="272"/>
      <c r="J178" s="272"/>
      <c r="K178" s="273" t="s">
        <v>384</v>
      </c>
      <c r="L178" s="308">
        <f>IF(R178=X178,1,0)</f>
        <v>0</v>
      </c>
      <c r="M178" s="274"/>
      <c r="N178" s="272"/>
      <c r="O178" s="272"/>
      <c r="P178" s="272"/>
      <c r="Q178" s="273" t="s">
        <v>385</v>
      </c>
      <c r="R178" s="308"/>
      <c r="S178" s="275"/>
      <c r="T178" s="272"/>
      <c r="U178" s="276"/>
      <c r="V178" s="308">
        <f>COUNT(U180)</f>
        <v>0</v>
      </c>
      <c r="W178" s="272" t="s">
        <v>386</v>
      </c>
      <c r="X178" s="307">
        <v>1</v>
      </c>
      <c r="Y178" s="277"/>
    </row>
    <row r="179" spans="1:25" s="293" customFormat="1" ht="15" customHeight="1">
      <c r="A179" s="966" t="s">
        <v>379</v>
      </c>
      <c r="B179" s="864"/>
      <c r="C179" s="864"/>
      <c r="D179" s="864" t="s">
        <v>378</v>
      </c>
      <c r="E179" s="864"/>
      <c r="F179" s="864"/>
      <c r="G179" s="864"/>
      <c r="H179" s="864"/>
      <c r="I179" s="864"/>
      <c r="J179" s="864"/>
      <c r="K179" s="864"/>
      <c r="L179" s="864"/>
      <c r="M179" s="864"/>
      <c r="N179" s="864"/>
      <c r="O179" s="864"/>
      <c r="P179" s="864"/>
      <c r="Q179" s="864"/>
      <c r="R179" s="864"/>
      <c r="S179" s="864"/>
      <c r="T179" s="865"/>
      <c r="U179" s="292" t="s">
        <v>258</v>
      </c>
      <c r="V179" s="775" t="s">
        <v>390</v>
      </c>
      <c r="W179" s="776"/>
      <c r="X179" s="776"/>
      <c r="Y179" s="777"/>
    </row>
    <row r="180" spans="1:25" ht="45" customHeight="1">
      <c r="A180" s="805" t="s">
        <v>639</v>
      </c>
      <c r="B180" s="805"/>
      <c r="C180" s="805"/>
      <c r="D180" s="314"/>
      <c r="E180" s="778" t="s">
        <v>759</v>
      </c>
      <c r="F180" s="778"/>
      <c r="G180" s="778"/>
      <c r="H180" s="778"/>
      <c r="I180" s="778"/>
      <c r="J180" s="778"/>
      <c r="K180" s="778"/>
      <c r="L180" s="778"/>
      <c r="M180" s="778"/>
      <c r="N180" s="778"/>
      <c r="O180" s="778"/>
      <c r="P180" s="778"/>
      <c r="Q180" s="778"/>
      <c r="R180" s="778"/>
      <c r="S180" s="778"/>
      <c r="T180" s="778"/>
      <c r="U180" s="280"/>
      <c r="V180" s="948"/>
      <c r="W180" s="948"/>
      <c r="X180" s="948"/>
      <c r="Y180" s="948"/>
    </row>
    <row r="181" spans="1:25" ht="30" customHeight="1">
      <c r="A181" s="269" t="s">
        <v>383</v>
      </c>
      <c r="B181" s="270"/>
      <c r="C181" s="271"/>
      <c r="D181" s="272"/>
      <c r="E181" s="307">
        <v>27</v>
      </c>
      <c r="F181" s="272"/>
      <c r="G181" s="272"/>
      <c r="H181" s="272"/>
      <c r="I181" s="272"/>
      <c r="J181" s="272"/>
      <c r="K181" s="273" t="s">
        <v>384</v>
      </c>
      <c r="L181" s="308">
        <f>IF(R181=X181,1,0)</f>
        <v>0</v>
      </c>
      <c r="M181" s="274"/>
      <c r="N181" s="272"/>
      <c r="O181" s="272"/>
      <c r="P181" s="272"/>
      <c r="Q181" s="273" t="s">
        <v>385</v>
      </c>
      <c r="R181" s="308"/>
      <c r="S181" s="275"/>
      <c r="T181" s="272"/>
      <c r="U181" s="276"/>
      <c r="V181" s="308">
        <f>COUNT(U183:U186)</f>
        <v>0</v>
      </c>
      <c r="W181" s="272" t="s">
        <v>386</v>
      </c>
      <c r="X181" s="307">
        <v>4</v>
      </c>
      <c r="Y181" s="277"/>
    </row>
    <row r="182" spans="1:25" s="293" customFormat="1" ht="15" customHeight="1">
      <c r="A182" s="966" t="s">
        <v>377</v>
      </c>
      <c r="B182" s="864"/>
      <c r="C182" s="864"/>
      <c r="D182" s="864" t="s">
        <v>376</v>
      </c>
      <c r="E182" s="864"/>
      <c r="F182" s="864"/>
      <c r="G182" s="864"/>
      <c r="H182" s="864"/>
      <c r="I182" s="864"/>
      <c r="J182" s="864"/>
      <c r="K182" s="864"/>
      <c r="L182" s="864"/>
      <c r="M182" s="864"/>
      <c r="N182" s="864"/>
      <c r="O182" s="864"/>
      <c r="P182" s="864"/>
      <c r="Q182" s="864"/>
      <c r="R182" s="864"/>
      <c r="S182" s="864"/>
      <c r="T182" s="865"/>
      <c r="U182" s="294" t="s">
        <v>0</v>
      </c>
      <c r="V182" s="775" t="s">
        <v>390</v>
      </c>
      <c r="W182" s="776"/>
      <c r="X182" s="776"/>
      <c r="Y182" s="777"/>
    </row>
    <row r="183" spans="1:25" ht="45" customHeight="1">
      <c r="A183" s="959" t="s">
        <v>371</v>
      </c>
      <c r="B183" s="960"/>
      <c r="C183" s="961"/>
      <c r="D183" s="314" t="s">
        <v>685</v>
      </c>
      <c r="E183" s="855" t="s">
        <v>704</v>
      </c>
      <c r="F183" s="778"/>
      <c r="G183" s="778"/>
      <c r="H183" s="778"/>
      <c r="I183" s="778"/>
      <c r="J183" s="778"/>
      <c r="K183" s="778"/>
      <c r="L183" s="778"/>
      <c r="M183" s="778"/>
      <c r="N183" s="778"/>
      <c r="O183" s="778"/>
      <c r="P183" s="778"/>
      <c r="Q183" s="778"/>
      <c r="R183" s="778"/>
      <c r="S183" s="778"/>
      <c r="T183" s="778"/>
      <c r="U183" s="280"/>
      <c r="V183" s="856"/>
      <c r="W183" s="856"/>
      <c r="X183" s="856"/>
      <c r="Y183" s="856"/>
    </row>
    <row r="184" spans="1:25" ht="15" customHeight="1">
      <c r="A184" s="881"/>
      <c r="B184" s="882"/>
      <c r="C184" s="883"/>
      <c r="D184" s="314" t="s">
        <v>686</v>
      </c>
      <c r="E184" s="855" t="s">
        <v>702</v>
      </c>
      <c r="F184" s="778"/>
      <c r="G184" s="778"/>
      <c r="H184" s="778"/>
      <c r="I184" s="778"/>
      <c r="J184" s="778"/>
      <c r="K184" s="778"/>
      <c r="L184" s="778"/>
      <c r="M184" s="778"/>
      <c r="N184" s="778"/>
      <c r="O184" s="778"/>
      <c r="P184" s="778"/>
      <c r="Q184" s="778"/>
      <c r="R184" s="778"/>
      <c r="S184" s="778"/>
      <c r="T184" s="778"/>
      <c r="U184" s="280"/>
      <c r="V184" s="809"/>
      <c r="W184" s="809"/>
      <c r="X184" s="809"/>
      <c r="Y184" s="809"/>
    </row>
    <row r="185" spans="1:25" ht="30" customHeight="1">
      <c r="A185" s="881"/>
      <c r="B185" s="882"/>
      <c r="C185" s="883"/>
      <c r="D185" s="314" t="s">
        <v>687</v>
      </c>
      <c r="E185" s="855" t="s">
        <v>705</v>
      </c>
      <c r="F185" s="778"/>
      <c r="G185" s="778"/>
      <c r="H185" s="778"/>
      <c r="I185" s="778"/>
      <c r="J185" s="778"/>
      <c r="K185" s="778"/>
      <c r="L185" s="778"/>
      <c r="M185" s="778"/>
      <c r="N185" s="778"/>
      <c r="O185" s="778"/>
      <c r="P185" s="778"/>
      <c r="Q185" s="778"/>
      <c r="R185" s="778"/>
      <c r="S185" s="778"/>
      <c r="T185" s="778"/>
      <c r="U185" s="280"/>
      <c r="V185" s="809"/>
      <c r="W185" s="809"/>
      <c r="X185" s="809"/>
      <c r="Y185" s="809"/>
    </row>
    <row r="186" spans="1:25" ht="15" customHeight="1">
      <c r="A186" s="962"/>
      <c r="B186" s="963"/>
      <c r="C186" s="964"/>
      <c r="D186" s="314" t="s">
        <v>688</v>
      </c>
      <c r="E186" s="855" t="s">
        <v>703</v>
      </c>
      <c r="F186" s="778"/>
      <c r="G186" s="778"/>
      <c r="H186" s="778"/>
      <c r="I186" s="778"/>
      <c r="J186" s="778"/>
      <c r="K186" s="778"/>
      <c r="L186" s="778"/>
      <c r="M186" s="778"/>
      <c r="N186" s="778"/>
      <c r="O186" s="778"/>
      <c r="P186" s="778"/>
      <c r="Q186" s="778"/>
      <c r="R186" s="778"/>
      <c r="S186" s="778"/>
      <c r="T186" s="778"/>
      <c r="U186" s="280"/>
      <c r="V186" s="948"/>
      <c r="W186" s="948"/>
      <c r="X186" s="948"/>
      <c r="Y186" s="948"/>
    </row>
    <row r="187" spans="1:25" ht="18" customHeight="1">
      <c r="A187" s="237"/>
      <c r="B187" s="237"/>
      <c r="C187" s="237"/>
      <c r="D187" s="295"/>
      <c r="E187" s="287"/>
      <c r="F187" s="287"/>
      <c r="G187" s="287"/>
      <c r="H187" s="287"/>
      <c r="I187" s="287"/>
      <c r="J187" s="287"/>
      <c r="K187" s="287"/>
      <c r="L187" s="287"/>
      <c r="M187" s="287"/>
      <c r="N187" s="287"/>
      <c r="O187" s="287"/>
      <c r="P187" s="287"/>
      <c r="Q187" s="287"/>
      <c r="R187" s="287"/>
      <c r="S187" s="287"/>
      <c r="T187" s="287"/>
      <c r="U187" s="287"/>
      <c r="V187" s="287"/>
      <c r="W187" s="287"/>
      <c r="X187" s="287"/>
      <c r="Y187" s="287"/>
    </row>
    <row r="188" spans="1:25" ht="15" customHeight="1">
      <c r="A188" s="291" t="s">
        <v>262</v>
      </c>
      <c r="B188" s="237"/>
      <c r="C188" s="237"/>
      <c r="D188" s="295"/>
    </row>
    <row r="189" spans="1:25" ht="30" customHeight="1">
      <c r="A189" s="269" t="s">
        <v>383</v>
      </c>
      <c r="B189" s="270"/>
      <c r="C189" s="271"/>
      <c r="D189" s="272"/>
      <c r="E189" s="307">
        <v>28</v>
      </c>
      <c r="F189" s="272"/>
      <c r="G189" s="272"/>
      <c r="H189" s="272"/>
      <c r="I189" s="272"/>
      <c r="J189" s="272"/>
      <c r="K189" s="273" t="s">
        <v>384</v>
      </c>
      <c r="L189" s="308">
        <f>IF(R189=X189,1,0)</f>
        <v>0</v>
      </c>
      <c r="M189" s="274"/>
      <c r="N189" s="272"/>
      <c r="O189" s="272"/>
      <c r="P189" s="272"/>
      <c r="Q189" s="273" t="s">
        <v>385</v>
      </c>
      <c r="R189" s="308"/>
      <c r="S189" s="272"/>
      <c r="T189" s="272"/>
      <c r="U189" s="276"/>
      <c r="V189" s="308">
        <f>COUNT(U191)</f>
        <v>0</v>
      </c>
      <c r="W189" s="272" t="s">
        <v>386</v>
      </c>
      <c r="X189" s="307">
        <v>1</v>
      </c>
      <c r="Y189" s="277"/>
    </row>
    <row r="190" spans="1:25" s="235" customFormat="1" ht="15" customHeight="1">
      <c r="A190" s="758" t="s">
        <v>365</v>
      </c>
      <c r="B190" s="759"/>
      <c r="C190" s="759"/>
      <c r="D190" s="759" t="s">
        <v>388</v>
      </c>
      <c r="E190" s="759"/>
      <c r="F190" s="759"/>
      <c r="G190" s="759"/>
      <c r="H190" s="759"/>
      <c r="I190" s="759"/>
      <c r="J190" s="759"/>
      <c r="K190" s="759"/>
      <c r="L190" s="759"/>
      <c r="M190" s="759"/>
      <c r="N190" s="759"/>
      <c r="O190" s="759"/>
      <c r="P190" s="759"/>
      <c r="Q190" s="759"/>
      <c r="R190" s="759"/>
      <c r="S190" s="759"/>
      <c r="T190" s="760"/>
      <c r="U190" s="296" t="s">
        <v>0</v>
      </c>
      <c r="V190" s="775" t="s">
        <v>501</v>
      </c>
      <c r="W190" s="776"/>
      <c r="X190" s="776"/>
      <c r="Y190" s="777"/>
    </row>
    <row r="191" spans="1:25" s="238" customFormat="1" ht="75" customHeight="1">
      <c r="A191" s="832" t="s">
        <v>372</v>
      </c>
      <c r="B191" s="834"/>
      <c r="C191" s="918"/>
      <c r="D191" s="313"/>
      <c r="E191" s="800" t="s">
        <v>252</v>
      </c>
      <c r="F191" s="800"/>
      <c r="G191" s="800"/>
      <c r="H191" s="800"/>
      <c r="I191" s="800"/>
      <c r="J191" s="800"/>
      <c r="K191" s="800"/>
      <c r="L191" s="800"/>
      <c r="M191" s="800"/>
      <c r="N191" s="800"/>
      <c r="O191" s="800"/>
      <c r="P191" s="800"/>
      <c r="Q191" s="800"/>
      <c r="R191" s="800"/>
      <c r="S191" s="800"/>
      <c r="T191" s="801"/>
      <c r="U191" s="280"/>
      <c r="V191" s="806"/>
      <c r="W191" s="807"/>
      <c r="X191" s="807"/>
      <c r="Y191" s="808"/>
    </row>
    <row r="192" spans="1:25" ht="15" customHeight="1">
      <c r="A192" s="291" t="s">
        <v>261</v>
      </c>
      <c r="B192" s="237"/>
      <c r="C192" s="237"/>
      <c r="D192" s="295"/>
    </row>
    <row r="193" spans="1:25" ht="30" customHeight="1">
      <c r="A193" s="269" t="s">
        <v>383</v>
      </c>
      <c r="B193" s="270"/>
      <c r="C193" s="271"/>
      <c r="D193" s="272"/>
      <c r="E193" s="307">
        <v>29</v>
      </c>
      <c r="F193" s="272"/>
      <c r="G193" s="272"/>
      <c r="H193" s="272"/>
      <c r="I193" s="272"/>
      <c r="J193" s="272"/>
      <c r="K193" s="273" t="s">
        <v>384</v>
      </c>
      <c r="L193" s="308">
        <f>IF(R193=X193,1,0)</f>
        <v>0</v>
      </c>
      <c r="M193" s="274"/>
      <c r="N193" s="272"/>
      <c r="O193" s="272"/>
      <c r="P193" s="272"/>
      <c r="Q193" s="273" t="s">
        <v>385</v>
      </c>
      <c r="R193" s="308"/>
      <c r="S193" s="275"/>
      <c r="T193" s="272"/>
      <c r="U193" s="276"/>
      <c r="V193" s="308">
        <f>COUNT(U195)</f>
        <v>0</v>
      </c>
      <c r="W193" s="272" t="s">
        <v>386</v>
      </c>
      <c r="X193" s="307">
        <v>1</v>
      </c>
      <c r="Y193" s="277"/>
    </row>
    <row r="194" spans="1:25" s="235" customFormat="1" ht="15" customHeight="1">
      <c r="A194" s="758" t="s">
        <v>365</v>
      </c>
      <c r="B194" s="759"/>
      <c r="C194" s="759"/>
      <c r="D194" s="759" t="s">
        <v>388</v>
      </c>
      <c r="E194" s="759"/>
      <c r="F194" s="759"/>
      <c r="G194" s="759"/>
      <c r="H194" s="759"/>
      <c r="I194" s="759"/>
      <c r="J194" s="759"/>
      <c r="K194" s="759"/>
      <c r="L194" s="759"/>
      <c r="M194" s="759"/>
      <c r="N194" s="759"/>
      <c r="O194" s="759"/>
      <c r="P194" s="759"/>
      <c r="Q194" s="759"/>
      <c r="R194" s="759"/>
      <c r="S194" s="759"/>
      <c r="T194" s="760"/>
      <c r="U194" s="278" t="s">
        <v>0</v>
      </c>
      <c r="V194" s="775" t="s">
        <v>502</v>
      </c>
      <c r="W194" s="776"/>
      <c r="X194" s="776"/>
      <c r="Y194" s="777"/>
    </row>
    <row r="195" spans="1:25" s="238" customFormat="1" ht="45" customHeight="1">
      <c r="A195" s="805" t="s">
        <v>468</v>
      </c>
      <c r="B195" s="805"/>
      <c r="C195" s="832"/>
      <c r="D195" s="313"/>
      <c r="E195" s="828" t="s">
        <v>698</v>
      </c>
      <c r="F195" s="828"/>
      <c r="G195" s="828"/>
      <c r="H195" s="828"/>
      <c r="I195" s="828"/>
      <c r="J195" s="828"/>
      <c r="K195" s="828"/>
      <c r="L195" s="828"/>
      <c r="M195" s="828"/>
      <c r="N195" s="828"/>
      <c r="O195" s="828"/>
      <c r="P195" s="828"/>
      <c r="Q195" s="828"/>
      <c r="R195" s="828"/>
      <c r="S195" s="828"/>
      <c r="T195" s="828"/>
      <c r="U195" s="282"/>
      <c r="V195" s="947"/>
      <c r="W195" s="947"/>
      <c r="X195" s="947"/>
      <c r="Y195" s="947"/>
    </row>
    <row r="196" spans="1:25" ht="30" customHeight="1">
      <c r="A196" s="269" t="s">
        <v>383</v>
      </c>
      <c r="B196" s="270"/>
      <c r="C196" s="271"/>
      <c r="D196" s="272"/>
      <c r="E196" s="307">
        <v>30</v>
      </c>
      <c r="F196" s="272"/>
      <c r="G196" s="272"/>
      <c r="H196" s="272"/>
      <c r="I196" s="272"/>
      <c r="J196" s="272"/>
      <c r="K196" s="273" t="s">
        <v>384</v>
      </c>
      <c r="L196" s="308">
        <f>IF(R196=X196,1,0)</f>
        <v>0</v>
      </c>
      <c r="M196" s="274"/>
      <c r="N196" s="272"/>
      <c r="O196" s="272"/>
      <c r="P196" s="272"/>
      <c r="Q196" s="273" t="s">
        <v>385</v>
      </c>
      <c r="R196" s="308"/>
      <c r="S196" s="275"/>
      <c r="T196" s="272"/>
      <c r="U196" s="276"/>
      <c r="V196" s="308">
        <f>COUNT(U198)</f>
        <v>0</v>
      </c>
      <c r="W196" s="272" t="s">
        <v>386</v>
      </c>
      <c r="X196" s="307">
        <v>1</v>
      </c>
      <c r="Y196" s="277"/>
    </row>
    <row r="197" spans="1:25" s="235" customFormat="1" ht="15" customHeight="1">
      <c r="A197" s="758" t="s">
        <v>365</v>
      </c>
      <c r="B197" s="759"/>
      <c r="C197" s="759"/>
      <c r="D197" s="759" t="s">
        <v>388</v>
      </c>
      <c r="E197" s="759"/>
      <c r="F197" s="759"/>
      <c r="G197" s="759"/>
      <c r="H197" s="759"/>
      <c r="I197" s="759"/>
      <c r="J197" s="759"/>
      <c r="K197" s="759"/>
      <c r="L197" s="759"/>
      <c r="M197" s="759"/>
      <c r="N197" s="759"/>
      <c r="O197" s="759"/>
      <c r="P197" s="759"/>
      <c r="Q197" s="759"/>
      <c r="R197" s="759"/>
      <c r="S197" s="759"/>
      <c r="T197" s="760"/>
      <c r="U197" s="278" t="s">
        <v>0</v>
      </c>
      <c r="V197" s="775" t="s">
        <v>501</v>
      </c>
      <c r="W197" s="776"/>
      <c r="X197" s="776"/>
      <c r="Y197" s="777"/>
    </row>
    <row r="198" spans="1:25" s="238" customFormat="1" ht="60" customHeight="1">
      <c r="A198" s="805" t="s">
        <v>469</v>
      </c>
      <c r="B198" s="805"/>
      <c r="C198" s="832"/>
      <c r="D198" s="313"/>
      <c r="E198" s="828" t="s">
        <v>604</v>
      </c>
      <c r="F198" s="828"/>
      <c r="G198" s="828"/>
      <c r="H198" s="828"/>
      <c r="I198" s="828"/>
      <c r="J198" s="828"/>
      <c r="K198" s="828"/>
      <c r="L198" s="828"/>
      <c r="M198" s="828"/>
      <c r="N198" s="828"/>
      <c r="O198" s="828"/>
      <c r="P198" s="828"/>
      <c r="Q198" s="828"/>
      <c r="R198" s="828"/>
      <c r="S198" s="828"/>
      <c r="T198" s="828"/>
      <c r="U198" s="282"/>
      <c r="V198" s="947"/>
      <c r="W198" s="947"/>
      <c r="X198" s="947"/>
      <c r="Y198" s="947"/>
    </row>
    <row r="199" spans="1:25" ht="30" customHeight="1">
      <c r="A199" s="269" t="s">
        <v>383</v>
      </c>
      <c r="B199" s="270"/>
      <c r="C199" s="271"/>
      <c r="D199" s="272"/>
      <c r="E199" s="307">
        <v>31</v>
      </c>
      <c r="F199" s="272"/>
      <c r="G199" s="272"/>
      <c r="H199" s="272"/>
      <c r="I199" s="272"/>
      <c r="J199" s="272"/>
      <c r="K199" s="273" t="s">
        <v>384</v>
      </c>
      <c r="L199" s="308">
        <f>IF(R199=X199,1,0)</f>
        <v>0</v>
      </c>
      <c r="M199" s="274"/>
      <c r="N199" s="272"/>
      <c r="O199" s="272"/>
      <c r="P199" s="272"/>
      <c r="Q199" s="273" t="s">
        <v>385</v>
      </c>
      <c r="R199" s="308"/>
      <c r="S199" s="275"/>
      <c r="T199" s="272"/>
      <c r="U199" s="276"/>
      <c r="V199" s="308">
        <f>COUNT(U201:U203)</f>
        <v>0</v>
      </c>
      <c r="W199" s="272" t="s">
        <v>386</v>
      </c>
      <c r="X199" s="307">
        <v>3</v>
      </c>
      <c r="Y199" s="277"/>
    </row>
    <row r="200" spans="1:25" s="235" customFormat="1" ht="15" customHeight="1">
      <c r="A200" s="758" t="s">
        <v>365</v>
      </c>
      <c r="B200" s="759"/>
      <c r="C200" s="759"/>
      <c r="D200" s="759" t="s">
        <v>388</v>
      </c>
      <c r="E200" s="759"/>
      <c r="F200" s="759"/>
      <c r="G200" s="759"/>
      <c r="H200" s="759"/>
      <c r="I200" s="759"/>
      <c r="J200" s="759"/>
      <c r="K200" s="759"/>
      <c r="L200" s="759"/>
      <c r="M200" s="759"/>
      <c r="N200" s="759"/>
      <c r="O200" s="759"/>
      <c r="P200" s="759"/>
      <c r="Q200" s="759"/>
      <c r="R200" s="759"/>
      <c r="S200" s="759"/>
      <c r="T200" s="760"/>
      <c r="U200" s="278" t="s">
        <v>0</v>
      </c>
      <c r="V200" s="775" t="s">
        <v>501</v>
      </c>
      <c r="W200" s="776"/>
      <c r="X200" s="776"/>
      <c r="Y200" s="777"/>
    </row>
    <row r="201" spans="1:25" s="238" customFormat="1" ht="30" customHeight="1">
      <c r="A201" s="971" t="s">
        <v>470</v>
      </c>
      <c r="B201" s="972"/>
      <c r="C201" s="972"/>
      <c r="D201" s="313" t="s">
        <v>689</v>
      </c>
      <c r="E201" s="828" t="s">
        <v>271</v>
      </c>
      <c r="F201" s="828"/>
      <c r="G201" s="828"/>
      <c r="H201" s="828"/>
      <c r="I201" s="828"/>
      <c r="J201" s="828"/>
      <c r="K201" s="828"/>
      <c r="L201" s="828"/>
      <c r="M201" s="828"/>
      <c r="N201" s="828"/>
      <c r="O201" s="828"/>
      <c r="P201" s="828"/>
      <c r="Q201" s="828"/>
      <c r="R201" s="828"/>
      <c r="S201" s="828"/>
      <c r="T201" s="828"/>
      <c r="U201" s="280"/>
      <c r="V201" s="856"/>
      <c r="W201" s="856"/>
      <c r="X201" s="856"/>
      <c r="Y201" s="856"/>
    </row>
    <row r="202" spans="1:25" s="238" customFormat="1" ht="30" customHeight="1">
      <c r="A202" s="967"/>
      <c r="B202" s="968"/>
      <c r="C202" s="968"/>
      <c r="D202" s="313" t="s">
        <v>690</v>
      </c>
      <c r="E202" s="828" t="s">
        <v>272</v>
      </c>
      <c r="F202" s="828"/>
      <c r="G202" s="828"/>
      <c r="H202" s="828"/>
      <c r="I202" s="828"/>
      <c r="J202" s="828"/>
      <c r="K202" s="828"/>
      <c r="L202" s="828"/>
      <c r="M202" s="828"/>
      <c r="N202" s="828"/>
      <c r="O202" s="828"/>
      <c r="P202" s="828"/>
      <c r="Q202" s="828"/>
      <c r="R202" s="828"/>
      <c r="S202" s="828"/>
      <c r="T202" s="828"/>
      <c r="U202" s="280"/>
      <c r="V202" s="755"/>
      <c r="W202" s="756"/>
      <c r="X202" s="756"/>
      <c r="Y202" s="757"/>
    </row>
    <row r="203" spans="1:25" s="238" customFormat="1" ht="30" customHeight="1">
      <c r="A203" s="822"/>
      <c r="B203" s="823"/>
      <c r="C203" s="823"/>
      <c r="D203" s="315" t="s">
        <v>691</v>
      </c>
      <c r="E203" s="828" t="s">
        <v>273</v>
      </c>
      <c r="F203" s="828"/>
      <c r="G203" s="828"/>
      <c r="H203" s="828"/>
      <c r="I203" s="828"/>
      <c r="J203" s="828"/>
      <c r="K203" s="828"/>
      <c r="L203" s="828"/>
      <c r="M203" s="828"/>
      <c r="N203" s="828"/>
      <c r="O203" s="828"/>
      <c r="P203" s="828"/>
      <c r="Q203" s="828"/>
      <c r="R203" s="828"/>
      <c r="S203" s="828"/>
      <c r="T203" s="828"/>
      <c r="U203" s="280"/>
      <c r="V203" s="898"/>
      <c r="W203" s="898"/>
      <c r="X203" s="898"/>
      <c r="Y203" s="898"/>
    </row>
    <row r="204" spans="1:25" ht="30" customHeight="1">
      <c r="A204" s="269" t="s">
        <v>383</v>
      </c>
      <c r="B204" s="270"/>
      <c r="C204" s="271"/>
      <c r="D204" s="272"/>
      <c r="E204" s="307">
        <v>32</v>
      </c>
      <c r="F204" s="272"/>
      <c r="G204" s="272"/>
      <c r="H204" s="272"/>
      <c r="I204" s="272"/>
      <c r="J204" s="272"/>
      <c r="K204" s="273" t="s">
        <v>384</v>
      </c>
      <c r="L204" s="308">
        <f>IF(R204=X204,1,0)</f>
        <v>0</v>
      </c>
      <c r="M204" s="274"/>
      <c r="N204" s="272"/>
      <c r="O204" s="272"/>
      <c r="P204" s="272"/>
      <c r="Q204" s="273" t="s">
        <v>385</v>
      </c>
      <c r="R204" s="308"/>
      <c r="S204" s="275"/>
      <c r="T204" s="272"/>
      <c r="U204" s="276"/>
      <c r="V204" s="308">
        <f>COUNT(U206)</f>
        <v>0</v>
      </c>
      <c r="W204" s="272" t="s">
        <v>386</v>
      </c>
      <c r="X204" s="307">
        <v>1</v>
      </c>
      <c r="Y204" s="277"/>
    </row>
    <row r="205" spans="1:25" s="235" customFormat="1" ht="15" customHeight="1">
      <c r="A205" s="758" t="s">
        <v>365</v>
      </c>
      <c r="B205" s="759"/>
      <c r="C205" s="759"/>
      <c r="D205" s="759" t="s">
        <v>388</v>
      </c>
      <c r="E205" s="759"/>
      <c r="F205" s="759"/>
      <c r="G205" s="759"/>
      <c r="H205" s="759"/>
      <c r="I205" s="759"/>
      <c r="J205" s="759"/>
      <c r="K205" s="759"/>
      <c r="L205" s="759"/>
      <c r="M205" s="759"/>
      <c r="N205" s="759"/>
      <c r="O205" s="759"/>
      <c r="P205" s="759"/>
      <c r="Q205" s="759"/>
      <c r="R205" s="759"/>
      <c r="S205" s="759"/>
      <c r="T205" s="760"/>
      <c r="U205" s="278" t="s">
        <v>0</v>
      </c>
      <c r="V205" s="775" t="s">
        <v>501</v>
      </c>
      <c r="W205" s="776"/>
      <c r="X205" s="776"/>
      <c r="Y205" s="777"/>
    </row>
    <row r="206" spans="1:25" s="238" customFormat="1" ht="90" customHeight="1">
      <c r="A206" s="967" t="s">
        <v>471</v>
      </c>
      <c r="B206" s="968"/>
      <c r="C206" s="968"/>
      <c r="D206" s="313"/>
      <c r="E206" s="981" t="s">
        <v>609</v>
      </c>
      <c r="F206" s="982"/>
      <c r="G206" s="982"/>
      <c r="H206" s="982"/>
      <c r="I206" s="982"/>
      <c r="J206" s="982"/>
      <c r="K206" s="982"/>
      <c r="L206" s="982"/>
      <c r="M206" s="982"/>
      <c r="N206" s="982"/>
      <c r="O206" s="982"/>
      <c r="P206" s="982"/>
      <c r="Q206" s="982"/>
      <c r="R206" s="982"/>
      <c r="S206" s="982"/>
      <c r="T206" s="983"/>
      <c r="U206" s="282"/>
      <c r="V206" s="979"/>
      <c r="W206" s="979"/>
      <c r="X206" s="979"/>
      <c r="Y206" s="979"/>
    </row>
    <row r="207" spans="1:25" ht="30" customHeight="1">
      <c r="A207" s="269" t="s">
        <v>383</v>
      </c>
      <c r="B207" s="270"/>
      <c r="C207" s="271"/>
      <c r="D207" s="272"/>
      <c r="E207" s="307">
        <v>33</v>
      </c>
      <c r="F207" s="272"/>
      <c r="G207" s="272"/>
      <c r="H207" s="272"/>
      <c r="I207" s="272"/>
      <c r="J207" s="272"/>
      <c r="K207" s="273" t="s">
        <v>384</v>
      </c>
      <c r="L207" s="308">
        <f>IF(R207=X207,1,0)</f>
        <v>0</v>
      </c>
      <c r="M207" s="274"/>
      <c r="N207" s="272"/>
      <c r="O207" s="272"/>
      <c r="P207" s="272"/>
      <c r="Q207" s="273" t="s">
        <v>385</v>
      </c>
      <c r="R207" s="308"/>
      <c r="S207" s="275"/>
      <c r="T207" s="272"/>
      <c r="U207" s="276"/>
      <c r="V207" s="308">
        <f>COUNT(U209)</f>
        <v>0</v>
      </c>
      <c r="W207" s="272" t="s">
        <v>386</v>
      </c>
      <c r="X207" s="307">
        <v>1</v>
      </c>
      <c r="Y207" s="277"/>
    </row>
    <row r="208" spans="1:25" s="235" customFormat="1" ht="15" customHeight="1">
      <c r="A208" s="758" t="s">
        <v>365</v>
      </c>
      <c r="B208" s="759"/>
      <c r="C208" s="759"/>
      <c r="D208" s="759" t="s">
        <v>388</v>
      </c>
      <c r="E208" s="759"/>
      <c r="F208" s="759"/>
      <c r="G208" s="759"/>
      <c r="H208" s="759"/>
      <c r="I208" s="759"/>
      <c r="J208" s="759"/>
      <c r="K208" s="759"/>
      <c r="L208" s="759"/>
      <c r="M208" s="759"/>
      <c r="N208" s="759"/>
      <c r="O208" s="759"/>
      <c r="P208" s="759"/>
      <c r="Q208" s="759"/>
      <c r="R208" s="759"/>
      <c r="S208" s="759"/>
      <c r="T208" s="760"/>
      <c r="U208" s="278" t="s">
        <v>0</v>
      </c>
      <c r="V208" s="775" t="s">
        <v>501</v>
      </c>
      <c r="W208" s="776"/>
      <c r="X208" s="776"/>
      <c r="Y208" s="777"/>
    </row>
    <row r="209" spans="1:25" s="238" customFormat="1" ht="60" customHeight="1">
      <c r="A209" s="805" t="s">
        <v>475</v>
      </c>
      <c r="B209" s="805"/>
      <c r="C209" s="832"/>
      <c r="D209" s="313"/>
      <c r="E209" s="828" t="s">
        <v>2</v>
      </c>
      <c r="F209" s="828"/>
      <c r="G209" s="828"/>
      <c r="H209" s="828"/>
      <c r="I209" s="828"/>
      <c r="J209" s="828"/>
      <c r="K209" s="828"/>
      <c r="L209" s="828"/>
      <c r="M209" s="828"/>
      <c r="N209" s="828"/>
      <c r="O209" s="828"/>
      <c r="P209" s="828"/>
      <c r="Q209" s="828"/>
      <c r="R209" s="828"/>
      <c r="S209" s="828"/>
      <c r="T209" s="828"/>
      <c r="U209" s="282"/>
      <c r="V209" s="866"/>
      <c r="W209" s="866"/>
      <c r="X209" s="866"/>
      <c r="Y209" s="866"/>
    </row>
    <row r="210" spans="1:25" ht="30" customHeight="1">
      <c r="A210" s="269" t="s">
        <v>383</v>
      </c>
      <c r="B210" s="270"/>
      <c r="C210" s="271"/>
      <c r="D210" s="272"/>
      <c r="E210" s="307">
        <v>34</v>
      </c>
      <c r="F210" s="272"/>
      <c r="G210" s="272"/>
      <c r="H210" s="272"/>
      <c r="I210" s="272"/>
      <c r="J210" s="272"/>
      <c r="K210" s="273" t="s">
        <v>384</v>
      </c>
      <c r="L210" s="308">
        <f>IF(R210=X210,1,0)</f>
        <v>0</v>
      </c>
      <c r="M210" s="274"/>
      <c r="N210" s="272"/>
      <c r="O210" s="272"/>
      <c r="P210" s="272"/>
      <c r="Q210" s="273" t="s">
        <v>385</v>
      </c>
      <c r="R210" s="308"/>
      <c r="S210" s="275"/>
      <c r="T210" s="272"/>
      <c r="U210" s="276"/>
      <c r="V210" s="308">
        <f>COUNT(U212)</f>
        <v>0</v>
      </c>
      <c r="W210" s="272" t="s">
        <v>386</v>
      </c>
      <c r="X210" s="307">
        <v>1</v>
      </c>
      <c r="Y210" s="277"/>
    </row>
    <row r="211" spans="1:25" s="235" customFormat="1" ht="15" customHeight="1">
      <c r="A211" s="758" t="s">
        <v>365</v>
      </c>
      <c r="B211" s="759"/>
      <c r="C211" s="759"/>
      <c r="D211" s="759" t="s">
        <v>388</v>
      </c>
      <c r="E211" s="759"/>
      <c r="F211" s="759"/>
      <c r="G211" s="759"/>
      <c r="H211" s="759"/>
      <c r="I211" s="759"/>
      <c r="J211" s="759"/>
      <c r="K211" s="759"/>
      <c r="L211" s="759"/>
      <c r="M211" s="759"/>
      <c r="N211" s="759"/>
      <c r="O211" s="759"/>
      <c r="P211" s="759"/>
      <c r="Q211" s="759"/>
      <c r="R211" s="759"/>
      <c r="S211" s="759"/>
      <c r="T211" s="760"/>
      <c r="U211" s="278" t="s">
        <v>0</v>
      </c>
      <c r="V211" s="775" t="s">
        <v>501</v>
      </c>
      <c r="W211" s="776"/>
      <c r="X211" s="776"/>
      <c r="Y211" s="777"/>
    </row>
    <row r="212" spans="1:25" s="238" customFormat="1" ht="75" customHeight="1">
      <c r="A212" s="1017" t="s">
        <v>476</v>
      </c>
      <c r="B212" s="1018"/>
      <c r="C212" s="1018"/>
      <c r="D212" s="314"/>
      <c r="E212" s="793" t="s">
        <v>3</v>
      </c>
      <c r="F212" s="793"/>
      <c r="G212" s="793"/>
      <c r="H212" s="793"/>
      <c r="I212" s="793"/>
      <c r="J212" s="793"/>
      <c r="K212" s="793"/>
      <c r="L212" s="793"/>
      <c r="M212" s="793"/>
      <c r="N212" s="793"/>
      <c r="O212" s="793"/>
      <c r="P212" s="793"/>
      <c r="Q212" s="793"/>
      <c r="R212" s="793"/>
      <c r="S212" s="793"/>
      <c r="T212" s="793"/>
      <c r="U212" s="286"/>
      <c r="V212" s="976"/>
      <c r="W212" s="977"/>
      <c r="X212" s="977"/>
      <c r="Y212" s="978"/>
    </row>
    <row r="213" spans="1:25" ht="30" customHeight="1">
      <c r="A213" s="269" t="s">
        <v>383</v>
      </c>
      <c r="B213" s="270"/>
      <c r="C213" s="271"/>
      <c r="D213" s="272"/>
      <c r="E213" s="307">
        <v>35</v>
      </c>
      <c r="F213" s="272"/>
      <c r="G213" s="272"/>
      <c r="H213" s="272"/>
      <c r="I213" s="272"/>
      <c r="J213" s="272"/>
      <c r="K213" s="273" t="s">
        <v>384</v>
      </c>
      <c r="L213" s="308">
        <f>IF(R213=X213,1,0)</f>
        <v>0</v>
      </c>
      <c r="M213" s="274"/>
      <c r="N213" s="272"/>
      <c r="O213" s="272"/>
      <c r="P213" s="272"/>
      <c r="Q213" s="273" t="s">
        <v>385</v>
      </c>
      <c r="R213" s="308"/>
      <c r="S213" s="275"/>
      <c r="T213" s="272"/>
      <c r="U213" s="276"/>
      <c r="V213" s="308">
        <f>COUNT(U215:U216)</f>
        <v>0</v>
      </c>
      <c r="W213" s="272" t="s">
        <v>386</v>
      </c>
      <c r="X213" s="307">
        <v>2</v>
      </c>
      <c r="Y213" s="277"/>
    </row>
    <row r="214" spans="1:25" s="235" customFormat="1" ht="15" customHeight="1">
      <c r="A214" s="758" t="s">
        <v>365</v>
      </c>
      <c r="B214" s="759"/>
      <c r="C214" s="759"/>
      <c r="D214" s="759" t="s">
        <v>388</v>
      </c>
      <c r="E214" s="759"/>
      <c r="F214" s="759"/>
      <c r="G214" s="759"/>
      <c r="H214" s="759"/>
      <c r="I214" s="759"/>
      <c r="J214" s="759"/>
      <c r="K214" s="759"/>
      <c r="L214" s="759"/>
      <c r="M214" s="759"/>
      <c r="N214" s="759"/>
      <c r="O214" s="759"/>
      <c r="P214" s="759"/>
      <c r="Q214" s="759"/>
      <c r="R214" s="759"/>
      <c r="S214" s="759"/>
      <c r="T214" s="760"/>
      <c r="U214" s="278" t="s">
        <v>0</v>
      </c>
      <c r="V214" s="775" t="s">
        <v>501</v>
      </c>
      <c r="W214" s="776"/>
      <c r="X214" s="776"/>
      <c r="Y214" s="777"/>
    </row>
    <row r="215" spans="1:25" s="238" customFormat="1" ht="45" customHeight="1">
      <c r="A215" s="805" t="s">
        <v>373</v>
      </c>
      <c r="B215" s="805"/>
      <c r="C215" s="805"/>
      <c r="D215" s="314" t="s">
        <v>503</v>
      </c>
      <c r="E215" s="850" t="s">
        <v>274</v>
      </c>
      <c r="F215" s="851"/>
      <c r="G215" s="851"/>
      <c r="H215" s="851"/>
      <c r="I215" s="851"/>
      <c r="J215" s="851"/>
      <c r="K215" s="851"/>
      <c r="L215" s="851"/>
      <c r="M215" s="851"/>
      <c r="N215" s="851"/>
      <c r="O215" s="851"/>
      <c r="P215" s="851"/>
      <c r="Q215" s="851"/>
      <c r="R215" s="851"/>
      <c r="S215" s="851"/>
      <c r="T215" s="852"/>
      <c r="U215" s="280"/>
      <c r="V215" s="765"/>
      <c r="W215" s="766"/>
      <c r="X215" s="766"/>
      <c r="Y215" s="767"/>
    </row>
    <row r="216" spans="1:25" s="238" customFormat="1" ht="30" customHeight="1">
      <c r="A216" s="805"/>
      <c r="B216" s="805"/>
      <c r="C216" s="805"/>
      <c r="D216" s="314" t="s">
        <v>504</v>
      </c>
      <c r="E216" s="853" t="s">
        <v>275</v>
      </c>
      <c r="F216" s="854"/>
      <c r="G216" s="854"/>
      <c r="H216" s="854"/>
      <c r="I216" s="854"/>
      <c r="J216" s="854"/>
      <c r="K216" s="854"/>
      <c r="L216" s="854"/>
      <c r="M216" s="854"/>
      <c r="N216" s="854"/>
      <c r="O216" s="854"/>
      <c r="P216" s="854"/>
      <c r="Q216" s="854"/>
      <c r="R216" s="854"/>
      <c r="S216" s="854"/>
      <c r="T216" s="855"/>
      <c r="U216" s="280"/>
      <c r="V216" s="912"/>
      <c r="W216" s="913"/>
      <c r="X216" s="913"/>
      <c r="Y216" s="914"/>
    </row>
    <row r="217" spans="1:25" ht="30" customHeight="1">
      <c r="A217" s="269" t="s">
        <v>383</v>
      </c>
      <c r="B217" s="270"/>
      <c r="C217" s="271"/>
      <c r="D217" s="272"/>
      <c r="E217" s="307">
        <v>36</v>
      </c>
      <c r="F217" s="272"/>
      <c r="G217" s="272"/>
      <c r="H217" s="272"/>
      <c r="I217" s="272"/>
      <c r="J217" s="272"/>
      <c r="K217" s="273" t="s">
        <v>384</v>
      </c>
      <c r="L217" s="308">
        <f>IF(R217=X217,1,0)</f>
        <v>0</v>
      </c>
      <c r="M217" s="274"/>
      <c r="N217" s="272"/>
      <c r="O217" s="272"/>
      <c r="P217" s="272"/>
      <c r="Q217" s="273" t="s">
        <v>385</v>
      </c>
      <c r="R217" s="308"/>
      <c r="S217" s="272"/>
      <c r="T217" s="272"/>
      <c r="V217" s="308">
        <f>COUNT(U219:U219)</f>
        <v>0</v>
      </c>
      <c r="W217" s="272" t="s">
        <v>386</v>
      </c>
      <c r="X217" s="307">
        <v>1</v>
      </c>
      <c r="Y217" s="277"/>
    </row>
    <row r="218" spans="1:25" s="235" customFormat="1" ht="15" customHeight="1">
      <c r="A218" s="758" t="s">
        <v>365</v>
      </c>
      <c r="B218" s="759"/>
      <c r="C218" s="759"/>
      <c r="D218" s="759" t="s">
        <v>388</v>
      </c>
      <c r="E218" s="759"/>
      <c r="F218" s="759"/>
      <c r="G218" s="759"/>
      <c r="H218" s="759"/>
      <c r="I218" s="759"/>
      <c r="J218" s="759"/>
      <c r="K218" s="759"/>
      <c r="L218" s="759"/>
      <c r="M218" s="759"/>
      <c r="N218" s="759"/>
      <c r="O218" s="759"/>
      <c r="P218" s="759"/>
      <c r="Q218" s="759"/>
      <c r="R218" s="759"/>
      <c r="S218" s="759"/>
      <c r="T218" s="760"/>
      <c r="U218" s="278" t="s">
        <v>0</v>
      </c>
      <c r="V218" s="775" t="s">
        <v>501</v>
      </c>
      <c r="W218" s="776"/>
      <c r="X218" s="776"/>
      <c r="Y218" s="777"/>
    </row>
    <row r="219" spans="1:25" s="238" customFormat="1" ht="75" customHeight="1">
      <c r="A219" s="832" t="s">
        <v>477</v>
      </c>
      <c r="B219" s="834"/>
      <c r="C219" s="834"/>
      <c r="D219" s="314" t="s">
        <v>505</v>
      </c>
      <c r="E219" s="774" t="s">
        <v>800</v>
      </c>
      <c r="F219" s="774"/>
      <c r="G219" s="774"/>
      <c r="H219" s="774"/>
      <c r="I219" s="774"/>
      <c r="J219" s="774"/>
      <c r="K219" s="774"/>
      <c r="L219" s="774"/>
      <c r="M219" s="774"/>
      <c r="N219" s="774"/>
      <c r="O219" s="774"/>
      <c r="P219" s="774"/>
      <c r="Q219" s="774"/>
      <c r="R219" s="774"/>
      <c r="S219" s="774"/>
      <c r="T219" s="774"/>
      <c r="U219" s="280"/>
      <c r="V219" s="819"/>
      <c r="W219" s="820"/>
      <c r="X219" s="820"/>
      <c r="Y219" s="821"/>
    </row>
    <row r="220" spans="1:25" ht="30" customHeight="1">
      <c r="A220" s="269" t="s">
        <v>383</v>
      </c>
      <c r="B220" s="270"/>
      <c r="C220" s="271"/>
      <c r="D220" s="272"/>
      <c r="E220" s="307">
        <v>37</v>
      </c>
      <c r="F220" s="272"/>
      <c r="G220" s="272"/>
      <c r="H220" s="272"/>
      <c r="I220" s="272"/>
      <c r="J220" s="272"/>
      <c r="K220" s="273" t="s">
        <v>384</v>
      </c>
      <c r="L220" s="308">
        <f>IF(R220=X220,1,0)</f>
        <v>0</v>
      </c>
      <c r="M220" s="274"/>
      <c r="N220" s="272"/>
      <c r="O220" s="272"/>
      <c r="P220" s="272"/>
      <c r="Q220" s="273" t="s">
        <v>385</v>
      </c>
      <c r="R220" s="308"/>
      <c r="S220" s="272"/>
      <c r="T220" s="272"/>
      <c r="U220" s="274"/>
      <c r="V220" s="308">
        <f>COUNT(U222:U223)</f>
        <v>0</v>
      </c>
      <c r="W220" s="272" t="s">
        <v>386</v>
      </c>
      <c r="X220" s="307">
        <v>2</v>
      </c>
      <c r="Y220" s="277"/>
    </row>
    <row r="221" spans="1:25" s="235" customFormat="1" ht="15" customHeight="1">
      <c r="A221" s="758" t="s">
        <v>365</v>
      </c>
      <c r="B221" s="759"/>
      <c r="C221" s="759"/>
      <c r="D221" s="759" t="s">
        <v>388</v>
      </c>
      <c r="E221" s="759"/>
      <c r="F221" s="759"/>
      <c r="G221" s="759"/>
      <c r="H221" s="759"/>
      <c r="I221" s="759"/>
      <c r="J221" s="759"/>
      <c r="K221" s="759"/>
      <c r="L221" s="759"/>
      <c r="M221" s="759"/>
      <c r="N221" s="759"/>
      <c r="O221" s="759"/>
      <c r="P221" s="759"/>
      <c r="Q221" s="759"/>
      <c r="R221" s="759"/>
      <c r="S221" s="759"/>
      <c r="T221" s="760"/>
      <c r="U221" s="278" t="s">
        <v>0</v>
      </c>
      <c r="V221" s="775" t="s">
        <v>501</v>
      </c>
      <c r="W221" s="776"/>
      <c r="X221" s="776"/>
      <c r="Y221" s="777"/>
    </row>
    <row r="222" spans="1:25" s="238" customFormat="1" ht="30" customHeight="1">
      <c r="A222" s="771" t="s">
        <v>375</v>
      </c>
      <c r="B222" s="772"/>
      <c r="C222" s="772"/>
      <c r="D222" s="314" t="s">
        <v>506</v>
      </c>
      <c r="E222" s="778" t="s">
        <v>282</v>
      </c>
      <c r="F222" s="778"/>
      <c r="G222" s="778"/>
      <c r="H222" s="778"/>
      <c r="I222" s="778"/>
      <c r="J222" s="778"/>
      <c r="K222" s="778"/>
      <c r="L222" s="778"/>
      <c r="M222" s="778"/>
      <c r="N222" s="778"/>
      <c r="O222" s="778"/>
      <c r="P222" s="778"/>
      <c r="Q222" s="778"/>
      <c r="R222" s="778"/>
      <c r="S222" s="778"/>
      <c r="T222" s="778"/>
      <c r="U222" s="282"/>
      <c r="V222" s="794"/>
      <c r="W222" s="795"/>
      <c r="X222" s="795"/>
      <c r="Y222" s="796"/>
    </row>
    <row r="223" spans="1:25" s="238" customFormat="1" ht="30" customHeight="1">
      <c r="A223" s="826"/>
      <c r="B223" s="827"/>
      <c r="C223" s="827"/>
      <c r="D223" s="314" t="s">
        <v>507</v>
      </c>
      <c r="E223" s="793" t="s">
        <v>537</v>
      </c>
      <c r="F223" s="793"/>
      <c r="G223" s="793"/>
      <c r="H223" s="793"/>
      <c r="I223" s="793"/>
      <c r="J223" s="793"/>
      <c r="K223" s="793"/>
      <c r="L223" s="793"/>
      <c r="M223" s="793"/>
      <c r="N223" s="793"/>
      <c r="O223" s="793"/>
      <c r="P223" s="793"/>
      <c r="Q223" s="793"/>
      <c r="R223" s="793"/>
      <c r="S223" s="793"/>
      <c r="T223" s="793"/>
      <c r="U223" s="286"/>
      <c r="V223" s="797"/>
      <c r="W223" s="798"/>
      <c r="X223" s="798"/>
      <c r="Y223" s="799"/>
    </row>
    <row r="224" spans="1:25" ht="30" customHeight="1">
      <c r="A224" s="269" t="s">
        <v>383</v>
      </c>
      <c r="B224" s="270"/>
      <c r="C224" s="271"/>
      <c r="D224" s="272"/>
      <c r="E224" s="307">
        <v>38</v>
      </c>
      <c r="F224" s="272"/>
      <c r="G224" s="272"/>
      <c r="H224" s="272"/>
      <c r="I224" s="272"/>
      <c r="J224" s="272"/>
      <c r="K224" s="273" t="s">
        <v>384</v>
      </c>
      <c r="L224" s="308">
        <f>IF(R224=X224,1,0)</f>
        <v>0</v>
      </c>
      <c r="M224" s="333"/>
      <c r="N224" s="272"/>
      <c r="O224" s="272"/>
      <c r="P224" s="272"/>
      <c r="Q224" s="273" t="s">
        <v>385</v>
      </c>
      <c r="R224" s="308"/>
      <c r="S224" s="272"/>
      <c r="T224" s="272"/>
      <c r="U224" s="230"/>
      <c r="V224" s="308">
        <f>COUNT(U226:U227)</f>
        <v>0</v>
      </c>
      <c r="W224" s="272" t="s">
        <v>386</v>
      </c>
      <c r="X224" s="307">
        <v>2</v>
      </c>
      <c r="Y224" s="277"/>
    </row>
    <row r="225" spans="1:26" s="235" customFormat="1" ht="15" customHeight="1">
      <c r="A225" s="775" t="s">
        <v>365</v>
      </c>
      <c r="B225" s="776"/>
      <c r="C225" s="776"/>
      <c r="D225" s="776" t="s">
        <v>388</v>
      </c>
      <c r="E225" s="776"/>
      <c r="F225" s="776"/>
      <c r="G225" s="776"/>
      <c r="H225" s="776"/>
      <c r="I225" s="776"/>
      <c r="J225" s="776"/>
      <c r="K225" s="776"/>
      <c r="L225" s="776"/>
      <c r="M225" s="776"/>
      <c r="N225" s="776"/>
      <c r="O225" s="776"/>
      <c r="P225" s="776"/>
      <c r="Q225" s="776"/>
      <c r="R225" s="776"/>
      <c r="S225" s="776"/>
      <c r="T225" s="946"/>
      <c r="U225" s="331" t="s">
        <v>0</v>
      </c>
      <c r="V225" s="775" t="s">
        <v>501</v>
      </c>
      <c r="W225" s="776"/>
      <c r="X225" s="776"/>
      <c r="Y225" s="777"/>
    </row>
    <row r="226" spans="1:26" ht="60" customHeight="1">
      <c r="A226" s="995" t="s">
        <v>478</v>
      </c>
      <c r="B226" s="995"/>
      <c r="C226" s="995"/>
      <c r="D226" s="314" t="s">
        <v>630</v>
      </c>
      <c r="E226" s="774" t="s">
        <v>801</v>
      </c>
      <c r="F226" s="774"/>
      <c r="G226" s="774"/>
      <c r="H226" s="774"/>
      <c r="I226" s="774"/>
      <c r="J226" s="774"/>
      <c r="K226" s="774"/>
      <c r="L226" s="774"/>
      <c r="M226" s="774"/>
      <c r="N226" s="774"/>
      <c r="O226" s="774"/>
      <c r="P226" s="774"/>
      <c r="Q226" s="774"/>
      <c r="R226" s="774"/>
      <c r="S226" s="774"/>
      <c r="T226" s="774"/>
      <c r="U226" s="332"/>
      <c r="V226" s="996"/>
      <c r="W226" s="996"/>
      <c r="X226" s="996"/>
      <c r="Y226" s="996"/>
    </row>
    <row r="227" spans="1:26" ht="30" customHeight="1">
      <c r="A227" s="995"/>
      <c r="B227" s="995"/>
      <c r="C227" s="995"/>
      <c r="D227" s="314" t="s">
        <v>631</v>
      </c>
      <c r="E227" s="997" t="s">
        <v>632</v>
      </c>
      <c r="F227" s="997"/>
      <c r="G227" s="997"/>
      <c r="H227" s="997"/>
      <c r="I227" s="997"/>
      <c r="J227" s="997"/>
      <c r="K227" s="997"/>
      <c r="L227" s="997"/>
      <c r="M227" s="997"/>
      <c r="N227" s="997"/>
      <c r="O227" s="997"/>
      <c r="P227" s="997"/>
      <c r="Q227" s="997"/>
      <c r="R227" s="997"/>
      <c r="S227" s="997"/>
      <c r="T227" s="997"/>
      <c r="U227" s="332"/>
      <c r="V227" s="996"/>
      <c r="W227" s="996"/>
      <c r="X227" s="996"/>
      <c r="Y227" s="996"/>
    </row>
    <row r="228" spans="1:26" ht="30" customHeight="1">
      <c r="A228" s="269" t="s">
        <v>383</v>
      </c>
      <c r="B228" s="297"/>
      <c r="C228" s="271"/>
      <c r="D228" s="272"/>
      <c r="E228" s="307">
        <v>39</v>
      </c>
      <c r="F228" s="272"/>
      <c r="G228" s="272"/>
      <c r="H228" s="272"/>
      <c r="I228" s="272"/>
      <c r="J228" s="272"/>
      <c r="K228" s="273" t="s">
        <v>384</v>
      </c>
      <c r="L228" s="308">
        <f>IF(R228=X228,1,0)</f>
        <v>0</v>
      </c>
      <c r="M228" s="274"/>
      <c r="N228" s="272"/>
      <c r="O228" s="272"/>
      <c r="P228" s="272"/>
      <c r="Q228" s="273" t="s">
        <v>385</v>
      </c>
      <c r="R228" s="308"/>
      <c r="S228" s="272"/>
      <c r="T228" s="272"/>
      <c r="U228" s="274"/>
      <c r="V228" s="308">
        <f>COUNT(U230)</f>
        <v>0</v>
      </c>
      <c r="W228" s="272" t="s">
        <v>386</v>
      </c>
      <c r="X228" s="307">
        <v>1</v>
      </c>
      <c r="Y228" s="277"/>
    </row>
    <row r="229" spans="1:26" s="235" customFormat="1" ht="15" customHeight="1">
      <c r="A229" s="758" t="s">
        <v>365</v>
      </c>
      <c r="B229" s="759"/>
      <c r="C229" s="759"/>
      <c r="D229" s="759" t="s">
        <v>388</v>
      </c>
      <c r="E229" s="759"/>
      <c r="F229" s="759"/>
      <c r="G229" s="759"/>
      <c r="H229" s="759"/>
      <c r="I229" s="759"/>
      <c r="J229" s="759"/>
      <c r="K229" s="759"/>
      <c r="L229" s="759"/>
      <c r="M229" s="759"/>
      <c r="N229" s="759"/>
      <c r="O229" s="759"/>
      <c r="P229" s="759"/>
      <c r="Q229" s="759"/>
      <c r="R229" s="759"/>
      <c r="S229" s="759"/>
      <c r="T229" s="760"/>
      <c r="U229" s="278" t="s">
        <v>0</v>
      </c>
      <c r="V229" s="775" t="s">
        <v>501</v>
      </c>
      <c r="W229" s="776"/>
      <c r="X229" s="776"/>
      <c r="Y229" s="777"/>
    </row>
    <row r="230" spans="1:26" ht="75" customHeight="1">
      <c r="A230" s="832" t="s">
        <v>479</v>
      </c>
      <c r="B230" s="965"/>
      <c r="C230" s="965"/>
      <c r="D230" s="313"/>
      <c r="E230" s="828" t="s">
        <v>253</v>
      </c>
      <c r="F230" s="828"/>
      <c r="G230" s="828"/>
      <c r="H230" s="828"/>
      <c r="I230" s="828"/>
      <c r="J230" s="828"/>
      <c r="K230" s="828"/>
      <c r="L230" s="828"/>
      <c r="M230" s="828"/>
      <c r="N230" s="828"/>
      <c r="O230" s="828"/>
      <c r="P230" s="828"/>
      <c r="Q230" s="828"/>
      <c r="R230" s="828"/>
      <c r="S230" s="828"/>
      <c r="T230" s="828"/>
      <c r="U230" s="285"/>
      <c r="V230" s="806"/>
      <c r="W230" s="807"/>
      <c r="X230" s="807"/>
      <c r="Y230" s="808"/>
      <c r="Z230" s="287"/>
    </row>
    <row r="231" spans="1:26" ht="30" customHeight="1">
      <c r="A231" s="269" t="s">
        <v>383</v>
      </c>
      <c r="B231" s="270"/>
      <c r="C231" s="271"/>
      <c r="D231" s="272"/>
      <c r="E231" s="307">
        <v>40</v>
      </c>
      <c r="F231" s="272"/>
      <c r="G231" s="272"/>
      <c r="H231" s="272"/>
      <c r="I231" s="272"/>
      <c r="J231" s="272"/>
      <c r="K231" s="273" t="s">
        <v>384</v>
      </c>
      <c r="L231" s="308">
        <f>IF(R231=X231,1,0)</f>
        <v>0</v>
      </c>
      <c r="M231" s="274"/>
      <c r="N231" s="272"/>
      <c r="O231" s="272"/>
      <c r="P231" s="272"/>
      <c r="Q231" s="273" t="s">
        <v>385</v>
      </c>
      <c r="R231" s="308"/>
      <c r="S231" s="275"/>
      <c r="T231" s="272"/>
      <c r="U231" s="276"/>
      <c r="V231" s="308">
        <f>COUNT(U233:U234)</f>
        <v>0</v>
      </c>
      <c r="W231" s="272" t="s">
        <v>386</v>
      </c>
      <c r="X231" s="307">
        <v>2</v>
      </c>
      <c r="Y231" s="277"/>
    </row>
    <row r="232" spans="1:26" s="235" customFormat="1" ht="15" customHeight="1">
      <c r="A232" s="758" t="s">
        <v>365</v>
      </c>
      <c r="B232" s="759"/>
      <c r="C232" s="759"/>
      <c r="D232" s="759" t="s">
        <v>388</v>
      </c>
      <c r="E232" s="759"/>
      <c r="F232" s="759"/>
      <c r="G232" s="759"/>
      <c r="H232" s="759"/>
      <c r="I232" s="759"/>
      <c r="J232" s="759"/>
      <c r="K232" s="759"/>
      <c r="L232" s="759"/>
      <c r="M232" s="759"/>
      <c r="N232" s="759"/>
      <c r="O232" s="759"/>
      <c r="P232" s="759"/>
      <c r="Q232" s="759"/>
      <c r="R232" s="759"/>
      <c r="S232" s="759"/>
      <c r="T232" s="760"/>
      <c r="U232" s="278" t="s">
        <v>0</v>
      </c>
      <c r="V232" s="775" t="s">
        <v>501</v>
      </c>
      <c r="W232" s="776"/>
      <c r="X232" s="776"/>
      <c r="Y232" s="777"/>
    </row>
    <row r="233" spans="1:26" ht="30" customHeight="1">
      <c r="A233" s="771" t="s">
        <v>480</v>
      </c>
      <c r="B233" s="772"/>
      <c r="C233" s="772"/>
      <c r="D233" s="313" t="s">
        <v>424</v>
      </c>
      <c r="E233" s="955" t="s">
        <v>288</v>
      </c>
      <c r="F233" s="955"/>
      <c r="G233" s="955"/>
      <c r="H233" s="955"/>
      <c r="I233" s="955"/>
      <c r="J233" s="955"/>
      <c r="K233" s="955"/>
      <c r="L233" s="955"/>
      <c r="M233" s="955"/>
      <c r="N233" s="955"/>
      <c r="O233" s="955"/>
      <c r="P233" s="955"/>
      <c r="Q233" s="955"/>
      <c r="R233" s="955"/>
      <c r="S233" s="955"/>
      <c r="T233" s="955"/>
      <c r="U233" s="285"/>
      <c r="V233" s="949" t="s">
        <v>6</v>
      </c>
      <c r="W233" s="950"/>
      <c r="X233" s="950"/>
      <c r="Y233" s="951"/>
    </row>
    <row r="234" spans="1:26" ht="75" customHeight="1">
      <c r="A234" s="826"/>
      <c r="B234" s="827"/>
      <c r="C234" s="827"/>
      <c r="D234" s="313" t="s">
        <v>425</v>
      </c>
      <c r="E234" s="828" t="s">
        <v>363</v>
      </c>
      <c r="F234" s="828"/>
      <c r="G234" s="828"/>
      <c r="H234" s="828"/>
      <c r="I234" s="828"/>
      <c r="J234" s="828"/>
      <c r="K234" s="828"/>
      <c r="L234" s="828"/>
      <c r="M234" s="828"/>
      <c r="N234" s="828"/>
      <c r="O234" s="828"/>
      <c r="P234" s="828"/>
      <c r="Q234" s="828"/>
      <c r="R234" s="828"/>
      <c r="S234" s="828"/>
      <c r="T234" s="828"/>
      <c r="U234" s="285"/>
      <c r="V234" s="952"/>
      <c r="W234" s="953"/>
      <c r="X234" s="953"/>
      <c r="Y234" s="954"/>
    </row>
    <row r="235" spans="1:26" ht="30" customHeight="1">
      <c r="A235" s="269" t="s">
        <v>383</v>
      </c>
      <c r="B235" s="270"/>
      <c r="C235" s="271"/>
      <c r="D235" s="272"/>
      <c r="E235" s="307">
        <v>41</v>
      </c>
      <c r="F235" s="272"/>
      <c r="G235" s="272"/>
      <c r="H235" s="272"/>
      <c r="I235" s="272"/>
      <c r="J235" s="272"/>
      <c r="K235" s="273" t="s">
        <v>384</v>
      </c>
      <c r="L235" s="308">
        <f>IF(R235=X235,1,0)</f>
        <v>0</v>
      </c>
      <c r="M235" s="274"/>
      <c r="N235" s="272"/>
      <c r="O235" s="272"/>
      <c r="P235" s="272"/>
      <c r="Q235" s="273" t="s">
        <v>385</v>
      </c>
      <c r="R235" s="308"/>
      <c r="S235" s="275"/>
      <c r="T235" s="272"/>
      <c r="U235" s="276"/>
      <c r="V235" s="308">
        <f>COUNT(U237:U238)</f>
        <v>0</v>
      </c>
      <c r="W235" s="272" t="s">
        <v>386</v>
      </c>
      <c r="X235" s="307">
        <v>2</v>
      </c>
      <c r="Y235" s="277"/>
    </row>
    <row r="236" spans="1:26" s="235" customFormat="1" ht="15" customHeight="1">
      <c r="A236" s="758" t="s">
        <v>365</v>
      </c>
      <c r="B236" s="759"/>
      <c r="C236" s="759"/>
      <c r="D236" s="759" t="s">
        <v>388</v>
      </c>
      <c r="E236" s="759"/>
      <c r="F236" s="759"/>
      <c r="G236" s="759"/>
      <c r="H236" s="759"/>
      <c r="I236" s="759"/>
      <c r="J236" s="759"/>
      <c r="K236" s="759"/>
      <c r="L236" s="759"/>
      <c r="M236" s="759"/>
      <c r="N236" s="759"/>
      <c r="O236" s="759"/>
      <c r="P236" s="759"/>
      <c r="Q236" s="759"/>
      <c r="R236" s="759"/>
      <c r="S236" s="759"/>
      <c r="T236" s="760"/>
      <c r="U236" s="278" t="s">
        <v>0</v>
      </c>
      <c r="V236" s="775" t="s">
        <v>501</v>
      </c>
      <c r="W236" s="776"/>
      <c r="X236" s="776"/>
      <c r="Y236" s="777"/>
    </row>
    <row r="237" spans="1:26" ht="15" customHeight="1">
      <c r="A237" s="771" t="s">
        <v>640</v>
      </c>
      <c r="B237" s="772"/>
      <c r="C237" s="772"/>
      <c r="D237" s="313" t="s">
        <v>426</v>
      </c>
      <c r="E237" s="828" t="s">
        <v>817</v>
      </c>
      <c r="F237" s="828"/>
      <c r="G237" s="828"/>
      <c r="H237" s="828"/>
      <c r="I237" s="828"/>
      <c r="J237" s="828"/>
      <c r="K237" s="828"/>
      <c r="L237" s="828"/>
      <c r="M237" s="828"/>
      <c r="N237" s="828"/>
      <c r="O237" s="828"/>
      <c r="P237" s="828"/>
      <c r="Q237" s="828"/>
      <c r="R237" s="828"/>
      <c r="S237" s="828"/>
      <c r="T237" s="828"/>
      <c r="U237" s="285"/>
      <c r="V237" s="856"/>
      <c r="W237" s="856"/>
      <c r="X237" s="856"/>
      <c r="Y237" s="856"/>
    </row>
    <row r="238" spans="1:26" ht="129.94999999999999" customHeight="1">
      <c r="A238" s="826"/>
      <c r="B238" s="827"/>
      <c r="C238" s="827"/>
      <c r="D238" s="313" t="s">
        <v>427</v>
      </c>
      <c r="E238" s="836" t="s">
        <v>802</v>
      </c>
      <c r="F238" s="836"/>
      <c r="G238" s="836"/>
      <c r="H238" s="836"/>
      <c r="I238" s="836"/>
      <c r="J238" s="836"/>
      <c r="K238" s="836"/>
      <c r="L238" s="836"/>
      <c r="M238" s="836"/>
      <c r="N238" s="836"/>
      <c r="O238" s="836"/>
      <c r="P238" s="836"/>
      <c r="Q238" s="836"/>
      <c r="R238" s="836"/>
      <c r="S238" s="836"/>
      <c r="T238" s="836"/>
      <c r="U238" s="285"/>
      <c r="V238" s="948"/>
      <c r="W238" s="948"/>
      <c r="X238" s="948"/>
      <c r="Y238" s="948"/>
    </row>
    <row r="239" spans="1:26" ht="30" customHeight="1">
      <c r="A239" s="269" t="s">
        <v>383</v>
      </c>
      <c r="B239" s="298"/>
      <c r="C239" s="271"/>
      <c r="D239" s="272"/>
      <c r="E239" s="272" t="s">
        <v>391</v>
      </c>
      <c r="F239" s="272"/>
      <c r="G239" s="272"/>
      <c r="H239" s="272"/>
      <c r="I239" s="272"/>
      <c r="J239" s="272"/>
      <c r="K239" s="273" t="s">
        <v>384</v>
      </c>
      <c r="L239" s="308">
        <f>SUM(L13:L235)</f>
        <v>0</v>
      </c>
      <c r="M239" s="309" t="s">
        <v>818</v>
      </c>
      <c r="N239" s="980">
        <f>L239/41</f>
        <v>0</v>
      </c>
      <c r="O239" s="980"/>
      <c r="P239" s="272"/>
      <c r="Q239" s="272"/>
      <c r="R239" s="299" t="s">
        <v>392</v>
      </c>
      <c r="S239" s="310">
        <f>SUM(R13:R235)</f>
        <v>0</v>
      </c>
      <c r="T239" s="275"/>
      <c r="U239" s="274"/>
      <c r="V239" s="276"/>
      <c r="W239" s="311">
        <f>SUM(V13:V235)</f>
        <v>0</v>
      </c>
      <c r="X239" s="272" t="s">
        <v>393</v>
      </c>
      <c r="Y239" s="312">
        <f>SUM(X13:X235)</f>
        <v>119</v>
      </c>
    </row>
  </sheetData>
  <sheetProtection formatCells="0" formatColumns="0" formatRows="0" insertRows="0" insertHyperlinks="0" deleteRows="0" sort="0" autoFilter="0" pivotTables="0"/>
  <mergeCells count="455">
    <mergeCell ref="A226:C227"/>
    <mergeCell ref="V226:Y227"/>
    <mergeCell ref="E227:T227"/>
    <mergeCell ref="E140:T140"/>
    <mergeCell ref="D139:D140"/>
    <mergeCell ref="U139:U140"/>
    <mergeCell ref="V139:Y140"/>
    <mergeCell ref="A143:C143"/>
    <mergeCell ref="D143:T143"/>
    <mergeCell ref="V141:Y142"/>
    <mergeCell ref="V144:Y147"/>
    <mergeCell ref="V143:Y143"/>
    <mergeCell ref="A140:C140"/>
    <mergeCell ref="D163:D168"/>
    <mergeCell ref="D169:D173"/>
    <mergeCell ref="D225:T225"/>
    <mergeCell ref="A147:C147"/>
    <mergeCell ref="A212:C212"/>
    <mergeCell ref="A152:C152"/>
    <mergeCell ref="E152:T152"/>
    <mergeCell ref="V153:Y153"/>
    <mergeCell ref="V151:Y151"/>
    <mergeCell ref="E169:T173"/>
    <mergeCell ref="U169:U173"/>
    <mergeCell ref="E141:T141"/>
    <mergeCell ref="V130:Y130"/>
    <mergeCell ref="E139:T139"/>
    <mergeCell ref="A141:C141"/>
    <mergeCell ref="A131:C133"/>
    <mergeCell ref="A139:C139"/>
    <mergeCell ref="A145:C145"/>
    <mergeCell ref="A146:C146"/>
    <mergeCell ref="A144:C144"/>
    <mergeCell ref="D130:T130"/>
    <mergeCell ref="E180:T180"/>
    <mergeCell ref="A156:C156"/>
    <mergeCell ref="V162:Y162"/>
    <mergeCell ref="A191:C191"/>
    <mergeCell ref="V103:Y108"/>
    <mergeCell ref="U103:U108"/>
    <mergeCell ref="A109:C110"/>
    <mergeCell ref="D112:T112"/>
    <mergeCell ref="A112:C112"/>
    <mergeCell ref="V138:Y138"/>
    <mergeCell ref="V112:Y112"/>
    <mergeCell ref="E136:T136"/>
    <mergeCell ref="V124:Y124"/>
    <mergeCell ref="E124:T124"/>
    <mergeCell ref="E128:T128"/>
    <mergeCell ref="V135:Y135"/>
    <mergeCell ref="V133:Y133"/>
    <mergeCell ref="A130:C130"/>
    <mergeCell ref="D126:T126"/>
    <mergeCell ref="V126:Y126"/>
    <mergeCell ref="A128:C128"/>
    <mergeCell ref="E127:T127"/>
    <mergeCell ref="E142:T142"/>
    <mergeCell ref="E133:T133"/>
    <mergeCell ref="D89:T89"/>
    <mergeCell ref="A89:C89"/>
    <mergeCell ref="E100:T100"/>
    <mergeCell ref="E120:T120"/>
    <mergeCell ref="E109:T109"/>
    <mergeCell ref="E99:T99"/>
    <mergeCell ref="D138:T138"/>
    <mergeCell ref="A90:C90"/>
    <mergeCell ref="E90:T90"/>
    <mergeCell ref="E97:T97"/>
    <mergeCell ref="A100:C100"/>
    <mergeCell ref="A99:C99"/>
    <mergeCell ref="A123:C123"/>
    <mergeCell ref="D115:T115"/>
    <mergeCell ref="A124:C124"/>
    <mergeCell ref="A113:C113"/>
    <mergeCell ref="E113:T113"/>
    <mergeCell ref="E117:T117"/>
    <mergeCell ref="E121:T121"/>
    <mergeCell ref="A116:C117"/>
    <mergeCell ref="A119:C119"/>
    <mergeCell ref="D119:T119"/>
    <mergeCell ref="A136:C136"/>
    <mergeCell ref="A95:C95"/>
    <mergeCell ref="E95:T95"/>
    <mergeCell ref="N239:O239"/>
    <mergeCell ref="A149:C149"/>
    <mergeCell ref="D149:T149"/>
    <mergeCell ref="A138:C138"/>
    <mergeCell ref="D135:T135"/>
    <mergeCell ref="A135:C135"/>
    <mergeCell ref="E147:T147"/>
    <mergeCell ref="E146:T146"/>
    <mergeCell ref="E206:T206"/>
    <mergeCell ref="E202:T202"/>
    <mergeCell ref="E203:T203"/>
    <mergeCell ref="D194:T194"/>
    <mergeCell ref="E195:T195"/>
    <mergeCell ref="E198:T198"/>
    <mergeCell ref="E219:T219"/>
    <mergeCell ref="A237:C238"/>
    <mergeCell ref="E234:T234"/>
    <mergeCell ref="A142:C142"/>
    <mergeCell ref="A150:C150"/>
    <mergeCell ref="A153:C153"/>
    <mergeCell ref="E150:T150"/>
    <mergeCell ref="D156:T156"/>
    <mergeCell ref="E151:T151"/>
    <mergeCell ref="E212:T212"/>
    <mergeCell ref="V212:Y212"/>
    <mergeCell ref="D214:T214"/>
    <mergeCell ref="V214:Y214"/>
    <mergeCell ref="V206:Y206"/>
    <mergeCell ref="V194:Y194"/>
    <mergeCell ref="V195:Y195"/>
    <mergeCell ref="D211:T211"/>
    <mergeCell ref="V208:Y208"/>
    <mergeCell ref="A206:C206"/>
    <mergeCell ref="V205:Y205"/>
    <mergeCell ref="U163:U168"/>
    <mergeCell ref="V163:Y168"/>
    <mergeCell ref="V156:Y156"/>
    <mergeCell ref="V180:Y180"/>
    <mergeCell ref="V179:Y179"/>
    <mergeCell ref="V183:Y183"/>
    <mergeCell ref="E174:T174"/>
    <mergeCell ref="E158:T158"/>
    <mergeCell ref="E159:T159"/>
    <mergeCell ref="E160:T160"/>
    <mergeCell ref="A201:C202"/>
    <mergeCell ref="A180:C180"/>
    <mergeCell ref="A179:C179"/>
    <mergeCell ref="A172:C173"/>
    <mergeCell ref="V184:Y184"/>
    <mergeCell ref="D205:T205"/>
    <mergeCell ref="V186:Y186"/>
    <mergeCell ref="D190:T190"/>
    <mergeCell ref="V190:Y190"/>
    <mergeCell ref="E186:T186"/>
    <mergeCell ref="V202:Y202"/>
    <mergeCell ref="V169:Y173"/>
    <mergeCell ref="A208:C208"/>
    <mergeCell ref="V175:Y175"/>
    <mergeCell ref="V215:Y216"/>
    <mergeCell ref="V198:Y198"/>
    <mergeCell ref="E238:T238"/>
    <mergeCell ref="V238:Y238"/>
    <mergeCell ref="E201:T201"/>
    <mergeCell ref="V233:Y234"/>
    <mergeCell ref="E233:T233"/>
    <mergeCell ref="V182:Y182"/>
    <mergeCell ref="V236:Y236"/>
    <mergeCell ref="V237:Y237"/>
    <mergeCell ref="A194:C194"/>
    <mergeCell ref="A205:C205"/>
    <mergeCell ref="A176:C176"/>
    <mergeCell ref="A183:C183"/>
    <mergeCell ref="A186:C186"/>
    <mergeCell ref="A195:C195"/>
    <mergeCell ref="A214:C214"/>
    <mergeCell ref="V230:Y230"/>
    <mergeCell ref="A230:C230"/>
    <mergeCell ref="E230:T230"/>
    <mergeCell ref="A190:C190"/>
    <mergeCell ref="A182:C182"/>
    <mergeCell ref="V29:Y29"/>
    <mergeCell ref="A30:C30"/>
    <mergeCell ref="E30:T30"/>
    <mergeCell ref="V30:Y30"/>
    <mergeCell ref="A44:C44"/>
    <mergeCell ref="E44:T44"/>
    <mergeCell ref="V34:Y34"/>
    <mergeCell ref="E35:T35"/>
    <mergeCell ref="A35:C37"/>
    <mergeCell ref="A39:C39"/>
    <mergeCell ref="E31:T31"/>
    <mergeCell ref="A31:C31"/>
    <mergeCell ref="D39:T39"/>
    <mergeCell ref="V39:Y39"/>
    <mergeCell ref="E55:T55"/>
    <mergeCell ref="E144:T144"/>
    <mergeCell ref="A232:C232"/>
    <mergeCell ref="D232:T232"/>
    <mergeCell ref="V232:Y232"/>
    <mergeCell ref="V154:Y154"/>
    <mergeCell ref="E60:T60"/>
    <mergeCell ref="V68:Y68"/>
    <mergeCell ref="A58:C59"/>
    <mergeCell ref="A60:C60"/>
    <mergeCell ref="A61:C61"/>
    <mergeCell ref="A63:C63"/>
    <mergeCell ref="A64:C64"/>
    <mergeCell ref="A65:C65"/>
    <mergeCell ref="A175:C175"/>
    <mergeCell ref="E175:T175"/>
    <mergeCell ref="V174:Y174"/>
    <mergeCell ref="E176:T176"/>
    <mergeCell ref="V176:Y176"/>
    <mergeCell ref="E153:T153"/>
    <mergeCell ref="E154:T154"/>
    <mergeCell ref="V203:Y203"/>
    <mergeCell ref="V211:Y211"/>
    <mergeCell ref="V157:Y160"/>
    <mergeCell ref="A98:C98"/>
    <mergeCell ref="V86:Y86"/>
    <mergeCell ref="V109:Y109"/>
    <mergeCell ref="V110:Y110"/>
    <mergeCell ref="E116:T116"/>
    <mergeCell ref="E131:T131"/>
    <mergeCell ref="E132:T132"/>
    <mergeCell ref="V102:Y102"/>
    <mergeCell ref="V100:Y100"/>
    <mergeCell ref="V116:Y117"/>
    <mergeCell ref="V127:Y127"/>
    <mergeCell ref="V113:Y113"/>
    <mergeCell ref="V115:Y115"/>
    <mergeCell ref="V119:Y119"/>
    <mergeCell ref="A122:C122"/>
    <mergeCell ref="A87:C87"/>
    <mergeCell ref="E87:T87"/>
    <mergeCell ref="V87:Y87"/>
    <mergeCell ref="A115:C115"/>
    <mergeCell ref="A86:C86"/>
    <mergeCell ref="V93:Y98"/>
    <mergeCell ref="D92:T92"/>
    <mergeCell ref="A92:C92"/>
    <mergeCell ref="V92:Y92"/>
    <mergeCell ref="A96:C96"/>
    <mergeCell ref="E96:T96"/>
    <mergeCell ref="E93:T93"/>
    <mergeCell ref="E75:T75"/>
    <mergeCell ref="A97:C97"/>
    <mergeCell ref="A80:C81"/>
    <mergeCell ref="V79:Y79"/>
    <mergeCell ref="V83:Y83"/>
    <mergeCell ref="A84:C84"/>
    <mergeCell ref="E84:T84"/>
    <mergeCell ref="V84:Y84"/>
    <mergeCell ref="A82:C82"/>
    <mergeCell ref="E82:T82"/>
    <mergeCell ref="A79:C79"/>
    <mergeCell ref="A75:C75"/>
    <mergeCell ref="A76:C76"/>
    <mergeCell ref="A77:C77"/>
    <mergeCell ref="E76:T76"/>
    <mergeCell ref="E81:T81"/>
    <mergeCell ref="E80:T80"/>
    <mergeCell ref="D79:T79"/>
    <mergeCell ref="E94:T94"/>
    <mergeCell ref="V89:Y89"/>
    <mergeCell ref="V90:Y90"/>
    <mergeCell ref="V51:Y51"/>
    <mergeCell ref="V75:Y75"/>
    <mergeCell ref="A72:C72"/>
    <mergeCell ref="A83:C83"/>
    <mergeCell ref="E83:T83"/>
    <mergeCell ref="E72:T72"/>
    <mergeCell ref="V72:Y72"/>
    <mergeCell ref="E54:T54"/>
    <mergeCell ref="A51:C51"/>
    <mergeCell ref="A53:C53"/>
    <mergeCell ref="D53:T53"/>
    <mergeCell ref="V53:Y53"/>
    <mergeCell ref="V64:Y64"/>
    <mergeCell ref="V65:Y65"/>
    <mergeCell ref="A68:C68"/>
    <mergeCell ref="D68:T68"/>
    <mergeCell ref="A66:C66"/>
    <mergeCell ref="E58:T58"/>
    <mergeCell ref="E59:T59"/>
    <mergeCell ref="E65:T65"/>
    <mergeCell ref="E66:T66"/>
    <mergeCell ref="E63:T63"/>
    <mergeCell ref="V63:Y63"/>
    <mergeCell ref="E61:T61"/>
    <mergeCell ref="D86:T86"/>
    <mergeCell ref="A34:C34"/>
    <mergeCell ref="V60:Y60"/>
    <mergeCell ref="V61:Y61"/>
    <mergeCell ref="E48:T48"/>
    <mergeCell ref="A50:C50"/>
    <mergeCell ref="E47:T47"/>
    <mergeCell ref="E40:T40"/>
    <mergeCell ref="A41:C41"/>
    <mergeCell ref="E41:T41"/>
    <mergeCell ref="V40:Y40"/>
    <mergeCell ref="V41:Y41"/>
    <mergeCell ref="A40:C40"/>
    <mergeCell ref="A43:C43"/>
    <mergeCell ref="D43:T43"/>
    <mergeCell ref="V43:Y43"/>
    <mergeCell ref="A46:C46"/>
    <mergeCell ref="D46:T46"/>
    <mergeCell ref="V44:Y44"/>
    <mergeCell ref="V46:Y46"/>
    <mergeCell ref="D57:T57"/>
    <mergeCell ref="A57:C57"/>
    <mergeCell ref="V57:Y57"/>
    <mergeCell ref="E51:T51"/>
    <mergeCell ref="A102:C102"/>
    <mergeCell ref="D102:T102"/>
    <mergeCell ref="A103:C108"/>
    <mergeCell ref="E98:T98"/>
    <mergeCell ref="A2:Y2"/>
    <mergeCell ref="A24:C25"/>
    <mergeCell ref="A185:C185"/>
    <mergeCell ref="E185:T185"/>
    <mergeCell ref="A184:C184"/>
    <mergeCell ref="E184:T184"/>
    <mergeCell ref="V28:Y28"/>
    <mergeCell ref="E36:T36"/>
    <mergeCell ref="V24:Y25"/>
    <mergeCell ref="E25:T25"/>
    <mergeCell ref="E24:T24"/>
    <mergeCell ref="E37:T37"/>
    <mergeCell ref="A159:C159"/>
    <mergeCell ref="A160:C160"/>
    <mergeCell ref="D28:T28"/>
    <mergeCell ref="A28:C28"/>
    <mergeCell ref="D34:T34"/>
    <mergeCell ref="A157:C158"/>
    <mergeCell ref="A47:C48"/>
    <mergeCell ref="V128:Y128"/>
    <mergeCell ref="A1:Y1"/>
    <mergeCell ref="V99:Y99"/>
    <mergeCell ref="A15:C17"/>
    <mergeCell ref="A93:C94"/>
    <mergeCell ref="V14:Y14"/>
    <mergeCell ref="E15:T15"/>
    <mergeCell ref="E16:T16"/>
    <mergeCell ref="V15:Y21"/>
    <mergeCell ref="A18:C18"/>
    <mergeCell ref="A19:C19"/>
    <mergeCell ref="A20:C20"/>
    <mergeCell ref="A21:C21"/>
    <mergeCell ref="E17:T17"/>
    <mergeCell ref="E18:T18"/>
    <mergeCell ref="E19:T19"/>
    <mergeCell ref="E20:T20"/>
    <mergeCell ref="E21:T21"/>
    <mergeCell ref="V66:Y66"/>
    <mergeCell ref="E77:T77"/>
    <mergeCell ref="V80:Y82"/>
    <mergeCell ref="A29:C29"/>
    <mergeCell ref="E29:T29"/>
    <mergeCell ref="V76:Y76"/>
    <mergeCell ref="V77:Y77"/>
    <mergeCell ref="V150:Y150"/>
    <mergeCell ref="E103:T108"/>
    <mergeCell ref="E122:T122"/>
    <mergeCell ref="E125:T125"/>
    <mergeCell ref="E110:T110"/>
    <mergeCell ref="V120:Y123"/>
    <mergeCell ref="D218:T218"/>
    <mergeCell ref="E215:T215"/>
    <mergeCell ref="E216:T216"/>
    <mergeCell ref="D197:T197"/>
    <mergeCell ref="V197:Y197"/>
    <mergeCell ref="E209:T209"/>
    <mergeCell ref="V201:Y201"/>
    <mergeCell ref="V136:Y136"/>
    <mergeCell ref="D162:T162"/>
    <mergeCell ref="V149:Y149"/>
    <mergeCell ref="E145:T145"/>
    <mergeCell ref="V125:Y125"/>
    <mergeCell ref="V131:Y132"/>
    <mergeCell ref="D182:T182"/>
    <mergeCell ref="E183:T183"/>
    <mergeCell ref="D179:T179"/>
    <mergeCell ref="V218:Y218"/>
    <mergeCell ref="V209:Y209"/>
    <mergeCell ref="A3:Y3"/>
    <mergeCell ref="A5:Y5"/>
    <mergeCell ref="A6:Y6"/>
    <mergeCell ref="A8:Y8"/>
    <mergeCell ref="A9:Y9"/>
    <mergeCell ref="A10:Y10"/>
    <mergeCell ref="A23:C23"/>
    <mergeCell ref="V23:Y23"/>
    <mergeCell ref="D23:T23"/>
    <mergeCell ref="D14:T14"/>
    <mergeCell ref="A14:C14"/>
    <mergeCell ref="A7:Y7"/>
    <mergeCell ref="A11:Y11"/>
    <mergeCell ref="A4:Y4"/>
    <mergeCell ref="D24:D25"/>
    <mergeCell ref="A233:C234"/>
    <mergeCell ref="E237:T237"/>
    <mergeCell ref="A120:C121"/>
    <mergeCell ref="A236:C236"/>
    <mergeCell ref="D236:T236"/>
    <mergeCell ref="A127:C127"/>
    <mergeCell ref="A209:C209"/>
    <mergeCell ref="E222:T222"/>
    <mergeCell ref="E157:T157"/>
    <mergeCell ref="A197:C197"/>
    <mergeCell ref="D221:T221"/>
    <mergeCell ref="A222:C223"/>
    <mergeCell ref="A218:C218"/>
    <mergeCell ref="A198:C198"/>
    <mergeCell ref="A200:C200"/>
    <mergeCell ref="D200:T200"/>
    <mergeCell ref="A219:C219"/>
    <mergeCell ref="D208:T208"/>
    <mergeCell ref="E226:T226"/>
    <mergeCell ref="A126:C126"/>
    <mergeCell ref="A125:C125"/>
    <mergeCell ref="E123:T123"/>
    <mergeCell ref="A162:C162"/>
    <mergeCell ref="A151:C151"/>
    <mergeCell ref="V152:Y152"/>
    <mergeCell ref="A154:C154"/>
    <mergeCell ref="V225:Y225"/>
    <mergeCell ref="A229:C229"/>
    <mergeCell ref="D229:T229"/>
    <mergeCell ref="V229:Y229"/>
    <mergeCell ref="A225:C225"/>
    <mergeCell ref="E223:T223"/>
    <mergeCell ref="V222:Y223"/>
    <mergeCell ref="E191:T191"/>
    <mergeCell ref="A221:C221"/>
    <mergeCell ref="A169:C171"/>
    <mergeCell ref="A174:C174"/>
    <mergeCell ref="A215:C216"/>
    <mergeCell ref="V221:Y221"/>
    <mergeCell ref="V200:Y200"/>
    <mergeCell ref="V191:Y191"/>
    <mergeCell ref="V185:Y185"/>
    <mergeCell ref="A163:C168"/>
    <mergeCell ref="E163:T168"/>
    <mergeCell ref="V219:Y219"/>
    <mergeCell ref="A211:C211"/>
    <mergeCell ref="A203:C203"/>
    <mergeCell ref="U24:U25"/>
    <mergeCell ref="V35:Y37"/>
    <mergeCell ref="E73:T73"/>
    <mergeCell ref="E74:T74"/>
    <mergeCell ref="A74:C74"/>
    <mergeCell ref="A73:C73"/>
    <mergeCell ref="V74:Y74"/>
    <mergeCell ref="V73:Y73"/>
    <mergeCell ref="A62:C62"/>
    <mergeCell ref="D62:T62"/>
    <mergeCell ref="V62:Y62"/>
    <mergeCell ref="V47:Y47"/>
    <mergeCell ref="V69:Y71"/>
    <mergeCell ref="A69:C71"/>
    <mergeCell ref="E69:T69"/>
    <mergeCell ref="E70:T70"/>
    <mergeCell ref="E71:T71"/>
    <mergeCell ref="D50:T50"/>
    <mergeCell ref="V50:Y50"/>
    <mergeCell ref="E64:T64"/>
    <mergeCell ref="V54:Y55"/>
    <mergeCell ref="V48:Y48"/>
    <mergeCell ref="V58:Y59"/>
    <mergeCell ref="A54:C55"/>
  </mergeCells>
  <phoneticPr fontId="2"/>
  <printOptions horizontalCentered="1"/>
  <pageMargins left="0.25" right="0.25" top="0.75" bottom="0.75" header="0.3" footer="0.3"/>
  <pageSetup paperSize="9" fitToHeight="0" orientation="portrait" horizontalDpi="300" verticalDpi="300" r:id="rId1"/>
  <headerFooter>
    <oddFooter>&amp;R　　　　　　　&amp;A（&amp;P/&amp;N）</oddFooter>
  </headerFooter>
  <rowBreaks count="12" manualBreakCount="12">
    <brk id="21" max="24" man="1"/>
    <brk id="41" max="24" man="1"/>
    <brk id="61" max="24" man="1"/>
    <brk id="77" max="24" man="1"/>
    <brk id="90" max="24" man="1"/>
    <brk id="110" max="24" man="1"/>
    <brk id="125" max="24" man="1"/>
    <brk id="142" max="24" man="1"/>
    <brk id="160" max="24" man="1"/>
    <brk id="176" max="24" man="1"/>
    <brk id="203" max="24" man="1"/>
    <brk id="223"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20</xdr:col>
                    <xdr:colOff>0</xdr:colOff>
                    <xdr:row>241</xdr:row>
                    <xdr:rowOff>0</xdr:rowOff>
                  </from>
                  <to>
                    <xdr:col>20</xdr:col>
                    <xdr:colOff>295275</xdr:colOff>
                    <xdr:row>245</xdr:row>
                    <xdr:rowOff>161925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20</xdr:col>
                    <xdr:colOff>0</xdr:colOff>
                    <xdr:row>230</xdr:row>
                    <xdr:rowOff>0</xdr:rowOff>
                  </from>
                  <to>
                    <xdr:col>20</xdr:col>
                    <xdr:colOff>295275</xdr:colOff>
                    <xdr:row>232</xdr:row>
                    <xdr:rowOff>352425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203"/>
  <sheetViews>
    <sheetView view="pageBreakPreview" zoomScale="96" zoomScaleNormal="98" zoomScaleSheetLayoutView="96" workbookViewId="0">
      <selection activeCell="F147" sqref="F147:W147"/>
    </sheetView>
  </sheetViews>
  <sheetFormatPr defaultRowHeight="18.75" customHeight="1"/>
  <cols>
    <col min="1" max="4" width="3.625" style="336" customWidth="1"/>
    <col min="5" max="5" width="5.125" style="365" customWidth="1"/>
    <col min="6" max="23" width="3.625" style="337" customWidth="1"/>
    <col min="24" max="24" width="4.625" style="338" customWidth="1"/>
    <col min="25" max="26" width="8.875" style="334" customWidth="1"/>
    <col min="27" max="16384" width="9" style="334"/>
  </cols>
  <sheetData>
    <row r="1" spans="1:24" ht="21" customHeight="1">
      <c r="A1" s="1095" t="s">
        <v>8</v>
      </c>
      <c r="B1" s="1096"/>
      <c r="C1" s="1096"/>
      <c r="D1" s="1096"/>
      <c r="E1" s="1096"/>
      <c r="F1" s="1096"/>
      <c r="G1" s="1096"/>
      <c r="H1" s="1096"/>
      <c r="I1" s="1096"/>
      <c r="J1" s="1096"/>
      <c r="K1" s="1096"/>
      <c r="L1" s="1096"/>
      <c r="M1" s="1096"/>
      <c r="N1" s="1096"/>
      <c r="O1" s="1096"/>
      <c r="P1" s="1096"/>
      <c r="Q1" s="1096"/>
      <c r="R1" s="1096"/>
      <c r="S1" s="1096"/>
      <c r="T1" s="1096"/>
      <c r="U1" s="1096"/>
      <c r="V1" s="1096"/>
      <c r="W1" s="1096"/>
      <c r="X1" s="1096"/>
    </row>
    <row r="2" spans="1:24" s="335" customFormat="1" ht="45" customHeight="1">
      <c r="A2" s="1111" t="s">
        <v>814</v>
      </c>
      <c r="B2" s="1111"/>
      <c r="C2" s="1111"/>
      <c r="D2" s="1111"/>
      <c r="E2" s="1111"/>
      <c r="F2" s="1111"/>
      <c r="G2" s="1111"/>
      <c r="H2" s="1111"/>
      <c r="I2" s="1111"/>
      <c r="J2" s="1111"/>
      <c r="K2" s="1111"/>
      <c r="L2" s="1111"/>
      <c r="M2" s="1111"/>
      <c r="N2" s="1111"/>
      <c r="O2" s="1111"/>
      <c r="P2" s="1111"/>
      <c r="Q2" s="1111"/>
      <c r="R2" s="1111"/>
      <c r="S2" s="1111"/>
      <c r="T2" s="1111"/>
      <c r="U2" s="1111"/>
      <c r="V2" s="1111"/>
      <c r="W2" s="1111"/>
      <c r="X2" s="1111"/>
    </row>
    <row r="3" spans="1:24" s="335" customFormat="1" ht="15" customHeight="1">
      <c r="A3" s="1110" t="s">
        <v>430</v>
      </c>
      <c r="B3" s="1110"/>
      <c r="C3" s="1110"/>
      <c r="D3" s="1110"/>
      <c r="E3" s="1110"/>
      <c r="F3" s="1110"/>
      <c r="G3" s="1110"/>
      <c r="H3" s="1110"/>
      <c r="I3" s="1110"/>
      <c r="J3" s="1110"/>
      <c r="K3" s="1110"/>
      <c r="L3" s="1110"/>
      <c r="M3" s="1110"/>
      <c r="N3" s="1110"/>
      <c r="O3" s="1110"/>
      <c r="P3" s="1110"/>
      <c r="Q3" s="1110"/>
      <c r="R3" s="1110"/>
      <c r="S3" s="1110"/>
      <c r="T3" s="1110"/>
      <c r="U3" s="1110"/>
      <c r="V3" s="1110"/>
      <c r="W3" s="1110"/>
    </row>
    <row r="4" spans="1:24" ht="15" customHeight="1">
      <c r="A4" s="1078" t="s">
        <v>429</v>
      </c>
      <c r="B4" s="1078"/>
      <c r="C4" s="1078"/>
      <c r="D4" s="1078"/>
      <c r="E4" s="1078"/>
      <c r="F4" s="1078"/>
      <c r="G4" s="1078"/>
      <c r="H4" s="1078"/>
      <c r="I4" s="1078"/>
      <c r="J4" s="1078"/>
      <c r="K4" s="1078"/>
      <c r="L4" s="1078"/>
      <c r="M4" s="1078"/>
      <c r="N4" s="1078"/>
      <c r="O4" s="1078"/>
      <c r="P4" s="1078"/>
      <c r="Q4" s="1078"/>
      <c r="R4" s="1078"/>
      <c r="S4" s="1078"/>
      <c r="T4" s="1078"/>
      <c r="U4" s="1078"/>
      <c r="V4" s="1078"/>
      <c r="W4" s="1078"/>
      <c r="X4" s="1078"/>
    </row>
    <row r="5" spans="1:24" ht="45" customHeight="1">
      <c r="A5" s="1078" t="s">
        <v>428</v>
      </c>
      <c r="B5" s="1078"/>
      <c r="C5" s="1078"/>
      <c r="D5" s="1078"/>
      <c r="E5" s="1078"/>
      <c r="F5" s="1078"/>
      <c r="G5" s="1078"/>
      <c r="H5" s="1078"/>
      <c r="I5" s="1078"/>
      <c r="J5" s="1078"/>
      <c r="K5" s="1078"/>
      <c r="L5" s="1078"/>
      <c r="M5" s="1078"/>
      <c r="N5" s="1078"/>
      <c r="O5" s="1078"/>
      <c r="P5" s="1078"/>
      <c r="Q5" s="1078"/>
      <c r="R5" s="1078"/>
      <c r="S5" s="1078"/>
      <c r="T5" s="1078"/>
      <c r="U5" s="1078"/>
      <c r="V5" s="1078"/>
      <c r="W5" s="1078"/>
      <c r="X5" s="1078"/>
    </row>
    <row r="6" spans="1:24" ht="12" customHeight="1"/>
    <row r="7" spans="1:24" s="340" customFormat="1" ht="14.25" customHeight="1">
      <c r="A7" s="1062" t="s">
        <v>10</v>
      </c>
      <c r="B7" s="1062"/>
      <c r="C7" s="1062"/>
      <c r="D7" s="1062"/>
      <c r="E7" s="366"/>
      <c r="F7" s="1102" t="s">
        <v>9</v>
      </c>
      <c r="G7" s="1102"/>
      <c r="H7" s="1102"/>
      <c r="I7" s="1102"/>
      <c r="J7" s="1102"/>
      <c r="K7" s="1102"/>
      <c r="L7" s="1102"/>
      <c r="M7" s="1102"/>
      <c r="N7" s="1102"/>
      <c r="O7" s="1102"/>
      <c r="P7" s="1102"/>
      <c r="Q7" s="1102"/>
      <c r="R7" s="1102"/>
      <c r="S7" s="1102"/>
      <c r="T7" s="1102"/>
      <c r="U7" s="1102"/>
      <c r="V7" s="1102"/>
      <c r="W7" s="1102"/>
      <c r="X7" s="339" t="s">
        <v>308</v>
      </c>
    </row>
    <row r="8" spans="1:24" s="223" customFormat="1" ht="45" customHeight="1">
      <c r="A8" s="1104" t="s">
        <v>706</v>
      </c>
      <c r="B8" s="1105"/>
      <c r="C8" s="1105"/>
      <c r="D8" s="1106"/>
      <c r="E8" s="367">
        <v>1</v>
      </c>
      <c r="F8" s="778" t="s">
        <v>508</v>
      </c>
      <c r="G8" s="778"/>
      <c r="H8" s="778"/>
      <c r="I8" s="778"/>
      <c r="J8" s="778"/>
      <c r="K8" s="778"/>
      <c r="L8" s="778"/>
      <c r="M8" s="778"/>
      <c r="N8" s="778"/>
      <c r="O8" s="778"/>
      <c r="P8" s="778"/>
      <c r="Q8" s="778"/>
      <c r="R8" s="778"/>
      <c r="S8" s="778"/>
      <c r="T8" s="778"/>
      <c r="U8" s="778"/>
      <c r="V8" s="778"/>
      <c r="W8" s="778"/>
      <c r="X8" s="341"/>
    </row>
    <row r="9" spans="1:24" s="223" customFormat="1" ht="30" customHeight="1">
      <c r="A9" s="1107"/>
      <c r="B9" s="1108"/>
      <c r="C9" s="1108"/>
      <c r="D9" s="1109"/>
      <c r="E9" s="367">
        <v>2</v>
      </c>
      <c r="F9" s="774" t="s">
        <v>538</v>
      </c>
      <c r="G9" s="774"/>
      <c r="H9" s="774"/>
      <c r="I9" s="774"/>
      <c r="J9" s="774"/>
      <c r="K9" s="774"/>
      <c r="L9" s="774"/>
      <c r="M9" s="774"/>
      <c r="N9" s="774"/>
      <c r="O9" s="774"/>
      <c r="P9" s="774"/>
      <c r="Q9" s="774"/>
      <c r="R9" s="774"/>
      <c r="S9" s="774"/>
      <c r="T9" s="774"/>
      <c r="U9" s="774"/>
      <c r="V9" s="774"/>
      <c r="W9" s="774"/>
      <c r="X9" s="341"/>
    </row>
    <row r="10" spans="1:24" s="223" customFormat="1" ht="45" customHeight="1">
      <c r="A10" s="1127" t="s">
        <v>707</v>
      </c>
      <c r="B10" s="1127"/>
      <c r="C10" s="1127"/>
      <c r="D10" s="1127"/>
      <c r="E10" s="367"/>
      <c r="F10" s="997" t="s">
        <v>709</v>
      </c>
      <c r="G10" s="997"/>
      <c r="H10" s="997"/>
      <c r="I10" s="997"/>
      <c r="J10" s="997"/>
      <c r="K10" s="997"/>
      <c r="L10" s="997"/>
      <c r="M10" s="997"/>
      <c r="N10" s="997"/>
      <c r="O10" s="997"/>
      <c r="P10" s="997"/>
      <c r="Q10" s="997"/>
      <c r="R10" s="997"/>
      <c r="S10" s="997"/>
      <c r="T10" s="997"/>
      <c r="U10" s="997"/>
      <c r="V10" s="997"/>
      <c r="W10" s="997"/>
      <c r="X10" s="341"/>
    </row>
    <row r="11" spans="1:24" s="223" customFormat="1" ht="30" customHeight="1">
      <c r="A11" s="1127" t="s">
        <v>708</v>
      </c>
      <c r="B11" s="1127"/>
      <c r="C11" s="1127"/>
      <c r="D11" s="1127"/>
      <c r="E11" s="367"/>
      <c r="F11" s="997" t="s">
        <v>710</v>
      </c>
      <c r="G11" s="997"/>
      <c r="H11" s="997"/>
      <c r="I11" s="997"/>
      <c r="J11" s="997"/>
      <c r="K11" s="997"/>
      <c r="L11" s="997"/>
      <c r="M11" s="997"/>
      <c r="N11" s="997"/>
      <c r="O11" s="997"/>
      <c r="P11" s="997"/>
      <c r="Q11" s="997"/>
      <c r="R11" s="997"/>
      <c r="S11" s="997"/>
      <c r="T11" s="997"/>
      <c r="U11" s="997"/>
      <c r="V11" s="997"/>
      <c r="W11" s="997"/>
      <c r="X11" s="341"/>
    </row>
    <row r="12" spans="1:24" s="223" customFormat="1" ht="45" customHeight="1">
      <c r="A12" s="1104" t="s">
        <v>290</v>
      </c>
      <c r="B12" s="1105"/>
      <c r="C12" s="1105"/>
      <c r="D12" s="1106"/>
      <c r="E12" s="377">
        <v>1</v>
      </c>
      <c r="F12" s="774" t="s">
        <v>539</v>
      </c>
      <c r="G12" s="774"/>
      <c r="H12" s="774"/>
      <c r="I12" s="774"/>
      <c r="J12" s="774"/>
      <c r="K12" s="774"/>
      <c r="L12" s="774"/>
      <c r="M12" s="774"/>
      <c r="N12" s="774"/>
      <c r="O12" s="774"/>
      <c r="P12" s="774"/>
      <c r="Q12" s="774"/>
      <c r="R12" s="774"/>
      <c r="S12" s="774"/>
      <c r="T12" s="774"/>
      <c r="U12" s="774"/>
      <c r="V12" s="774"/>
      <c r="W12" s="774"/>
      <c r="X12" s="341"/>
    </row>
    <row r="13" spans="1:24" s="223" customFormat="1" ht="45" customHeight="1">
      <c r="A13" s="1107"/>
      <c r="B13" s="1108"/>
      <c r="C13" s="1108"/>
      <c r="D13" s="1109"/>
      <c r="E13" s="377">
        <v>2</v>
      </c>
      <c r="F13" s="752" t="s">
        <v>535</v>
      </c>
      <c r="G13" s="753"/>
      <c r="H13" s="753"/>
      <c r="I13" s="753"/>
      <c r="J13" s="753"/>
      <c r="K13" s="753"/>
      <c r="L13" s="753"/>
      <c r="M13" s="753"/>
      <c r="N13" s="753"/>
      <c r="O13" s="753"/>
      <c r="P13" s="753"/>
      <c r="Q13" s="753"/>
      <c r="R13" s="753"/>
      <c r="S13" s="753"/>
      <c r="T13" s="753"/>
      <c r="U13" s="753"/>
      <c r="V13" s="753"/>
      <c r="W13" s="754"/>
      <c r="X13" s="341"/>
    </row>
    <row r="14" spans="1:24" s="343" customFormat="1" ht="37.5" customHeight="1">
      <c r="A14" s="1047" t="s">
        <v>256</v>
      </c>
      <c r="B14" s="1048"/>
      <c r="C14" s="1048"/>
      <c r="D14" s="1049"/>
      <c r="E14" s="368">
        <v>1</v>
      </c>
      <c r="F14" s="1103" t="s">
        <v>291</v>
      </c>
      <c r="G14" s="1103"/>
      <c r="H14" s="1103"/>
      <c r="I14" s="1103"/>
      <c r="J14" s="1103"/>
      <c r="K14" s="1103"/>
      <c r="L14" s="1103"/>
      <c r="M14" s="1103"/>
      <c r="N14" s="1103"/>
      <c r="O14" s="1103"/>
      <c r="P14" s="1103"/>
      <c r="Q14" s="1103"/>
      <c r="R14" s="1103"/>
      <c r="S14" s="1103"/>
      <c r="T14" s="1103"/>
      <c r="U14" s="1103"/>
      <c r="V14" s="1103"/>
      <c r="W14" s="1103"/>
      <c r="X14" s="342"/>
    </row>
    <row r="15" spans="1:24" s="343" customFormat="1" ht="37.5" customHeight="1">
      <c r="A15" s="1050"/>
      <c r="B15" s="1051"/>
      <c r="C15" s="1051"/>
      <c r="D15" s="1052"/>
      <c r="E15" s="369">
        <v>2</v>
      </c>
      <c r="F15" s="1073" t="s">
        <v>292</v>
      </c>
      <c r="G15" s="1073"/>
      <c r="H15" s="1073"/>
      <c r="I15" s="1073"/>
      <c r="J15" s="1073"/>
      <c r="K15" s="1073"/>
      <c r="L15" s="1073"/>
      <c r="M15" s="1073"/>
      <c r="N15" s="1073"/>
      <c r="O15" s="1073"/>
      <c r="P15" s="1073"/>
      <c r="Q15" s="1073"/>
      <c r="R15" s="1073"/>
      <c r="S15" s="1073"/>
      <c r="T15" s="1073"/>
      <c r="U15" s="1073"/>
      <c r="V15" s="1073"/>
      <c r="W15" s="1073"/>
      <c r="X15" s="344"/>
    </row>
    <row r="16" spans="1:24" ht="30" customHeight="1">
      <c r="A16" s="1074" t="s">
        <v>573</v>
      </c>
      <c r="B16" s="1075"/>
      <c r="C16" s="1075"/>
      <c r="D16" s="1076"/>
      <c r="E16" s="370"/>
      <c r="F16" s="1097" t="s">
        <v>309</v>
      </c>
      <c r="G16" s="1097"/>
      <c r="H16" s="1097"/>
      <c r="I16" s="1097"/>
      <c r="J16" s="1097"/>
      <c r="K16" s="1097"/>
      <c r="L16" s="1097"/>
      <c r="M16" s="1097"/>
      <c r="N16" s="1097"/>
      <c r="O16" s="1097"/>
      <c r="P16" s="1097"/>
      <c r="Q16" s="1097"/>
      <c r="R16" s="1097"/>
      <c r="S16" s="1097"/>
      <c r="T16" s="1097"/>
      <c r="U16" s="1097"/>
      <c r="V16" s="1097"/>
      <c r="W16" s="1097"/>
      <c r="X16" s="345"/>
    </row>
    <row r="17" spans="1:24" ht="15" customHeight="1">
      <c r="A17" s="1077"/>
      <c r="B17" s="1078"/>
      <c r="C17" s="1078"/>
      <c r="D17" s="1079"/>
      <c r="E17" s="370">
        <v>1</v>
      </c>
      <c r="F17" s="1098" t="s">
        <v>574</v>
      </c>
      <c r="G17" s="1098"/>
      <c r="H17" s="1098"/>
      <c r="I17" s="1098"/>
      <c r="J17" s="1098"/>
      <c r="K17" s="1098"/>
      <c r="L17" s="1098"/>
      <c r="M17" s="1098"/>
      <c r="N17" s="1098"/>
      <c r="O17" s="1098"/>
      <c r="P17" s="1098"/>
      <c r="Q17" s="1098"/>
      <c r="R17" s="1098"/>
      <c r="S17" s="1098"/>
      <c r="T17" s="1098"/>
      <c r="U17" s="1098"/>
      <c r="V17" s="1098"/>
      <c r="W17" s="1098"/>
      <c r="X17" s="344"/>
    </row>
    <row r="18" spans="1:24" ht="15" customHeight="1">
      <c r="A18" s="1077"/>
      <c r="B18" s="1078"/>
      <c r="C18" s="1078"/>
      <c r="D18" s="1079"/>
      <c r="E18" s="370">
        <v>2</v>
      </c>
      <c r="F18" s="1098" t="s">
        <v>293</v>
      </c>
      <c r="G18" s="1098"/>
      <c r="H18" s="1098"/>
      <c r="I18" s="1098"/>
      <c r="J18" s="1098"/>
      <c r="K18" s="1098"/>
      <c r="L18" s="1098"/>
      <c r="M18" s="1098"/>
      <c r="N18" s="1098"/>
      <c r="O18" s="1098"/>
      <c r="P18" s="1098"/>
      <c r="Q18" s="1098"/>
      <c r="R18" s="1098"/>
      <c r="S18" s="1098"/>
      <c r="T18" s="1098"/>
      <c r="U18" s="1098"/>
      <c r="V18" s="1098"/>
      <c r="W18" s="1098"/>
      <c r="X18" s="344"/>
    </row>
    <row r="19" spans="1:24" ht="15" customHeight="1">
      <c r="A19" s="1077"/>
      <c r="B19" s="1078"/>
      <c r="C19" s="1078"/>
      <c r="D19" s="1079"/>
      <c r="E19" s="370">
        <v>3</v>
      </c>
      <c r="F19" s="1098" t="s">
        <v>575</v>
      </c>
      <c r="G19" s="1098"/>
      <c r="H19" s="1098"/>
      <c r="I19" s="1098"/>
      <c r="J19" s="1098"/>
      <c r="K19" s="1098"/>
      <c r="L19" s="1098"/>
      <c r="M19" s="1098"/>
      <c r="N19" s="1098"/>
      <c r="O19" s="1098"/>
      <c r="P19" s="1098"/>
      <c r="Q19" s="1098"/>
      <c r="R19" s="1098"/>
      <c r="S19" s="1098"/>
      <c r="T19" s="1098"/>
      <c r="U19" s="1098"/>
      <c r="V19" s="1098"/>
      <c r="W19" s="1098"/>
      <c r="X19" s="344"/>
    </row>
    <row r="20" spans="1:24" ht="15" customHeight="1">
      <c r="A20" s="1077"/>
      <c r="B20" s="1078"/>
      <c r="C20" s="1078"/>
      <c r="D20" s="1079"/>
      <c r="E20" s="370">
        <v>4</v>
      </c>
      <c r="F20" s="1098" t="s">
        <v>576</v>
      </c>
      <c r="G20" s="1098"/>
      <c r="H20" s="1098"/>
      <c r="I20" s="1098"/>
      <c r="J20" s="1098"/>
      <c r="K20" s="1098"/>
      <c r="L20" s="1098"/>
      <c r="M20" s="1098"/>
      <c r="N20" s="1098"/>
      <c r="O20" s="1098"/>
      <c r="P20" s="1098"/>
      <c r="Q20" s="1098"/>
      <c r="R20" s="1098"/>
      <c r="S20" s="1098"/>
      <c r="T20" s="1098"/>
      <c r="U20" s="1098"/>
      <c r="V20" s="1098"/>
      <c r="W20" s="1098"/>
      <c r="X20" s="344"/>
    </row>
    <row r="21" spans="1:24" ht="15" customHeight="1">
      <c r="A21" s="1099"/>
      <c r="B21" s="1100"/>
      <c r="C21" s="1100"/>
      <c r="D21" s="1101"/>
      <c r="E21" s="370">
        <v>5</v>
      </c>
      <c r="F21" s="1098" t="s">
        <v>577</v>
      </c>
      <c r="G21" s="1098"/>
      <c r="H21" s="1098"/>
      <c r="I21" s="1098"/>
      <c r="J21" s="1098"/>
      <c r="K21" s="1098"/>
      <c r="L21" s="1098"/>
      <c r="M21" s="1098"/>
      <c r="N21" s="1098"/>
      <c r="O21" s="1098"/>
      <c r="P21" s="1098"/>
      <c r="Q21" s="1098"/>
      <c r="R21" s="1098"/>
      <c r="S21" s="1098"/>
      <c r="T21" s="1098"/>
      <c r="U21" s="1098"/>
      <c r="V21" s="1098"/>
      <c r="W21" s="1098"/>
      <c r="X21" s="344"/>
    </row>
    <row r="22" spans="1:24" ht="22.5" customHeight="1">
      <c r="A22" s="1128" t="s">
        <v>572</v>
      </c>
      <c r="B22" s="1129"/>
      <c r="C22" s="1129"/>
      <c r="D22" s="1130"/>
      <c r="E22" s="376">
        <v>1</v>
      </c>
      <c r="F22" s="1097" t="s">
        <v>711</v>
      </c>
      <c r="G22" s="1097"/>
      <c r="H22" s="1097"/>
      <c r="I22" s="1097"/>
      <c r="J22" s="1097"/>
      <c r="K22" s="1097"/>
      <c r="L22" s="1097"/>
      <c r="M22" s="1097"/>
      <c r="N22" s="1097"/>
      <c r="O22" s="1097"/>
      <c r="P22" s="1097"/>
      <c r="Q22" s="1097"/>
      <c r="R22" s="1097"/>
      <c r="S22" s="1097"/>
      <c r="T22" s="1097"/>
      <c r="U22" s="1097"/>
      <c r="V22" s="1097"/>
      <c r="W22" s="1097"/>
      <c r="X22" s="344"/>
    </row>
    <row r="23" spans="1:24" ht="22.5" customHeight="1">
      <c r="A23" s="1131"/>
      <c r="B23" s="1132"/>
      <c r="C23" s="1132"/>
      <c r="D23" s="1133"/>
      <c r="E23" s="376">
        <v>2</v>
      </c>
      <c r="F23" s="1067" t="s">
        <v>713</v>
      </c>
      <c r="G23" s="1068"/>
      <c r="H23" s="1068"/>
      <c r="I23" s="1068"/>
      <c r="J23" s="1068"/>
      <c r="K23" s="1068"/>
      <c r="L23" s="1068"/>
      <c r="M23" s="1068"/>
      <c r="N23" s="1068"/>
      <c r="O23" s="1068"/>
      <c r="P23" s="1068"/>
      <c r="Q23" s="1068"/>
      <c r="R23" s="1068"/>
      <c r="S23" s="1068"/>
      <c r="T23" s="1068"/>
      <c r="U23" s="1068"/>
      <c r="V23" s="1068"/>
      <c r="W23" s="1069"/>
      <c r="X23" s="344"/>
    </row>
    <row r="24" spans="1:24" ht="15" customHeight="1">
      <c r="A24" s="1044" t="s">
        <v>569</v>
      </c>
      <c r="B24" s="1045"/>
      <c r="C24" s="1045"/>
      <c r="D24" s="1046"/>
      <c r="E24" s="369">
        <v>1</v>
      </c>
      <c r="F24" s="1097" t="s">
        <v>712</v>
      </c>
      <c r="G24" s="1097"/>
      <c r="H24" s="1097"/>
      <c r="I24" s="1097"/>
      <c r="J24" s="1097"/>
      <c r="K24" s="1097"/>
      <c r="L24" s="1097"/>
      <c r="M24" s="1097"/>
      <c r="N24" s="1097"/>
      <c r="O24" s="1097"/>
      <c r="P24" s="1097"/>
      <c r="Q24" s="1097"/>
      <c r="R24" s="1097"/>
      <c r="S24" s="1097"/>
      <c r="T24" s="1097"/>
      <c r="U24" s="1097"/>
      <c r="V24" s="1097"/>
      <c r="W24" s="1097"/>
      <c r="X24" s="344"/>
    </row>
    <row r="25" spans="1:24" ht="15" customHeight="1">
      <c r="A25" s="1047"/>
      <c r="B25" s="1048"/>
      <c r="C25" s="1048"/>
      <c r="D25" s="1049"/>
      <c r="E25" s="369">
        <v>2</v>
      </c>
      <c r="F25" s="1097" t="s">
        <v>760</v>
      </c>
      <c r="G25" s="1097"/>
      <c r="H25" s="1097"/>
      <c r="I25" s="1097"/>
      <c r="J25" s="1097"/>
      <c r="K25" s="1097"/>
      <c r="L25" s="1097"/>
      <c r="M25" s="1097"/>
      <c r="N25" s="1097"/>
      <c r="O25" s="1097"/>
      <c r="P25" s="1097"/>
      <c r="Q25" s="1097"/>
      <c r="R25" s="1097"/>
      <c r="S25" s="1097"/>
      <c r="T25" s="1097"/>
      <c r="U25" s="1097"/>
      <c r="V25" s="1097"/>
      <c r="W25" s="1097"/>
      <c r="X25" s="344"/>
    </row>
    <row r="26" spans="1:24" ht="15" customHeight="1">
      <c r="A26" s="1047"/>
      <c r="B26" s="1048"/>
      <c r="C26" s="1048"/>
      <c r="D26" s="1049"/>
      <c r="E26" s="369">
        <v>3</v>
      </c>
      <c r="F26" s="1140" t="s">
        <v>570</v>
      </c>
      <c r="G26" s="1140"/>
      <c r="H26" s="1140"/>
      <c r="I26" s="1140"/>
      <c r="J26" s="1140"/>
      <c r="K26" s="1140"/>
      <c r="L26" s="1140"/>
      <c r="M26" s="1140"/>
      <c r="N26" s="1140"/>
      <c r="O26" s="1140"/>
      <c r="P26" s="1140"/>
      <c r="Q26" s="1140"/>
      <c r="R26" s="1140"/>
      <c r="S26" s="1140"/>
      <c r="T26" s="1140"/>
      <c r="U26" s="1140"/>
      <c r="V26" s="1140"/>
      <c r="W26" s="1140"/>
      <c r="X26" s="346"/>
    </row>
    <row r="27" spans="1:24" ht="15" customHeight="1">
      <c r="A27" s="1050"/>
      <c r="B27" s="1051"/>
      <c r="C27" s="1051"/>
      <c r="D27" s="1052"/>
      <c r="E27" s="369">
        <v>4</v>
      </c>
      <c r="F27" s="1134" t="s">
        <v>714</v>
      </c>
      <c r="G27" s="1135"/>
      <c r="H27" s="1135"/>
      <c r="I27" s="1135"/>
      <c r="J27" s="1135"/>
      <c r="K27" s="1135"/>
      <c r="L27" s="1135"/>
      <c r="M27" s="1135"/>
      <c r="N27" s="1135"/>
      <c r="O27" s="1135"/>
      <c r="P27" s="1135"/>
      <c r="Q27" s="1135"/>
      <c r="R27" s="1135"/>
      <c r="S27" s="1135"/>
      <c r="T27" s="1135"/>
      <c r="U27" s="1135"/>
      <c r="V27" s="1135"/>
      <c r="W27" s="1136"/>
      <c r="X27" s="346"/>
    </row>
    <row r="28" spans="1:24" s="340" customFormat="1" ht="14.25" customHeight="1">
      <c r="A28" s="1137" t="s">
        <v>10</v>
      </c>
      <c r="B28" s="1138"/>
      <c r="C28" s="1138"/>
      <c r="D28" s="1139"/>
      <c r="E28" s="366"/>
      <c r="F28" s="1141" t="s">
        <v>9</v>
      </c>
      <c r="G28" s="1142"/>
      <c r="H28" s="1142"/>
      <c r="I28" s="1142"/>
      <c r="J28" s="1142"/>
      <c r="K28" s="1142"/>
      <c r="L28" s="1142"/>
      <c r="M28" s="1142"/>
      <c r="N28" s="1142"/>
      <c r="O28" s="1142"/>
      <c r="P28" s="1142"/>
      <c r="Q28" s="1142"/>
      <c r="R28" s="1142"/>
      <c r="S28" s="1142"/>
      <c r="T28" s="1142"/>
      <c r="U28" s="1142"/>
      <c r="V28" s="1142"/>
      <c r="W28" s="1143"/>
      <c r="X28" s="339" t="s">
        <v>308</v>
      </c>
    </row>
    <row r="29" spans="1:24" ht="15" customHeight="1">
      <c r="A29" s="1044" t="s">
        <v>354</v>
      </c>
      <c r="B29" s="1045"/>
      <c r="C29" s="1045"/>
      <c r="D29" s="1046"/>
      <c r="E29" s="369">
        <v>1</v>
      </c>
      <c r="F29" s="1073" t="s">
        <v>571</v>
      </c>
      <c r="G29" s="1073"/>
      <c r="H29" s="1073"/>
      <c r="I29" s="1073"/>
      <c r="J29" s="1073"/>
      <c r="K29" s="1073"/>
      <c r="L29" s="1073"/>
      <c r="M29" s="1073"/>
      <c r="N29" s="1073"/>
      <c r="O29" s="1073"/>
      <c r="P29" s="1073"/>
      <c r="Q29" s="1073"/>
      <c r="R29" s="1073"/>
      <c r="S29" s="1073"/>
      <c r="T29" s="1073"/>
      <c r="U29" s="1073"/>
      <c r="V29" s="1073"/>
      <c r="W29" s="1073"/>
      <c r="X29" s="347"/>
    </row>
    <row r="30" spans="1:24" ht="15" customHeight="1">
      <c r="A30" s="1047"/>
      <c r="B30" s="1048"/>
      <c r="C30" s="1048"/>
      <c r="D30" s="1049"/>
      <c r="E30" s="369">
        <v>2</v>
      </c>
      <c r="F30" s="1073" t="s">
        <v>760</v>
      </c>
      <c r="G30" s="1073"/>
      <c r="H30" s="1073"/>
      <c r="I30" s="1073"/>
      <c r="J30" s="1073"/>
      <c r="K30" s="1073"/>
      <c r="L30" s="1073"/>
      <c r="M30" s="1073"/>
      <c r="N30" s="1073"/>
      <c r="O30" s="1073"/>
      <c r="P30" s="1073"/>
      <c r="Q30" s="1073"/>
      <c r="R30" s="1073"/>
      <c r="S30" s="1073"/>
      <c r="T30" s="1073"/>
      <c r="U30" s="1073"/>
      <c r="V30" s="1073"/>
      <c r="W30" s="1073"/>
      <c r="X30" s="347"/>
    </row>
    <row r="31" spans="1:24" ht="15" customHeight="1">
      <c r="A31" s="1035"/>
      <c r="B31" s="1036"/>
      <c r="C31" s="1036"/>
      <c r="D31" s="1037"/>
      <c r="E31" s="364">
        <v>3</v>
      </c>
      <c r="F31" s="1019" t="s">
        <v>715</v>
      </c>
      <c r="G31" s="1020"/>
      <c r="H31" s="1020"/>
      <c r="I31" s="1020"/>
      <c r="J31" s="1020"/>
      <c r="K31" s="1020"/>
      <c r="L31" s="1020"/>
      <c r="M31" s="1020"/>
      <c r="N31" s="1020"/>
      <c r="O31" s="1020"/>
      <c r="P31" s="1020"/>
      <c r="Q31" s="1020"/>
      <c r="R31" s="1020"/>
      <c r="S31" s="1020"/>
      <c r="T31" s="1020"/>
      <c r="U31" s="1020"/>
      <c r="V31" s="1020"/>
      <c r="W31" s="1021"/>
      <c r="X31" s="347"/>
    </row>
    <row r="32" spans="1:24" ht="75" customHeight="1">
      <c r="A32" s="1035"/>
      <c r="B32" s="1036"/>
      <c r="C32" s="1036"/>
      <c r="D32" s="1037"/>
      <c r="E32" s="364">
        <v>4</v>
      </c>
      <c r="F32" s="1073" t="s">
        <v>761</v>
      </c>
      <c r="G32" s="1073"/>
      <c r="H32" s="1073"/>
      <c r="I32" s="1073"/>
      <c r="J32" s="1073"/>
      <c r="K32" s="1073"/>
      <c r="L32" s="1073"/>
      <c r="M32" s="1073"/>
      <c r="N32" s="1073"/>
      <c r="O32" s="1073"/>
      <c r="P32" s="1073"/>
      <c r="Q32" s="1073"/>
      <c r="R32" s="1073"/>
      <c r="S32" s="1073"/>
      <c r="T32" s="1073"/>
      <c r="U32" s="1073"/>
      <c r="V32" s="1073"/>
      <c r="W32" s="1073"/>
      <c r="X32" s="347"/>
    </row>
    <row r="33" spans="1:24" ht="45" customHeight="1">
      <c r="A33" s="1035"/>
      <c r="B33" s="1036"/>
      <c r="C33" s="1036"/>
      <c r="D33" s="1037"/>
      <c r="E33" s="364">
        <v>5</v>
      </c>
      <c r="F33" s="1019" t="s">
        <v>716</v>
      </c>
      <c r="G33" s="1020"/>
      <c r="H33" s="1020"/>
      <c r="I33" s="1020"/>
      <c r="J33" s="1020"/>
      <c r="K33" s="1020"/>
      <c r="L33" s="1020"/>
      <c r="M33" s="1020"/>
      <c r="N33" s="1020"/>
      <c r="O33" s="1020"/>
      <c r="P33" s="1020"/>
      <c r="Q33" s="1020"/>
      <c r="R33" s="1020"/>
      <c r="S33" s="1020"/>
      <c r="T33" s="1020"/>
      <c r="U33" s="1020"/>
      <c r="V33" s="1020"/>
      <c r="W33" s="1021"/>
      <c r="X33" s="347"/>
    </row>
    <row r="34" spans="1:24" ht="45" customHeight="1">
      <c r="A34" s="1035"/>
      <c r="B34" s="1036"/>
      <c r="C34" s="1036"/>
      <c r="D34" s="1037"/>
      <c r="E34" s="364">
        <v>6</v>
      </c>
      <c r="F34" s="1073" t="s">
        <v>717</v>
      </c>
      <c r="G34" s="1073"/>
      <c r="H34" s="1073"/>
      <c r="I34" s="1073"/>
      <c r="J34" s="1073"/>
      <c r="K34" s="1073"/>
      <c r="L34" s="1073"/>
      <c r="M34" s="1073"/>
      <c r="N34" s="1073"/>
      <c r="O34" s="1073"/>
      <c r="P34" s="1073"/>
      <c r="Q34" s="1073"/>
      <c r="R34" s="1073"/>
      <c r="S34" s="1073"/>
      <c r="T34" s="1073"/>
      <c r="U34" s="1073"/>
      <c r="V34" s="1073"/>
      <c r="W34" s="1073"/>
      <c r="X34" s="347"/>
    </row>
    <row r="35" spans="1:24" ht="45" customHeight="1">
      <c r="A35" s="1035"/>
      <c r="B35" s="1036"/>
      <c r="C35" s="1036"/>
      <c r="D35" s="1037"/>
      <c r="E35" s="364">
        <v>7</v>
      </c>
      <c r="F35" s="1073" t="s">
        <v>540</v>
      </c>
      <c r="G35" s="1073"/>
      <c r="H35" s="1073"/>
      <c r="I35" s="1073"/>
      <c r="J35" s="1073"/>
      <c r="K35" s="1073"/>
      <c r="L35" s="1073"/>
      <c r="M35" s="1073"/>
      <c r="N35" s="1073"/>
      <c r="O35" s="1073"/>
      <c r="P35" s="1073"/>
      <c r="Q35" s="1073"/>
      <c r="R35" s="1073"/>
      <c r="S35" s="1073"/>
      <c r="T35" s="1073"/>
      <c r="U35" s="1073"/>
      <c r="V35" s="1073"/>
      <c r="W35" s="1073"/>
      <c r="X35" s="347"/>
    </row>
    <row r="36" spans="1:24" s="349" customFormat="1" ht="30" customHeight="1">
      <c r="A36" s="1056"/>
      <c r="B36" s="1057"/>
      <c r="C36" s="1057"/>
      <c r="D36" s="1058"/>
      <c r="E36" s="364">
        <v>8</v>
      </c>
      <c r="F36" s="1073" t="s">
        <v>718</v>
      </c>
      <c r="G36" s="1073"/>
      <c r="H36" s="1073"/>
      <c r="I36" s="1073"/>
      <c r="J36" s="1073"/>
      <c r="K36" s="1073"/>
      <c r="L36" s="1073"/>
      <c r="M36" s="1073"/>
      <c r="N36" s="1073"/>
      <c r="O36" s="1073"/>
      <c r="P36" s="1073"/>
      <c r="Q36" s="1073"/>
      <c r="R36" s="1073"/>
      <c r="S36" s="1073"/>
      <c r="T36" s="1073"/>
      <c r="U36" s="1073"/>
      <c r="V36" s="1073"/>
      <c r="W36" s="1073"/>
      <c r="X36" s="348"/>
    </row>
    <row r="37" spans="1:24" ht="15" customHeight="1">
      <c r="A37" s="1112" t="s">
        <v>296</v>
      </c>
      <c r="B37" s="1112"/>
      <c r="C37" s="1112"/>
      <c r="D37" s="1112"/>
      <c r="E37" s="371">
        <v>1</v>
      </c>
      <c r="F37" s="1119" t="s">
        <v>313</v>
      </c>
      <c r="G37" s="1119"/>
      <c r="H37" s="1119"/>
      <c r="I37" s="1119"/>
      <c r="J37" s="1119"/>
      <c r="K37" s="1119"/>
      <c r="L37" s="1119"/>
      <c r="M37" s="1119"/>
      <c r="N37" s="1119"/>
      <c r="O37" s="1119"/>
      <c r="P37" s="1119"/>
      <c r="Q37" s="1119"/>
      <c r="R37" s="1119"/>
      <c r="S37" s="1119"/>
      <c r="T37" s="1119"/>
      <c r="U37" s="1119"/>
      <c r="V37" s="1119"/>
      <c r="W37" s="1119"/>
      <c r="X37" s="346"/>
    </row>
    <row r="38" spans="1:24" ht="30" customHeight="1">
      <c r="A38" s="1112"/>
      <c r="B38" s="1112"/>
      <c r="C38" s="1112"/>
      <c r="D38" s="1112"/>
      <c r="E38" s="371">
        <v>2</v>
      </c>
      <c r="F38" s="1073" t="s">
        <v>341</v>
      </c>
      <c r="G38" s="1073"/>
      <c r="H38" s="1073"/>
      <c r="I38" s="1073"/>
      <c r="J38" s="1073"/>
      <c r="K38" s="1073"/>
      <c r="L38" s="1073"/>
      <c r="M38" s="1073"/>
      <c r="N38" s="1073"/>
      <c r="O38" s="1073"/>
      <c r="P38" s="1073"/>
      <c r="Q38" s="1073"/>
      <c r="R38" s="1073"/>
      <c r="S38" s="1073"/>
      <c r="T38" s="1073"/>
      <c r="U38" s="1073"/>
      <c r="V38" s="1073"/>
      <c r="W38" s="1073"/>
      <c r="X38" s="344"/>
    </row>
    <row r="39" spans="1:24" ht="15" customHeight="1">
      <c r="A39" s="1112"/>
      <c r="B39" s="1112"/>
      <c r="C39" s="1112"/>
      <c r="D39" s="1112"/>
      <c r="E39" s="371">
        <v>3</v>
      </c>
      <c r="F39" s="1119" t="s">
        <v>294</v>
      </c>
      <c r="G39" s="1119"/>
      <c r="H39" s="1119"/>
      <c r="I39" s="1119"/>
      <c r="J39" s="1119"/>
      <c r="K39" s="1119"/>
      <c r="L39" s="1119"/>
      <c r="M39" s="1119"/>
      <c r="N39" s="1119"/>
      <c r="O39" s="1119"/>
      <c r="P39" s="1119"/>
      <c r="Q39" s="1119"/>
      <c r="R39" s="1119"/>
      <c r="S39" s="1119"/>
      <c r="T39" s="1119"/>
      <c r="U39" s="1119"/>
      <c r="V39" s="1119"/>
      <c r="W39" s="1119"/>
      <c r="X39" s="346"/>
    </row>
    <row r="40" spans="1:24" ht="15" customHeight="1">
      <c r="A40" s="1112"/>
      <c r="B40" s="1112"/>
      <c r="C40" s="1112"/>
      <c r="D40" s="1112"/>
      <c r="E40" s="371">
        <v>4</v>
      </c>
      <c r="F40" s="1119" t="s">
        <v>295</v>
      </c>
      <c r="G40" s="1119"/>
      <c r="H40" s="1119"/>
      <c r="I40" s="1119"/>
      <c r="J40" s="1119"/>
      <c r="K40" s="1119"/>
      <c r="L40" s="1119"/>
      <c r="M40" s="1119"/>
      <c r="N40" s="1119"/>
      <c r="O40" s="1119"/>
      <c r="P40" s="1119"/>
      <c r="Q40" s="1119"/>
      <c r="R40" s="1119"/>
      <c r="S40" s="1119"/>
      <c r="T40" s="1119"/>
      <c r="U40" s="1119"/>
      <c r="V40" s="1119"/>
      <c r="W40" s="1119"/>
      <c r="X40" s="346"/>
    </row>
    <row r="41" spans="1:24" ht="60" customHeight="1">
      <c r="A41" s="1026" t="s">
        <v>297</v>
      </c>
      <c r="B41" s="1027"/>
      <c r="C41" s="1027"/>
      <c r="D41" s="1028"/>
      <c r="E41" s="383">
        <v>1</v>
      </c>
      <c r="F41" s="1023" t="s">
        <v>541</v>
      </c>
      <c r="G41" s="1024"/>
      <c r="H41" s="1024"/>
      <c r="I41" s="1024"/>
      <c r="J41" s="1024"/>
      <c r="K41" s="1024"/>
      <c r="L41" s="1024"/>
      <c r="M41" s="1024"/>
      <c r="N41" s="1024"/>
      <c r="O41" s="1024"/>
      <c r="P41" s="1024"/>
      <c r="Q41" s="1024"/>
      <c r="R41" s="1024"/>
      <c r="S41" s="1024"/>
      <c r="T41" s="1024"/>
      <c r="U41" s="1024"/>
      <c r="V41" s="1024"/>
      <c r="W41" s="1025"/>
      <c r="X41" s="347"/>
    </row>
    <row r="42" spans="1:24" ht="75" customHeight="1">
      <c r="A42" s="1038"/>
      <c r="B42" s="1039"/>
      <c r="C42" s="1039"/>
      <c r="D42" s="1040"/>
      <c r="E42" s="383">
        <v>2</v>
      </c>
      <c r="F42" s="1019" t="s">
        <v>771</v>
      </c>
      <c r="G42" s="1020"/>
      <c r="H42" s="1020"/>
      <c r="I42" s="1020"/>
      <c r="J42" s="1020"/>
      <c r="K42" s="1020"/>
      <c r="L42" s="1020"/>
      <c r="M42" s="1020"/>
      <c r="N42" s="1020"/>
      <c r="O42" s="1020"/>
      <c r="P42" s="1020"/>
      <c r="Q42" s="1020"/>
      <c r="R42" s="1020"/>
      <c r="S42" s="1020"/>
      <c r="T42" s="1020"/>
      <c r="U42" s="1020"/>
      <c r="V42" s="1020"/>
      <c r="W42" s="1021"/>
      <c r="X42" s="347"/>
    </row>
    <row r="43" spans="1:24" ht="30" customHeight="1">
      <c r="A43" s="1038"/>
      <c r="B43" s="1039"/>
      <c r="C43" s="1039"/>
      <c r="D43" s="1040"/>
      <c r="E43" s="383">
        <v>3</v>
      </c>
      <c r="F43" s="1073" t="s">
        <v>322</v>
      </c>
      <c r="G43" s="1073"/>
      <c r="H43" s="1073"/>
      <c r="I43" s="1073"/>
      <c r="J43" s="1073"/>
      <c r="K43" s="1073"/>
      <c r="L43" s="1073"/>
      <c r="M43" s="1073"/>
      <c r="N43" s="1073"/>
      <c r="O43" s="1073"/>
      <c r="P43" s="1073"/>
      <c r="Q43" s="1073"/>
      <c r="R43" s="1073"/>
      <c r="S43" s="1073"/>
      <c r="T43" s="1073"/>
      <c r="U43" s="1073"/>
      <c r="V43" s="1073"/>
      <c r="W43" s="1073"/>
      <c r="X43" s="347"/>
    </row>
    <row r="44" spans="1:24" ht="45" customHeight="1">
      <c r="A44" s="1038"/>
      <c r="B44" s="1039"/>
      <c r="C44" s="1039"/>
      <c r="D44" s="1040"/>
      <c r="E44" s="383">
        <v>4</v>
      </c>
      <c r="F44" s="1073" t="s">
        <v>565</v>
      </c>
      <c r="G44" s="1073"/>
      <c r="H44" s="1073"/>
      <c r="I44" s="1073"/>
      <c r="J44" s="1073"/>
      <c r="K44" s="1073"/>
      <c r="L44" s="1073"/>
      <c r="M44" s="1073"/>
      <c r="N44" s="1073"/>
      <c r="O44" s="1073"/>
      <c r="P44" s="1073"/>
      <c r="Q44" s="1073"/>
      <c r="R44" s="1073"/>
      <c r="S44" s="1073"/>
      <c r="T44" s="1073"/>
      <c r="U44" s="1073"/>
      <c r="V44" s="1073"/>
      <c r="W44" s="1073"/>
      <c r="X44" s="347"/>
    </row>
    <row r="45" spans="1:24" ht="45" customHeight="1">
      <c r="A45" s="1038"/>
      <c r="B45" s="1039"/>
      <c r="C45" s="1039"/>
      <c r="D45" s="1040"/>
      <c r="E45" s="383">
        <v>5</v>
      </c>
      <c r="F45" s="1073" t="s">
        <v>566</v>
      </c>
      <c r="G45" s="1073"/>
      <c r="H45" s="1073"/>
      <c r="I45" s="1073"/>
      <c r="J45" s="1073"/>
      <c r="K45" s="1073"/>
      <c r="L45" s="1073"/>
      <c r="M45" s="1073"/>
      <c r="N45" s="1073"/>
      <c r="O45" s="1073"/>
      <c r="P45" s="1073"/>
      <c r="Q45" s="1073"/>
      <c r="R45" s="1073"/>
      <c r="S45" s="1073"/>
      <c r="T45" s="1073"/>
      <c r="U45" s="1073"/>
      <c r="V45" s="1073"/>
      <c r="W45" s="1073"/>
      <c r="X45" s="348"/>
    </row>
    <row r="46" spans="1:24" ht="30" customHeight="1">
      <c r="A46" s="1038"/>
      <c r="B46" s="1039"/>
      <c r="C46" s="1039"/>
      <c r="D46" s="1040"/>
      <c r="E46" s="383">
        <v>6</v>
      </c>
      <c r="F46" s="1073" t="s">
        <v>719</v>
      </c>
      <c r="G46" s="1119"/>
      <c r="H46" s="1119"/>
      <c r="I46" s="1119"/>
      <c r="J46" s="1119"/>
      <c r="K46" s="1119"/>
      <c r="L46" s="1119"/>
      <c r="M46" s="1119"/>
      <c r="N46" s="1119"/>
      <c r="O46" s="1119"/>
      <c r="P46" s="1119"/>
      <c r="Q46" s="1119"/>
      <c r="R46" s="1119"/>
      <c r="S46" s="1119"/>
      <c r="T46" s="1119"/>
      <c r="U46" s="1119"/>
      <c r="V46" s="1119"/>
      <c r="W46" s="1119"/>
      <c r="X46" s="350"/>
    </row>
    <row r="47" spans="1:24" ht="30" customHeight="1">
      <c r="A47" s="1038"/>
      <c r="B47" s="1039"/>
      <c r="C47" s="1039"/>
      <c r="D47" s="1040"/>
      <c r="E47" s="383">
        <v>7</v>
      </c>
      <c r="F47" s="1073" t="s">
        <v>542</v>
      </c>
      <c r="G47" s="1073"/>
      <c r="H47" s="1073"/>
      <c r="I47" s="1073"/>
      <c r="J47" s="1073"/>
      <c r="K47" s="1073"/>
      <c r="L47" s="1073"/>
      <c r="M47" s="1073"/>
      <c r="N47" s="1073"/>
      <c r="O47" s="1073"/>
      <c r="P47" s="1073"/>
      <c r="Q47" s="1073"/>
      <c r="R47" s="1073"/>
      <c r="S47" s="1073"/>
      <c r="T47" s="1073"/>
      <c r="U47" s="1073"/>
      <c r="V47" s="1073"/>
      <c r="W47" s="1073"/>
      <c r="X47" s="348"/>
    </row>
    <row r="48" spans="1:24" ht="30" customHeight="1">
      <c r="A48" s="1038"/>
      <c r="B48" s="1039"/>
      <c r="C48" s="1039"/>
      <c r="D48" s="1040"/>
      <c r="E48" s="383">
        <v>8</v>
      </c>
      <c r="F48" s="1019" t="s">
        <v>509</v>
      </c>
      <c r="G48" s="1020"/>
      <c r="H48" s="1020"/>
      <c r="I48" s="1020"/>
      <c r="J48" s="1020"/>
      <c r="K48" s="1020"/>
      <c r="L48" s="1020"/>
      <c r="M48" s="1020"/>
      <c r="N48" s="1020"/>
      <c r="O48" s="1020"/>
      <c r="P48" s="1020"/>
      <c r="Q48" s="1020"/>
      <c r="R48" s="1020"/>
      <c r="S48" s="1020"/>
      <c r="T48" s="1020"/>
      <c r="U48" s="1020"/>
      <c r="V48" s="1020"/>
      <c r="W48" s="1021"/>
      <c r="X48" s="348"/>
    </row>
    <row r="49" spans="1:24" ht="15" customHeight="1">
      <c r="A49" s="1032"/>
      <c r="B49" s="1033"/>
      <c r="C49" s="1033"/>
      <c r="D49" s="1034"/>
      <c r="E49" s="383">
        <v>9</v>
      </c>
      <c r="F49" s="1120" t="s">
        <v>299</v>
      </c>
      <c r="G49" s="1120"/>
      <c r="H49" s="1120"/>
      <c r="I49" s="1120"/>
      <c r="J49" s="1120"/>
      <c r="K49" s="1120"/>
      <c r="L49" s="1120"/>
      <c r="M49" s="1120"/>
      <c r="N49" s="1120"/>
      <c r="O49" s="1120"/>
      <c r="P49" s="1120"/>
      <c r="Q49" s="1120"/>
      <c r="R49" s="1120"/>
      <c r="S49" s="1120"/>
      <c r="T49" s="1120"/>
      <c r="U49" s="1120"/>
      <c r="V49" s="1120"/>
      <c r="W49" s="1120"/>
      <c r="X49" s="351"/>
    </row>
    <row r="50" spans="1:24" s="340" customFormat="1" ht="14.25" customHeight="1">
      <c r="A50" s="1062" t="s">
        <v>10</v>
      </c>
      <c r="B50" s="1062"/>
      <c r="C50" s="1062"/>
      <c r="D50" s="1062"/>
      <c r="E50" s="366"/>
      <c r="F50" s="1102" t="s">
        <v>9</v>
      </c>
      <c r="G50" s="1102"/>
      <c r="H50" s="1102"/>
      <c r="I50" s="1102"/>
      <c r="J50" s="1102"/>
      <c r="K50" s="1102"/>
      <c r="L50" s="1102"/>
      <c r="M50" s="1102"/>
      <c r="N50" s="1102"/>
      <c r="O50" s="1102"/>
      <c r="P50" s="1102"/>
      <c r="Q50" s="1102"/>
      <c r="R50" s="1102"/>
      <c r="S50" s="1102"/>
      <c r="T50" s="1102"/>
      <c r="U50" s="1102"/>
      <c r="V50" s="1102"/>
      <c r="W50" s="1102"/>
      <c r="X50" s="339" t="s">
        <v>308</v>
      </c>
    </row>
    <row r="51" spans="1:24" ht="15" customHeight="1">
      <c r="A51" s="1026" t="s">
        <v>298</v>
      </c>
      <c r="B51" s="1027"/>
      <c r="C51" s="1027"/>
      <c r="D51" s="1028"/>
      <c r="E51" s="383">
        <v>1</v>
      </c>
      <c r="F51" s="1073" t="s">
        <v>543</v>
      </c>
      <c r="G51" s="1073"/>
      <c r="H51" s="1073"/>
      <c r="I51" s="1073"/>
      <c r="J51" s="1073"/>
      <c r="K51" s="1073"/>
      <c r="L51" s="1073"/>
      <c r="M51" s="1073"/>
      <c r="N51" s="1073"/>
      <c r="O51" s="1073"/>
      <c r="P51" s="1073"/>
      <c r="Q51" s="1073"/>
      <c r="R51" s="1073"/>
      <c r="S51" s="1073"/>
      <c r="T51" s="1073"/>
      <c r="U51" s="1073"/>
      <c r="V51" s="1073"/>
      <c r="W51" s="1073"/>
      <c r="X51" s="347"/>
    </row>
    <row r="52" spans="1:24" ht="30" customHeight="1">
      <c r="A52" s="1029"/>
      <c r="B52" s="1030"/>
      <c r="C52" s="1030"/>
      <c r="D52" s="1031"/>
      <c r="E52" s="383">
        <v>2</v>
      </c>
      <c r="F52" s="1073" t="s">
        <v>567</v>
      </c>
      <c r="G52" s="1073"/>
      <c r="H52" s="1073"/>
      <c r="I52" s="1073"/>
      <c r="J52" s="1073"/>
      <c r="K52" s="1073"/>
      <c r="L52" s="1073"/>
      <c r="M52" s="1073"/>
      <c r="N52" s="1073"/>
      <c r="O52" s="1073"/>
      <c r="P52" s="1073"/>
      <c r="Q52" s="1073"/>
      <c r="R52" s="1073"/>
      <c r="S52" s="1073"/>
      <c r="T52" s="1073"/>
      <c r="U52" s="1073"/>
      <c r="V52" s="1073"/>
      <c r="W52" s="1073"/>
      <c r="X52" s="347"/>
    </row>
    <row r="53" spans="1:24" ht="30" customHeight="1">
      <c r="A53" s="1029"/>
      <c r="B53" s="1030"/>
      <c r="C53" s="1030"/>
      <c r="D53" s="1031"/>
      <c r="E53" s="383">
        <v>3</v>
      </c>
      <c r="F53" s="1019" t="s">
        <v>510</v>
      </c>
      <c r="G53" s="1020"/>
      <c r="H53" s="1020"/>
      <c r="I53" s="1020"/>
      <c r="J53" s="1020"/>
      <c r="K53" s="1020"/>
      <c r="L53" s="1020"/>
      <c r="M53" s="1020"/>
      <c r="N53" s="1020"/>
      <c r="O53" s="1020"/>
      <c r="P53" s="1020"/>
      <c r="Q53" s="1020"/>
      <c r="R53" s="1020"/>
      <c r="S53" s="1020"/>
      <c r="T53" s="1020"/>
      <c r="U53" s="1020"/>
      <c r="V53" s="1020"/>
      <c r="W53" s="1021"/>
      <c r="X53" s="347"/>
    </row>
    <row r="54" spans="1:24" ht="30" customHeight="1">
      <c r="A54" s="1038"/>
      <c r="B54" s="1039"/>
      <c r="C54" s="1039"/>
      <c r="D54" s="1040"/>
      <c r="E54" s="383">
        <v>4</v>
      </c>
      <c r="F54" s="1073" t="s">
        <v>322</v>
      </c>
      <c r="G54" s="1073"/>
      <c r="H54" s="1073"/>
      <c r="I54" s="1073"/>
      <c r="J54" s="1073"/>
      <c r="K54" s="1073"/>
      <c r="L54" s="1073"/>
      <c r="M54" s="1073"/>
      <c r="N54" s="1073"/>
      <c r="O54" s="1073"/>
      <c r="P54" s="1073"/>
      <c r="Q54" s="1073"/>
      <c r="R54" s="1073"/>
      <c r="S54" s="1073"/>
      <c r="T54" s="1073"/>
      <c r="U54" s="1073"/>
      <c r="V54" s="1073"/>
      <c r="W54" s="1073"/>
      <c r="X54" s="344"/>
    </row>
    <row r="55" spans="1:24" s="338" customFormat="1" ht="45" customHeight="1">
      <c r="A55" s="1038"/>
      <c r="B55" s="1039"/>
      <c r="C55" s="1039"/>
      <c r="D55" s="1040"/>
      <c r="E55" s="383">
        <v>5</v>
      </c>
      <c r="F55" s="1073" t="s">
        <v>323</v>
      </c>
      <c r="G55" s="1073"/>
      <c r="H55" s="1073"/>
      <c r="I55" s="1073"/>
      <c r="J55" s="1073"/>
      <c r="K55" s="1073"/>
      <c r="L55" s="1073"/>
      <c r="M55" s="1073"/>
      <c r="N55" s="1073"/>
      <c r="O55" s="1073"/>
      <c r="P55" s="1073"/>
      <c r="Q55" s="1073"/>
      <c r="R55" s="1073"/>
      <c r="S55" s="1073"/>
      <c r="T55" s="1073"/>
      <c r="U55" s="1073"/>
      <c r="V55" s="1073"/>
      <c r="W55" s="1073"/>
      <c r="X55" s="344"/>
    </row>
    <row r="56" spans="1:24" ht="45" customHeight="1">
      <c r="A56" s="1038"/>
      <c r="B56" s="1039"/>
      <c r="C56" s="1039"/>
      <c r="D56" s="1040"/>
      <c r="E56" s="383">
        <v>6</v>
      </c>
      <c r="F56" s="1073" t="s">
        <v>568</v>
      </c>
      <c r="G56" s="1073"/>
      <c r="H56" s="1073"/>
      <c r="I56" s="1073"/>
      <c r="J56" s="1073"/>
      <c r="K56" s="1073"/>
      <c r="L56" s="1073"/>
      <c r="M56" s="1073"/>
      <c r="N56" s="1073"/>
      <c r="O56" s="1073"/>
      <c r="P56" s="1073"/>
      <c r="Q56" s="1073"/>
      <c r="R56" s="1073"/>
      <c r="S56" s="1073"/>
      <c r="T56" s="1073"/>
      <c r="U56" s="1073"/>
      <c r="V56" s="1073"/>
      <c r="W56" s="1073"/>
      <c r="X56" s="344"/>
    </row>
    <row r="57" spans="1:24" s="338" customFormat="1" ht="30" customHeight="1">
      <c r="A57" s="1038"/>
      <c r="B57" s="1039"/>
      <c r="C57" s="1039"/>
      <c r="D57" s="1040"/>
      <c r="E57" s="383">
        <v>7</v>
      </c>
      <c r="F57" s="1073" t="s">
        <v>720</v>
      </c>
      <c r="G57" s="1073"/>
      <c r="H57" s="1073"/>
      <c r="I57" s="1073"/>
      <c r="J57" s="1073"/>
      <c r="K57" s="1073"/>
      <c r="L57" s="1073"/>
      <c r="M57" s="1073"/>
      <c r="N57" s="1073"/>
      <c r="O57" s="1073"/>
      <c r="P57" s="1073"/>
      <c r="Q57" s="1073"/>
      <c r="R57" s="1073"/>
      <c r="S57" s="1073"/>
      <c r="T57" s="1073"/>
      <c r="U57" s="1073"/>
      <c r="V57" s="1073"/>
      <c r="W57" s="1073"/>
      <c r="X57" s="352"/>
    </row>
    <row r="58" spans="1:24" ht="30" customHeight="1">
      <c r="A58" s="1038"/>
      <c r="B58" s="1039"/>
      <c r="C58" s="1039"/>
      <c r="D58" s="1040"/>
      <c r="E58" s="383">
        <v>8</v>
      </c>
      <c r="F58" s="1073" t="s">
        <v>721</v>
      </c>
      <c r="G58" s="1073"/>
      <c r="H58" s="1073"/>
      <c r="I58" s="1073"/>
      <c r="J58" s="1073"/>
      <c r="K58" s="1073"/>
      <c r="L58" s="1073"/>
      <c r="M58" s="1073"/>
      <c r="N58" s="1073"/>
      <c r="O58" s="1073"/>
      <c r="P58" s="1073"/>
      <c r="Q58" s="1073"/>
      <c r="R58" s="1073"/>
      <c r="S58" s="1073"/>
      <c r="T58" s="1073"/>
      <c r="U58" s="1073"/>
      <c r="V58" s="1073"/>
      <c r="W58" s="1073"/>
      <c r="X58" s="344"/>
    </row>
    <row r="59" spans="1:24" ht="30" customHeight="1">
      <c r="A59" s="1032"/>
      <c r="B59" s="1033"/>
      <c r="C59" s="1033"/>
      <c r="D59" s="1034"/>
      <c r="E59" s="383">
        <v>9</v>
      </c>
      <c r="F59" s="1019" t="s">
        <v>509</v>
      </c>
      <c r="G59" s="1020"/>
      <c r="H59" s="1020"/>
      <c r="I59" s="1020"/>
      <c r="J59" s="1020"/>
      <c r="K59" s="1020"/>
      <c r="L59" s="1020"/>
      <c r="M59" s="1020"/>
      <c r="N59" s="1020"/>
      <c r="O59" s="1020"/>
      <c r="P59" s="1020"/>
      <c r="Q59" s="1020"/>
      <c r="R59" s="1020"/>
      <c r="S59" s="1020"/>
      <c r="T59" s="1020"/>
      <c r="U59" s="1020"/>
      <c r="V59" s="1020"/>
      <c r="W59" s="1021"/>
      <c r="X59" s="348"/>
    </row>
    <row r="60" spans="1:24" ht="15" customHeight="1">
      <c r="A60" s="1044" t="s">
        <v>355</v>
      </c>
      <c r="B60" s="1045"/>
      <c r="C60" s="1045"/>
      <c r="D60" s="1046"/>
      <c r="E60" s="364">
        <v>1</v>
      </c>
      <c r="F60" s="1073" t="s">
        <v>301</v>
      </c>
      <c r="G60" s="1073"/>
      <c r="H60" s="1073"/>
      <c r="I60" s="1073"/>
      <c r="J60" s="1073"/>
      <c r="K60" s="1073"/>
      <c r="L60" s="1073"/>
      <c r="M60" s="1073"/>
      <c r="N60" s="1073"/>
      <c r="O60" s="1073"/>
      <c r="P60" s="1073"/>
      <c r="Q60" s="1073"/>
      <c r="R60" s="1073"/>
      <c r="S60" s="1073"/>
      <c r="T60" s="1073"/>
      <c r="U60" s="1073"/>
      <c r="V60" s="1073"/>
      <c r="W60" s="1073"/>
      <c r="X60" s="347"/>
    </row>
    <row r="61" spans="1:24" ht="45" customHeight="1">
      <c r="A61" s="1047"/>
      <c r="B61" s="1048"/>
      <c r="C61" s="1048"/>
      <c r="D61" s="1049"/>
      <c r="E61" s="364">
        <v>2</v>
      </c>
      <c r="F61" s="1073" t="s">
        <v>545</v>
      </c>
      <c r="G61" s="1073"/>
      <c r="H61" s="1073"/>
      <c r="I61" s="1073"/>
      <c r="J61" s="1073"/>
      <c r="K61" s="1073"/>
      <c r="L61" s="1073"/>
      <c r="M61" s="1073"/>
      <c r="N61" s="1073"/>
      <c r="O61" s="1073"/>
      <c r="P61" s="1073"/>
      <c r="Q61" s="1073"/>
      <c r="R61" s="1073"/>
      <c r="S61" s="1073"/>
      <c r="T61" s="1073"/>
      <c r="U61" s="1073"/>
      <c r="V61" s="1073"/>
      <c r="W61" s="1073"/>
      <c r="X61" s="347"/>
    </row>
    <row r="62" spans="1:24" ht="45" customHeight="1">
      <c r="A62" s="1035"/>
      <c r="B62" s="1036"/>
      <c r="C62" s="1036"/>
      <c r="D62" s="1037"/>
      <c r="E62" s="364">
        <v>3</v>
      </c>
      <c r="F62" s="1073" t="s">
        <v>546</v>
      </c>
      <c r="G62" s="1073"/>
      <c r="H62" s="1073"/>
      <c r="I62" s="1073"/>
      <c r="J62" s="1073"/>
      <c r="K62" s="1073"/>
      <c r="L62" s="1073"/>
      <c r="M62" s="1073"/>
      <c r="N62" s="1073"/>
      <c r="O62" s="1073"/>
      <c r="P62" s="1073"/>
      <c r="Q62" s="1073"/>
      <c r="R62" s="1073"/>
      <c r="S62" s="1073"/>
      <c r="T62" s="1073"/>
      <c r="U62" s="1073"/>
      <c r="V62" s="1073"/>
      <c r="W62" s="1073"/>
      <c r="X62" s="347"/>
    </row>
    <row r="63" spans="1:24" ht="30" customHeight="1">
      <c r="A63" s="1035"/>
      <c r="B63" s="1036"/>
      <c r="C63" s="1036"/>
      <c r="D63" s="1037"/>
      <c r="E63" s="364">
        <v>4</v>
      </c>
      <c r="F63" s="1019" t="s">
        <v>511</v>
      </c>
      <c r="G63" s="1020"/>
      <c r="H63" s="1020"/>
      <c r="I63" s="1020"/>
      <c r="J63" s="1020"/>
      <c r="K63" s="1020"/>
      <c r="L63" s="1020"/>
      <c r="M63" s="1020"/>
      <c r="N63" s="1020"/>
      <c r="O63" s="1020"/>
      <c r="P63" s="1020"/>
      <c r="Q63" s="1020"/>
      <c r="R63" s="1020"/>
      <c r="S63" s="1020"/>
      <c r="T63" s="1020"/>
      <c r="U63" s="1020"/>
      <c r="V63" s="1020"/>
      <c r="W63" s="1021"/>
      <c r="X63" s="347"/>
    </row>
    <row r="64" spans="1:24" ht="30" customHeight="1">
      <c r="A64" s="1035"/>
      <c r="B64" s="1036"/>
      <c r="C64" s="1036"/>
      <c r="D64" s="1037"/>
      <c r="E64" s="364">
        <v>5</v>
      </c>
      <c r="F64" s="1019" t="s">
        <v>512</v>
      </c>
      <c r="G64" s="1020"/>
      <c r="H64" s="1020"/>
      <c r="I64" s="1020"/>
      <c r="J64" s="1020"/>
      <c r="K64" s="1020"/>
      <c r="L64" s="1020"/>
      <c r="M64" s="1020"/>
      <c r="N64" s="1020"/>
      <c r="O64" s="1020"/>
      <c r="P64" s="1020"/>
      <c r="Q64" s="1020"/>
      <c r="R64" s="1020"/>
      <c r="S64" s="1020"/>
      <c r="T64" s="1020"/>
      <c r="U64" s="1020"/>
      <c r="V64" s="1020"/>
      <c r="W64" s="1021"/>
      <c r="X64" s="347"/>
    </row>
    <row r="65" spans="1:24" ht="45" customHeight="1">
      <c r="A65" s="1035"/>
      <c r="B65" s="1036"/>
      <c r="C65" s="1036"/>
      <c r="D65" s="1037"/>
      <c r="E65" s="364">
        <v>6</v>
      </c>
      <c r="F65" s="1073" t="s">
        <v>724</v>
      </c>
      <c r="G65" s="1073"/>
      <c r="H65" s="1073"/>
      <c r="I65" s="1073"/>
      <c r="J65" s="1073"/>
      <c r="K65" s="1073"/>
      <c r="L65" s="1073"/>
      <c r="M65" s="1073"/>
      <c r="N65" s="1073"/>
      <c r="O65" s="1073"/>
      <c r="P65" s="1073"/>
      <c r="Q65" s="1073"/>
      <c r="R65" s="1073"/>
      <c r="S65" s="1073"/>
      <c r="T65" s="1073"/>
      <c r="U65" s="1073"/>
      <c r="V65" s="1073"/>
      <c r="W65" s="1073"/>
      <c r="X65" s="347"/>
    </row>
    <row r="66" spans="1:24" ht="45" customHeight="1">
      <c r="A66" s="1035"/>
      <c r="B66" s="1036"/>
      <c r="C66" s="1036"/>
      <c r="D66" s="1037"/>
      <c r="E66" s="369">
        <v>7</v>
      </c>
      <c r="F66" s="1019" t="s">
        <v>513</v>
      </c>
      <c r="G66" s="1020"/>
      <c r="H66" s="1020"/>
      <c r="I66" s="1020"/>
      <c r="J66" s="1020"/>
      <c r="K66" s="1020"/>
      <c r="L66" s="1020"/>
      <c r="M66" s="1020"/>
      <c r="N66" s="1020"/>
      <c r="O66" s="1020"/>
      <c r="P66" s="1020"/>
      <c r="Q66" s="1020"/>
      <c r="R66" s="1020"/>
      <c r="S66" s="1020"/>
      <c r="T66" s="1020"/>
      <c r="U66" s="1020"/>
      <c r="V66" s="1020"/>
      <c r="W66" s="1021"/>
      <c r="X66" s="347"/>
    </row>
    <row r="67" spans="1:24" ht="15" customHeight="1">
      <c r="A67" s="1035"/>
      <c r="B67" s="1036"/>
      <c r="C67" s="1036"/>
      <c r="D67" s="1037"/>
      <c r="E67" s="369">
        <v>8</v>
      </c>
      <c r="F67" s="1019" t="s">
        <v>514</v>
      </c>
      <c r="G67" s="1020"/>
      <c r="H67" s="1020"/>
      <c r="I67" s="1020"/>
      <c r="J67" s="1020"/>
      <c r="K67" s="1020"/>
      <c r="L67" s="1020"/>
      <c r="M67" s="1020"/>
      <c r="N67" s="1020"/>
      <c r="O67" s="1020"/>
      <c r="P67" s="1020"/>
      <c r="Q67" s="1020"/>
      <c r="R67" s="1020"/>
      <c r="S67" s="1020"/>
      <c r="T67" s="1020"/>
      <c r="U67" s="1020"/>
      <c r="V67" s="1020"/>
      <c r="W67" s="1021"/>
      <c r="X67" s="347"/>
    </row>
    <row r="68" spans="1:24" ht="30" customHeight="1">
      <c r="A68" s="1035"/>
      <c r="B68" s="1036"/>
      <c r="C68" s="1036"/>
      <c r="D68" s="1037"/>
      <c r="E68" s="369">
        <v>9</v>
      </c>
      <c r="F68" s="1019" t="s">
        <v>515</v>
      </c>
      <c r="G68" s="1020"/>
      <c r="H68" s="1020"/>
      <c r="I68" s="1020"/>
      <c r="J68" s="1020"/>
      <c r="K68" s="1020"/>
      <c r="L68" s="1020"/>
      <c r="M68" s="1020"/>
      <c r="N68" s="1020"/>
      <c r="O68" s="1020"/>
      <c r="P68" s="1020"/>
      <c r="Q68" s="1020"/>
      <c r="R68" s="1020"/>
      <c r="S68" s="1020"/>
      <c r="T68" s="1020"/>
      <c r="U68" s="1020"/>
      <c r="V68" s="1020"/>
      <c r="W68" s="1021"/>
      <c r="X68" s="347"/>
    </row>
    <row r="69" spans="1:24" ht="30" customHeight="1">
      <c r="A69" s="1035"/>
      <c r="B69" s="1036"/>
      <c r="C69" s="1036"/>
      <c r="D69" s="1037"/>
      <c r="E69" s="369">
        <v>10</v>
      </c>
      <c r="F69" s="1019" t="s">
        <v>544</v>
      </c>
      <c r="G69" s="1020"/>
      <c r="H69" s="1020"/>
      <c r="I69" s="1020"/>
      <c r="J69" s="1020"/>
      <c r="K69" s="1020"/>
      <c r="L69" s="1020"/>
      <c r="M69" s="1020"/>
      <c r="N69" s="1020"/>
      <c r="O69" s="1020"/>
      <c r="P69" s="1020"/>
      <c r="Q69" s="1020"/>
      <c r="R69" s="1020"/>
      <c r="S69" s="1020"/>
      <c r="T69" s="1020"/>
      <c r="U69" s="1020"/>
      <c r="V69" s="1020"/>
      <c r="W69" s="1021"/>
      <c r="X69" s="347"/>
    </row>
    <row r="70" spans="1:24" ht="45" customHeight="1">
      <c r="A70" s="1035"/>
      <c r="B70" s="1036"/>
      <c r="C70" s="1036"/>
      <c r="D70" s="1037"/>
      <c r="E70" s="369">
        <v>11</v>
      </c>
      <c r="F70" s="1073" t="s">
        <v>547</v>
      </c>
      <c r="G70" s="1073"/>
      <c r="H70" s="1073"/>
      <c r="I70" s="1073"/>
      <c r="J70" s="1073"/>
      <c r="K70" s="1073"/>
      <c r="L70" s="1073"/>
      <c r="M70" s="1073"/>
      <c r="N70" s="1073"/>
      <c r="O70" s="1073"/>
      <c r="P70" s="1073"/>
      <c r="Q70" s="1073"/>
      <c r="R70" s="1073"/>
      <c r="S70" s="1073"/>
      <c r="T70" s="1073"/>
      <c r="U70" s="1073"/>
      <c r="V70" s="1073"/>
      <c r="W70" s="1073"/>
      <c r="X70" s="347"/>
    </row>
    <row r="71" spans="1:24" ht="45" customHeight="1">
      <c r="A71" s="1035"/>
      <c r="B71" s="1036"/>
      <c r="C71" s="1036"/>
      <c r="D71" s="1037"/>
      <c r="E71" s="369">
        <v>12</v>
      </c>
      <c r="F71" s="1019" t="s">
        <v>516</v>
      </c>
      <c r="G71" s="1020"/>
      <c r="H71" s="1020"/>
      <c r="I71" s="1020"/>
      <c r="J71" s="1020"/>
      <c r="K71" s="1020"/>
      <c r="L71" s="1020"/>
      <c r="M71" s="1020"/>
      <c r="N71" s="1020"/>
      <c r="O71" s="1020"/>
      <c r="P71" s="1020"/>
      <c r="Q71" s="1020"/>
      <c r="R71" s="1020"/>
      <c r="S71" s="1020"/>
      <c r="T71" s="1020"/>
      <c r="U71" s="1020"/>
      <c r="V71" s="1020"/>
      <c r="W71" s="1021"/>
      <c r="X71" s="347"/>
    </row>
    <row r="72" spans="1:24" ht="15" customHeight="1">
      <c r="A72" s="1059"/>
      <c r="B72" s="1060"/>
      <c r="C72" s="1060"/>
      <c r="D72" s="1061"/>
      <c r="E72" s="369">
        <v>13</v>
      </c>
      <c r="F72" s="1073" t="s">
        <v>302</v>
      </c>
      <c r="G72" s="1073"/>
      <c r="H72" s="1073"/>
      <c r="I72" s="1073"/>
      <c r="J72" s="1073"/>
      <c r="K72" s="1073"/>
      <c r="L72" s="1073"/>
      <c r="M72" s="1073"/>
      <c r="N72" s="1073"/>
      <c r="O72" s="1073"/>
      <c r="P72" s="1073"/>
      <c r="Q72" s="1073"/>
      <c r="R72" s="1073"/>
      <c r="S72" s="1073"/>
      <c r="T72" s="1073"/>
      <c r="U72" s="1073"/>
      <c r="V72" s="1073"/>
      <c r="W72" s="1073"/>
      <c r="X72" s="347"/>
    </row>
    <row r="73" spans="1:24" s="340" customFormat="1" ht="14.25" customHeight="1">
      <c r="A73" s="1062" t="s">
        <v>10</v>
      </c>
      <c r="B73" s="1062"/>
      <c r="C73" s="1062"/>
      <c r="D73" s="1062"/>
      <c r="E73" s="366"/>
      <c r="F73" s="1102" t="s">
        <v>9</v>
      </c>
      <c r="G73" s="1102"/>
      <c r="H73" s="1102"/>
      <c r="I73" s="1102"/>
      <c r="J73" s="1102"/>
      <c r="K73" s="1102"/>
      <c r="L73" s="1102"/>
      <c r="M73" s="1102"/>
      <c r="N73" s="1102"/>
      <c r="O73" s="1102"/>
      <c r="P73" s="1102"/>
      <c r="Q73" s="1102"/>
      <c r="R73" s="1102"/>
      <c r="S73" s="1102"/>
      <c r="T73" s="1102"/>
      <c r="U73" s="1102"/>
      <c r="V73" s="1102"/>
      <c r="W73" s="1102"/>
      <c r="X73" s="378" t="s">
        <v>308</v>
      </c>
    </row>
    <row r="74" spans="1:24" ht="30" customHeight="1">
      <c r="A74" s="1044" t="s">
        <v>356</v>
      </c>
      <c r="B74" s="1045"/>
      <c r="C74" s="1045"/>
      <c r="D74" s="1046"/>
      <c r="E74" s="364">
        <v>1</v>
      </c>
      <c r="F74" s="1023" t="s">
        <v>723</v>
      </c>
      <c r="G74" s="1024"/>
      <c r="H74" s="1024"/>
      <c r="I74" s="1024"/>
      <c r="J74" s="1024"/>
      <c r="K74" s="1024"/>
      <c r="L74" s="1024"/>
      <c r="M74" s="1024"/>
      <c r="N74" s="1024"/>
      <c r="O74" s="1024"/>
      <c r="P74" s="1024"/>
      <c r="Q74" s="1024"/>
      <c r="R74" s="1024"/>
      <c r="S74" s="1024"/>
      <c r="T74" s="1024"/>
      <c r="U74" s="1024"/>
      <c r="V74" s="1024"/>
      <c r="W74" s="1025"/>
      <c r="X74" s="347"/>
    </row>
    <row r="75" spans="1:24" ht="15" customHeight="1">
      <c r="A75" s="1047"/>
      <c r="B75" s="1048"/>
      <c r="C75" s="1048"/>
      <c r="D75" s="1049"/>
      <c r="E75" s="364">
        <v>2</v>
      </c>
      <c r="F75" s="1023" t="s">
        <v>722</v>
      </c>
      <c r="G75" s="1024"/>
      <c r="H75" s="1024"/>
      <c r="I75" s="1024"/>
      <c r="J75" s="1024"/>
      <c r="K75" s="1024"/>
      <c r="L75" s="1024"/>
      <c r="M75" s="1024"/>
      <c r="N75" s="1024"/>
      <c r="O75" s="1024"/>
      <c r="P75" s="1024"/>
      <c r="Q75" s="1024"/>
      <c r="R75" s="1024"/>
      <c r="S75" s="1024"/>
      <c r="T75" s="1024"/>
      <c r="U75" s="1024"/>
      <c r="V75" s="1024"/>
      <c r="W75" s="1025"/>
      <c r="X75" s="347"/>
    </row>
    <row r="76" spans="1:24" ht="15" customHeight="1">
      <c r="A76" s="1044" t="s">
        <v>300</v>
      </c>
      <c r="B76" s="1045"/>
      <c r="C76" s="1045"/>
      <c r="D76" s="1046"/>
      <c r="E76" s="364">
        <v>1</v>
      </c>
      <c r="F76" s="1073" t="s">
        <v>303</v>
      </c>
      <c r="G76" s="1073"/>
      <c r="H76" s="1073"/>
      <c r="I76" s="1073"/>
      <c r="J76" s="1073"/>
      <c r="K76" s="1073"/>
      <c r="L76" s="1073"/>
      <c r="M76" s="1073"/>
      <c r="N76" s="1073"/>
      <c r="O76" s="1073"/>
      <c r="P76" s="1073"/>
      <c r="Q76" s="1073"/>
      <c r="R76" s="1073"/>
      <c r="S76" s="1073"/>
      <c r="T76" s="1073"/>
      <c r="U76" s="1073"/>
      <c r="V76" s="1073"/>
      <c r="W76" s="1073"/>
      <c r="X76" s="347"/>
    </row>
    <row r="77" spans="1:24" ht="45" customHeight="1">
      <c r="A77" s="1050"/>
      <c r="B77" s="1051"/>
      <c r="C77" s="1051"/>
      <c r="D77" s="1052"/>
      <c r="E77" s="364">
        <v>2</v>
      </c>
      <c r="F77" s="1073" t="s">
        <v>304</v>
      </c>
      <c r="G77" s="1073"/>
      <c r="H77" s="1073"/>
      <c r="I77" s="1073"/>
      <c r="J77" s="1073"/>
      <c r="K77" s="1073"/>
      <c r="L77" s="1073"/>
      <c r="M77" s="1073"/>
      <c r="N77" s="1073"/>
      <c r="O77" s="1073"/>
      <c r="P77" s="1073"/>
      <c r="Q77" s="1073"/>
      <c r="R77" s="1073"/>
      <c r="S77" s="1073"/>
      <c r="T77" s="1073"/>
      <c r="U77" s="1073"/>
      <c r="V77" s="1073"/>
      <c r="W77" s="1073"/>
      <c r="X77" s="347"/>
    </row>
    <row r="78" spans="1:24" ht="15" customHeight="1">
      <c r="A78" s="1044" t="s">
        <v>564</v>
      </c>
      <c r="B78" s="1045"/>
      <c r="C78" s="1045"/>
      <c r="D78" s="1046"/>
      <c r="E78" s="364">
        <v>1</v>
      </c>
      <c r="F78" s="1073" t="s">
        <v>305</v>
      </c>
      <c r="G78" s="1073"/>
      <c r="H78" s="1073"/>
      <c r="I78" s="1073"/>
      <c r="J78" s="1073"/>
      <c r="K78" s="1073"/>
      <c r="L78" s="1073"/>
      <c r="M78" s="1073"/>
      <c r="N78" s="1073"/>
      <c r="O78" s="1073"/>
      <c r="P78" s="1073"/>
      <c r="Q78" s="1073"/>
      <c r="R78" s="1073"/>
      <c r="S78" s="1073"/>
      <c r="T78" s="1073"/>
      <c r="U78" s="1073"/>
      <c r="V78" s="1073"/>
      <c r="W78" s="1073"/>
      <c r="X78" s="347"/>
    </row>
    <row r="79" spans="1:24" ht="45" customHeight="1">
      <c r="A79" s="1047"/>
      <c r="B79" s="1048"/>
      <c r="C79" s="1048"/>
      <c r="D79" s="1049"/>
      <c r="E79" s="364">
        <v>2</v>
      </c>
      <c r="F79" s="1073" t="s">
        <v>306</v>
      </c>
      <c r="G79" s="1073"/>
      <c r="H79" s="1073"/>
      <c r="I79" s="1073"/>
      <c r="J79" s="1073"/>
      <c r="K79" s="1073"/>
      <c r="L79" s="1073"/>
      <c r="M79" s="1073"/>
      <c r="N79" s="1073"/>
      <c r="O79" s="1073"/>
      <c r="P79" s="1073"/>
      <c r="Q79" s="1073"/>
      <c r="R79" s="1073"/>
      <c r="S79" s="1073"/>
      <c r="T79" s="1073"/>
      <c r="U79" s="1073"/>
      <c r="V79" s="1073"/>
      <c r="W79" s="1073"/>
      <c r="X79" s="347"/>
    </row>
    <row r="80" spans="1:24" ht="45" customHeight="1">
      <c r="A80" s="1056"/>
      <c r="B80" s="1057"/>
      <c r="C80" s="1057"/>
      <c r="D80" s="1058"/>
      <c r="E80" s="364">
        <v>3</v>
      </c>
      <c r="F80" s="1073" t="s">
        <v>307</v>
      </c>
      <c r="G80" s="1073"/>
      <c r="H80" s="1073"/>
      <c r="I80" s="1073"/>
      <c r="J80" s="1073"/>
      <c r="K80" s="1073"/>
      <c r="L80" s="1073"/>
      <c r="M80" s="1073"/>
      <c r="N80" s="1073"/>
      <c r="O80" s="1073"/>
      <c r="P80" s="1073"/>
      <c r="Q80" s="1073"/>
      <c r="R80" s="1073"/>
      <c r="S80" s="1073"/>
      <c r="T80" s="1073"/>
      <c r="U80" s="1073"/>
      <c r="V80" s="1073"/>
      <c r="W80" s="1073"/>
      <c r="X80" s="347"/>
    </row>
    <row r="81" spans="1:24" ht="15" customHeight="1">
      <c r="A81" s="1044" t="s">
        <v>357</v>
      </c>
      <c r="B81" s="1045"/>
      <c r="C81" s="1045"/>
      <c r="D81" s="1046"/>
      <c r="E81" s="364">
        <v>1</v>
      </c>
      <c r="F81" s="1073" t="s">
        <v>305</v>
      </c>
      <c r="G81" s="1073"/>
      <c r="H81" s="1073"/>
      <c r="I81" s="1073"/>
      <c r="J81" s="1073"/>
      <c r="K81" s="1073"/>
      <c r="L81" s="1073"/>
      <c r="M81" s="1073"/>
      <c r="N81" s="1073"/>
      <c r="O81" s="1073"/>
      <c r="P81" s="1073"/>
      <c r="Q81" s="1073"/>
      <c r="R81" s="1073"/>
      <c r="S81" s="1073"/>
      <c r="T81" s="1073"/>
      <c r="U81" s="1073"/>
      <c r="V81" s="1073"/>
      <c r="W81" s="1073"/>
      <c r="X81" s="347"/>
    </row>
    <row r="82" spans="1:24" ht="45" customHeight="1">
      <c r="A82" s="1047"/>
      <c r="B82" s="1048"/>
      <c r="C82" s="1048"/>
      <c r="D82" s="1049"/>
      <c r="E82" s="364">
        <v>2</v>
      </c>
      <c r="F82" s="1073" t="s">
        <v>306</v>
      </c>
      <c r="G82" s="1073"/>
      <c r="H82" s="1073"/>
      <c r="I82" s="1073"/>
      <c r="J82" s="1073"/>
      <c r="K82" s="1073"/>
      <c r="L82" s="1073"/>
      <c r="M82" s="1073"/>
      <c r="N82" s="1073"/>
      <c r="O82" s="1073"/>
      <c r="P82" s="1073"/>
      <c r="Q82" s="1073"/>
      <c r="R82" s="1073"/>
      <c r="S82" s="1073"/>
      <c r="T82" s="1073"/>
      <c r="U82" s="1073"/>
      <c r="V82" s="1073"/>
      <c r="W82" s="1073"/>
      <c r="X82" s="347"/>
    </row>
    <row r="83" spans="1:24" ht="45" customHeight="1">
      <c r="A83" s="1056"/>
      <c r="B83" s="1057"/>
      <c r="C83" s="1057"/>
      <c r="D83" s="1058"/>
      <c r="E83" s="364">
        <v>3</v>
      </c>
      <c r="F83" s="1073" t="s">
        <v>803</v>
      </c>
      <c r="G83" s="1073"/>
      <c r="H83" s="1073"/>
      <c r="I83" s="1073"/>
      <c r="J83" s="1073"/>
      <c r="K83" s="1073"/>
      <c r="L83" s="1073"/>
      <c r="M83" s="1073"/>
      <c r="N83" s="1073"/>
      <c r="O83" s="1073"/>
      <c r="P83" s="1073"/>
      <c r="Q83" s="1073"/>
      <c r="R83" s="1073"/>
      <c r="S83" s="1073"/>
      <c r="T83" s="1073"/>
      <c r="U83" s="1073"/>
      <c r="V83" s="1073"/>
      <c r="W83" s="1073"/>
      <c r="X83" s="347"/>
    </row>
    <row r="84" spans="1:24" ht="15" customHeight="1">
      <c r="A84" s="1074" t="s">
        <v>311</v>
      </c>
      <c r="B84" s="1075"/>
      <c r="C84" s="1075"/>
      <c r="D84" s="1076"/>
      <c r="E84" s="376">
        <v>1</v>
      </c>
      <c r="F84" s="1073" t="s">
        <v>314</v>
      </c>
      <c r="G84" s="1073"/>
      <c r="H84" s="1073"/>
      <c r="I84" s="1073"/>
      <c r="J84" s="1073"/>
      <c r="K84" s="1073"/>
      <c r="L84" s="1073"/>
      <c r="M84" s="1073"/>
      <c r="N84" s="1073"/>
      <c r="O84" s="1073"/>
      <c r="P84" s="1073"/>
      <c r="Q84" s="1073"/>
      <c r="R84" s="1073"/>
      <c r="S84" s="1073"/>
      <c r="T84" s="1073"/>
      <c r="U84" s="1073"/>
      <c r="V84" s="1073"/>
      <c r="W84" s="1073"/>
      <c r="X84" s="344"/>
    </row>
    <row r="85" spans="1:24" ht="30" customHeight="1">
      <c r="A85" s="1077"/>
      <c r="B85" s="1078"/>
      <c r="C85" s="1078"/>
      <c r="D85" s="1079"/>
      <c r="E85" s="376">
        <v>2</v>
      </c>
      <c r="F85" s="1073" t="s">
        <v>804</v>
      </c>
      <c r="G85" s="1073"/>
      <c r="H85" s="1073"/>
      <c r="I85" s="1073"/>
      <c r="J85" s="1073"/>
      <c r="K85" s="1073"/>
      <c r="L85" s="1073"/>
      <c r="M85" s="1073"/>
      <c r="N85" s="1073"/>
      <c r="O85" s="1073"/>
      <c r="P85" s="1073"/>
      <c r="Q85" s="1073"/>
      <c r="R85" s="1073"/>
      <c r="S85" s="1073"/>
      <c r="T85" s="1073"/>
      <c r="U85" s="1073"/>
      <c r="V85" s="1073"/>
      <c r="W85" s="1073"/>
      <c r="X85" s="353"/>
    </row>
    <row r="86" spans="1:24" ht="45" customHeight="1">
      <c r="A86" s="1080"/>
      <c r="B86" s="1081"/>
      <c r="C86" s="1081"/>
      <c r="D86" s="1082"/>
      <c r="E86" s="376">
        <v>3</v>
      </c>
      <c r="F86" s="1073" t="s">
        <v>548</v>
      </c>
      <c r="G86" s="1073"/>
      <c r="H86" s="1073"/>
      <c r="I86" s="1073"/>
      <c r="J86" s="1073"/>
      <c r="K86" s="1073"/>
      <c r="L86" s="1073"/>
      <c r="M86" s="1073"/>
      <c r="N86" s="1073"/>
      <c r="O86" s="1073"/>
      <c r="P86" s="1073"/>
      <c r="Q86" s="1073"/>
      <c r="R86" s="1073"/>
      <c r="S86" s="1073"/>
      <c r="T86" s="1073"/>
      <c r="U86" s="1073"/>
      <c r="V86" s="1073"/>
      <c r="W86" s="1073"/>
      <c r="X86" s="353"/>
    </row>
    <row r="87" spans="1:24" ht="15" customHeight="1">
      <c r="A87" s="1083"/>
      <c r="B87" s="1084"/>
      <c r="C87" s="1084"/>
      <c r="D87" s="1085"/>
      <c r="E87" s="376">
        <v>4</v>
      </c>
      <c r="F87" s="1073" t="s">
        <v>315</v>
      </c>
      <c r="G87" s="1073"/>
      <c r="H87" s="1073"/>
      <c r="I87" s="1073"/>
      <c r="J87" s="1073"/>
      <c r="K87" s="1073"/>
      <c r="L87" s="1073"/>
      <c r="M87" s="1073"/>
      <c r="N87" s="1073"/>
      <c r="O87" s="1073"/>
      <c r="P87" s="1073"/>
      <c r="Q87" s="1073"/>
      <c r="R87" s="1073"/>
      <c r="S87" s="1073"/>
      <c r="T87" s="1073"/>
      <c r="U87" s="1073"/>
      <c r="V87" s="1073"/>
      <c r="W87" s="1073"/>
      <c r="X87" s="353"/>
    </row>
    <row r="88" spans="1:24" ht="15" customHeight="1">
      <c r="A88" s="1053" t="s">
        <v>312</v>
      </c>
      <c r="B88" s="1054"/>
      <c r="C88" s="1054"/>
      <c r="D88" s="1055"/>
      <c r="E88" s="384">
        <v>1</v>
      </c>
      <c r="F88" s="1073" t="s">
        <v>316</v>
      </c>
      <c r="G88" s="1073"/>
      <c r="H88" s="1073"/>
      <c r="I88" s="1073"/>
      <c r="J88" s="1073"/>
      <c r="K88" s="1073"/>
      <c r="L88" s="1073"/>
      <c r="M88" s="1073"/>
      <c r="N88" s="1073"/>
      <c r="O88" s="1073"/>
      <c r="P88" s="1073"/>
      <c r="Q88" s="1073"/>
      <c r="R88" s="1073"/>
      <c r="S88" s="1073"/>
      <c r="T88" s="1073"/>
      <c r="U88" s="1073"/>
      <c r="V88" s="1073"/>
      <c r="W88" s="1073"/>
      <c r="X88" s="353"/>
    </row>
    <row r="89" spans="1:24" ht="15" customHeight="1">
      <c r="A89" s="1053"/>
      <c r="B89" s="1054"/>
      <c r="C89" s="1054"/>
      <c r="D89" s="1055"/>
      <c r="E89" s="384">
        <v>2</v>
      </c>
      <c r="F89" s="1073" t="s">
        <v>317</v>
      </c>
      <c r="G89" s="1073"/>
      <c r="H89" s="1073"/>
      <c r="I89" s="1073"/>
      <c r="J89" s="1073"/>
      <c r="K89" s="1073"/>
      <c r="L89" s="1073"/>
      <c r="M89" s="1073"/>
      <c r="N89" s="1073"/>
      <c r="O89" s="1073"/>
      <c r="P89" s="1073"/>
      <c r="Q89" s="1073"/>
      <c r="R89" s="1073"/>
      <c r="S89" s="1073"/>
      <c r="T89" s="1073"/>
      <c r="U89" s="1073"/>
      <c r="V89" s="1073"/>
      <c r="W89" s="1073"/>
      <c r="X89" s="353"/>
    </row>
    <row r="90" spans="1:24" ht="15" customHeight="1">
      <c r="A90" s="1053"/>
      <c r="B90" s="1054"/>
      <c r="C90" s="1054"/>
      <c r="D90" s="1055"/>
      <c r="E90" s="384">
        <v>3</v>
      </c>
      <c r="F90" s="1073" t="s">
        <v>310</v>
      </c>
      <c r="G90" s="1073"/>
      <c r="H90" s="1073"/>
      <c r="I90" s="1073"/>
      <c r="J90" s="1073"/>
      <c r="K90" s="1073"/>
      <c r="L90" s="1073"/>
      <c r="M90" s="1073"/>
      <c r="N90" s="1073"/>
      <c r="O90" s="1073"/>
      <c r="P90" s="1073"/>
      <c r="Q90" s="1073"/>
      <c r="R90" s="1073"/>
      <c r="S90" s="1073"/>
      <c r="T90" s="1073"/>
      <c r="U90" s="1073"/>
      <c r="V90" s="1073"/>
      <c r="W90" s="1073"/>
      <c r="X90" s="353"/>
    </row>
    <row r="91" spans="1:24" ht="15" customHeight="1">
      <c r="A91" s="1026" t="s">
        <v>330</v>
      </c>
      <c r="B91" s="1027"/>
      <c r="C91" s="1027"/>
      <c r="D91" s="1028"/>
      <c r="E91" s="383">
        <v>1</v>
      </c>
      <c r="F91" s="1073" t="s">
        <v>319</v>
      </c>
      <c r="G91" s="1073"/>
      <c r="H91" s="1073"/>
      <c r="I91" s="1073"/>
      <c r="J91" s="1073"/>
      <c r="K91" s="1073"/>
      <c r="L91" s="1073"/>
      <c r="M91" s="1073"/>
      <c r="N91" s="1073"/>
      <c r="O91" s="1073"/>
      <c r="P91" s="1073"/>
      <c r="Q91" s="1073"/>
      <c r="R91" s="1073"/>
      <c r="S91" s="1073"/>
      <c r="T91" s="1073"/>
      <c r="U91" s="1073"/>
      <c r="V91" s="1073"/>
      <c r="W91" s="1073"/>
      <c r="X91" s="353"/>
    </row>
    <row r="92" spans="1:24" ht="30" customHeight="1">
      <c r="A92" s="1029"/>
      <c r="B92" s="1030"/>
      <c r="C92" s="1030"/>
      <c r="D92" s="1031"/>
      <c r="E92" s="383">
        <v>2</v>
      </c>
      <c r="F92" s="1073" t="s">
        <v>549</v>
      </c>
      <c r="G92" s="1073"/>
      <c r="H92" s="1073"/>
      <c r="I92" s="1073"/>
      <c r="J92" s="1073"/>
      <c r="K92" s="1073"/>
      <c r="L92" s="1073"/>
      <c r="M92" s="1073"/>
      <c r="N92" s="1073"/>
      <c r="O92" s="1073"/>
      <c r="P92" s="1073"/>
      <c r="Q92" s="1073"/>
      <c r="R92" s="1073"/>
      <c r="S92" s="1073"/>
      <c r="T92" s="1073"/>
      <c r="U92" s="1073"/>
      <c r="V92" s="1073"/>
      <c r="W92" s="1073"/>
      <c r="X92" s="353"/>
    </row>
    <row r="93" spans="1:24" ht="15" customHeight="1">
      <c r="A93" s="1038"/>
      <c r="B93" s="1039"/>
      <c r="C93" s="1039"/>
      <c r="D93" s="1040"/>
      <c r="E93" s="383">
        <v>3</v>
      </c>
      <c r="F93" s="1073" t="s">
        <v>517</v>
      </c>
      <c r="G93" s="1073"/>
      <c r="H93" s="1073"/>
      <c r="I93" s="1073"/>
      <c r="J93" s="1073"/>
      <c r="K93" s="1073"/>
      <c r="L93" s="1073"/>
      <c r="M93" s="1073"/>
      <c r="N93" s="1073"/>
      <c r="O93" s="1073"/>
      <c r="P93" s="1073"/>
      <c r="Q93" s="1073"/>
      <c r="R93" s="1073"/>
      <c r="S93" s="1073"/>
      <c r="T93" s="1073"/>
      <c r="U93" s="1073"/>
      <c r="V93" s="1073"/>
      <c r="W93" s="1073"/>
      <c r="X93" s="353"/>
    </row>
    <row r="94" spans="1:24" ht="15" customHeight="1">
      <c r="A94" s="1038"/>
      <c r="B94" s="1039"/>
      <c r="C94" s="1039"/>
      <c r="D94" s="1040"/>
      <c r="E94" s="383">
        <v>4</v>
      </c>
      <c r="F94" s="1073" t="s">
        <v>318</v>
      </c>
      <c r="G94" s="1073"/>
      <c r="H94" s="1073"/>
      <c r="I94" s="1073"/>
      <c r="J94" s="1073"/>
      <c r="K94" s="1073"/>
      <c r="L94" s="1073"/>
      <c r="M94" s="1073"/>
      <c r="N94" s="1073"/>
      <c r="O94" s="1073"/>
      <c r="P94" s="1073"/>
      <c r="Q94" s="1073"/>
      <c r="R94" s="1073"/>
      <c r="S94" s="1073"/>
      <c r="T94" s="1073"/>
      <c r="U94" s="1073"/>
      <c r="V94" s="1073"/>
      <c r="W94" s="1073"/>
      <c r="X94" s="353"/>
    </row>
    <row r="95" spans="1:24" ht="30" customHeight="1">
      <c r="A95" s="1038"/>
      <c r="B95" s="1039"/>
      <c r="C95" s="1039"/>
      <c r="D95" s="1040"/>
      <c r="E95" s="383">
        <v>5</v>
      </c>
      <c r="F95" s="1073" t="s">
        <v>320</v>
      </c>
      <c r="G95" s="1073"/>
      <c r="H95" s="1073"/>
      <c r="I95" s="1073"/>
      <c r="J95" s="1073"/>
      <c r="K95" s="1073"/>
      <c r="L95" s="1073"/>
      <c r="M95" s="1073"/>
      <c r="N95" s="1073"/>
      <c r="O95" s="1073"/>
      <c r="P95" s="1073"/>
      <c r="Q95" s="1073"/>
      <c r="R95" s="1073"/>
      <c r="S95" s="1073"/>
      <c r="T95" s="1073"/>
      <c r="U95" s="1073"/>
      <c r="V95" s="1073"/>
      <c r="W95" s="1073"/>
      <c r="X95" s="353"/>
    </row>
    <row r="96" spans="1:24" ht="15" customHeight="1">
      <c r="A96" s="1032"/>
      <c r="B96" s="1033"/>
      <c r="C96" s="1033"/>
      <c r="D96" s="1034"/>
      <c r="E96" s="383">
        <v>6</v>
      </c>
      <c r="F96" s="1073" t="s">
        <v>819</v>
      </c>
      <c r="G96" s="1073"/>
      <c r="H96" s="1073"/>
      <c r="I96" s="1073"/>
      <c r="J96" s="1073"/>
      <c r="K96" s="1073"/>
      <c r="L96" s="1073"/>
      <c r="M96" s="1073"/>
      <c r="N96" s="1073"/>
      <c r="O96" s="1073"/>
      <c r="P96" s="1073"/>
      <c r="Q96" s="1073"/>
      <c r="R96" s="1073"/>
      <c r="S96" s="1073"/>
      <c r="T96" s="1073"/>
      <c r="U96" s="1073"/>
      <c r="V96" s="1073"/>
      <c r="W96" s="1073"/>
      <c r="X96" s="353"/>
    </row>
    <row r="97" spans="1:24" ht="15" customHeight="1">
      <c r="A97" s="1089" t="s">
        <v>331</v>
      </c>
      <c r="B97" s="1090"/>
      <c r="C97" s="1090"/>
      <c r="D97" s="1091"/>
      <c r="E97" s="383">
        <v>1</v>
      </c>
      <c r="F97" s="1073" t="s">
        <v>563</v>
      </c>
      <c r="G97" s="1073"/>
      <c r="H97" s="1073"/>
      <c r="I97" s="1073"/>
      <c r="J97" s="1073"/>
      <c r="K97" s="1073"/>
      <c r="L97" s="1073"/>
      <c r="M97" s="1073"/>
      <c r="N97" s="1073"/>
      <c r="O97" s="1073"/>
      <c r="P97" s="1073"/>
      <c r="Q97" s="1073"/>
      <c r="R97" s="1073"/>
      <c r="S97" s="1073"/>
      <c r="T97" s="1073"/>
      <c r="U97" s="1073"/>
      <c r="V97" s="1073"/>
      <c r="W97" s="1073"/>
      <c r="X97" s="353"/>
    </row>
    <row r="98" spans="1:24" ht="30" customHeight="1">
      <c r="A98" s="1053"/>
      <c r="B98" s="1054"/>
      <c r="C98" s="1054"/>
      <c r="D98" s="1055"/>
      <c r="E98" s="383">
        <v>2</v>
      </c>
      <c r="F98" s="1073" t="s">
        <v>725</v>
      </c>
      <c r="G98" s="1073"/>
      <c r="H98" s="1073"/>
      <c r="I98" s="1073"/>
      <c r="J98" s="1073"/>
      <c r="K98" s="1073"/>
      <c r="L98" s="1073"/>
      <c r="M98" s="1073"/>
      <c r="N98" s="1073"/>
      <c r="O98" s="1073"/>
      <c r="P98" s="1073"/>
      <c r="Q98" s="1073"/>
      <c r="R98" s="1073"/>
      <c r="S98" s="1073"/>
      <c r="T98" s="1073"/>
      <c r="U98" s="1073"/>
      <c r="V98" s="1073"/>
      <c r="W98" s="1073"/>
      <c r="X98" s="353"/>
    </row>
    <row r="99" spans="1:24" ht="15" customHeight="1">
      <c r="A99" s="1086"/>
      <c r="B99" s="1087"/>
      <c r="C99" s="1087"/>
      <c r="D99" s="1088"/>
      <c r="E99" s="372">
        <v>3</v>
      </c>
      <c r="F99" s="1019" t="s">
        <v>821</v>
      </c>
      <c r="G99" s="1020"/>
      <c r="H99" s="1020"/>
      <c r="I99" s="1020"/>
      <c r="J99" s="1020"/>
      <c r="K99" s="1020"/>
      <c r="L99" s="1020"/>
      <c r="M99" s="1020"/>
      <c r="N99" s="1020"/>
      <c r="O99" s="1020"/>
      <c r="P99" s="1020"/>
      <c r="Q99" s="1020"/>
      <c r="R99" s="1020"/>
      <c r="S99" s="1020"/>
      <c r="T99" s="1020"/>
      <c r="U99" s="1020"/>
      <c r="V99" s="1020"/>
      <c r="W99" s="1021"/>
      <c r="X99" s="379"/>
    </row>
    <row r="100" spans="1:24" ht="30" customHeight="1">
      <c r="A100" s="1086"/>
      <c r="B100" s="1087"/>
      <c r="C100" s="1087"/>
      <c r="D100" s="1088"/>
      <c r="E100" s="372">
        <v>4</v>
      </c>
      <c r="F100" s="1073" t="s">
        <v>321</v>
      </c>
      <c r="G100" s="1073"/>
      <c r="H100" s="1073"/>
      <c r="I100" s="1073"/>
      <c r="J100" s="1073"/>
      <c r="K100" s="1073"/>
      <c r="L100" s="1073"/>
      <c r="M100" s="1073"/>
      <c r="N100" s="1073"/>
      <c r="O100" s="1073"/>
      <c r="P100" s="1073"/>
      <c r="Q100" s="1073"/>
      <c r="R100" s="1073"/>
      <c r="S100" s="1073"/>
      <c r="T100" s="1073"/>
      <c r="U100" s="1073"/>
      <c r="V100" s="1073"/>
      <c r="W100" s="1073"/>
      <c r="X100" s="353"/>
    </row>
    <row r="101" spans="1:24" ht="15" customHeight="1">
      <c r="A101" s="1086"/>
      <c r="B101" s="1087"/>
      <c r="C101" s="1087"/>
      <c r="D101" s="1088"/>
      <c r="E101" s="371">
        <v>5</v>
      </c>
      <c r="F101" s="1073" t="s">
        <v>805</v>
      </c>
      <c r="G101" s="1073"/>
      <c r="H101" s="1073"/>
      <c r="I101" s="1073"/>
      <c r="J101" s="1073"/>
      <c r="K101" s="1073"/>
      <c r="L101" s="1073"/>
      <c r="M101" s="1073"/>
      <c r="N101" s="1073"/>
      <c r="O101" s="1073"/>
      <c r="P101" s="1073"/>
      <c r="Q101" s="1073"/>
      <c r="R101" s="1073"/>
      <c r="S101" s="1073"/>
      <c r="T101" s="1073"/>
      <c r="U101" s="1073"/>
      <c r="V101" s="1073"/>
      <c r="W101" s="1073"/>
      <c r="X101" s="353"/>
    </row>
    <row r="102" spans="1:24" ht="15" customHeight="1">
      <c r="A102" s="1086"/>
      <c r="B102" s="1087"/>
      <c r="C102" s="1087"/>
      <c r="D102" s="1088"/>
      <c r="E102" s="371">
        <v>6</v>
      </c>
      <c r="F102" s="1122" t="s">
        <v>302</v>
      </c>
      <c r="G102" s="1122"/>
      <c r="H102" s="1122"/>
      <c r="I102" s="1122"/>
      <c r="J102" s="1122"/>
      <c r="K102" s="1122"/>
      <c r="L102" s="1122"/>
      <c r="M102" s="1122"/>
      <c r="N102" s="1122"/>
      <c r="O102" s="1122"/>
      <c r="P102" s="1122"/>
      <c r="Q102" s="1122"/>
      <c r="R102" s="1122"/>
      <c r="S102" s="1122"/>
      <c r="T102" s="1122"/>
      <c r="U102" s="1122"/>
      <c r="V102" s="1122"/>
      <c r="W102" s="1122"/>
      <c r="X102" s="353"/>
    </row>
    <row r="103" spans="1:24" ht="15" customHeight="1">
      <c r="A103" s="1092"/>
      <c r="B103" s="1093"/>
      <c r="C103" s="1093"/>
      <c r="D103" s="1094"/>
      <c r="E103" s="371">
        <v>7</v>
      </c>
      <c r="F103" s="1122" t="s">
        <v>324</v>
      </c>
      <c r="G103" s="1122"/>
      <c r="H103" s="1122"/>
      <c r="I103" s="1122"/>
      <c r="J103" s="1122"/>
      <c r="K103" s="1122"/>
      <c r="L103" s="1122"/>
      <c r="M103" s="1122"/>
      <c r="N103" s="1122"/>
      <c r="O103" s="1122"/>
      <c r="P103" s="1122"/>
      <c r="Q103" s="1122"/>
      <c r="R103" s="1122"/>
      <c r="S103" s="1122"/>
      <c r="T103" s="1122"/>
      <c r="U103" s="1122"/>
      <c r="V103" s="1122"/>
      <c r="W103" s="1122"/>
      <c r="X103" s="353"/>
    </row>
    <row r="104" spans="1:24" s="340" customFormat="1" ht="14.25" customHeight="1">
      <c r="A104" s="1062" t="s">
        <v>10</v>
      </c>
      <c r="B104" s="1062"/>
      <c r="C104" s="1062"/>
      <c r="D104" s="1062"/>
      <c r="E104" s="366"/>
      <c r="F104" s="1102" t="s">
        <v>9</v>
      </c>
      <c r="G104" s="1102"/>
      <c r="H104" s="1102"/>
      <c r="I104" s="1102"/>
      <c r="J104" s="1102"/>
      <c r="K104" s="1102"/>
      <c r="L104" s="1102"/>
      <c r="M104" s="1102"/>
      <c r="N104" s="1102"/>
      <c r="O104" s="1102"/>
      <c r="P104" s="1102"/>
      <c r="Q104" s="1102"/>
      <c r="R104" s="1102"/>
      <c r="S104" s="1102"/>
      <c r="T104" s="1102"/>
      <c r="U104" s="1102"/>
      <c r="V104" s="1102"/>
      <c r="W104" s="1102"/>
      <c r="X104" s="339" t="s">
        <v>308</v>
      </c>
    </row>
    <row r="105" spans="1:24" ht="30" customHeight="1">
      <c r="A105" s="1026" t="s">
        <v>332</v>
      </c>
      <c r="B105" s="1027"/>
      <c r="C105" s="1027"/>
      <c r="D105" s="1028"/>
      <c r="E105" s="383">
        <v>1</v>
      </c>
      <c r="F105" s="1073" t="s">
        <v>352</v>
      </c>
      <c r="G105" s="1073"/>
      <c r="H105" s="1073"/>
      <c r="I105" s="1073"/>
      <c r="J105" s="1073"/>
      <c r="K105" s="1073"/>
      <c r="L105" s="1073"/>
      <c r="M105" s="1073"/>
      <c r="N105" s="1073"/>
      <c r="O105" s="1073"/>
      <c r="P105" s="1073"/>
      <c r="Q105" s="1073"/>
      <c r="R105" s="1073"/>
      <c r="S105" s="1073"/>
      <c r="T105" s="1073"/>
      <c r="U105" s="1073"/>
      <c r="V105" s="1073"/>
      <c r="W105" s="1073"/>
      <c r="X105" s="353"/>
    </row>
    <row r="106" spans="1:24" ht="30" customHeight="1">
      <c r="A106" s="1029"/>
      <c r="B106" s="1030"/>
      <c r="C106" s="1030"/>
      <c r="D106" s="1031"/>
      <c r="E106" s="383">
        <v>2</v>
      </c>
      <c r="F106" s="1073" t="s">
        <v>353</v>
      </c>
      <c r="G106" s="1073"/>
      <c r="H106" s="1073"/>
      <c r="I106" s="1073"/>
      <c r="J106" s="1073"/>
      <c r="K106" s="1073"/>
      <c r="L106" s="1073"/>
      <c r="M106" s="1073"/>
      <c r="N106" s="1073"/>
      <c r="O106" s="1073"/>
      <c r="P106" s="1073"/>
      <c r="Q106" s="1073"/>
      <c r="R106" s="1073"/>
      <c r="S106" s="1073"/>
      <c r="T106" s="1073"/>
      <c r="U106" s="1073"/>
      <c r="V106" s="1073"/>
      <c r="W106" s="1073"/>
      <c r="X106" s="353"/>
    </row>
    <row r="107" spans="1:24" ht="84.95" customHeight="1">
      <c r="A107" s="1038"/>
      <c r="B107" s="1039"/>
      <c r="C107" s="1039"/>
      <c r="D107" s="1040"/>
      <c r="E107" s="383">
        <v>3</v>
      </c>
      <c r="F107" s="1073" t="s">
        <v>325</v>
      </c>
      <c r="G107" s="1073"/>
      <c r="H107" s="1073"/>
      <c r="I107" s="1073"/>
      <c r="J107" s="1073"/>
      <c r="K107" s="1073"/>
      <c r="L107" s="1073"/>
      <c r="M107" s="1073"/>
      <c r="N107" s="1073"/>
      <c r="O107" s="1073"/>
      <c r="P107" s="1073"/>
      <c r="Q107" s="1073"/>
      <c r="R107" s="1073"/>
      <c r="S107" s="1073"/>
      <c r="T107" s="1073"/>
      <c r="U107" s="1073"/>
      <c r="V107" s="1073"/>
      <c r="W107" s="1073"/>
      <c r="X107" s="353"/>
    </row>
    <row r="108" spans="1:24" ht="15" customHeight="1">
      <c r="A108" s="1038"/>
      <c r="B108" s="1039"/>
      <c r="C108" s="1039"/>
      <c r="D108" s="1040"/>
      <c r="E108" s="383">
        <v>4</v>
      </c>
      <c r="F108" s="1073" t="s">
        <v>350</v>
      </c>
      <c r="G108" s="1073"/>
      <c r="H108" s="1073"/>
      <c r="I108" s="1073"/>
      <c r="J108" s="1073"/>
      <c r="K108" s="1073"/>
      <c r="L108" s="1073"/>
      <c r="M108" s="1073"/>
      <c r="N108" s="1073"/>
      <c r="O108" s="1073"/>
      <c r="P108" s="1073"/>
      <c r="Q108" s="1073"/>
      <c r="R108" s="1073"/>
      <c r="S108" s="1073"/>
      <c r="T108" s="1073"/>
      <c r="U108" s="1073"/>
      <c r="V108" s="1073"/>
      <c r="W108" s="1073"/>
      <c r="X108" s="353"/>
    </row>
    <row r="109" spans="1:24" ht="15" customHeight="1">
      <c r="A109" s="1032"/>
      <c r="B109" s="1033"/>
      <c r="C109" s="1033"/>
      <c r="D109" s="1034"/>
      <c r="E109" s="383">
        <v>5</v>
      </c>
      <c r="F109" s="1073" t="s">
        <v>822</v>
      </c>
      <c r="G109" s="1073"/>
      <c r="H109" s="1073"/>
      <c r="I109" s="1073"/>
      <c r="J109" s="1073"/>
      <c r="K109" s="1073"/>
      <c r="L109" s="1073"/>
      <c r="M109" s="1073"/>
      <c r="N109" s="1073"/>
      <c r="O109" s="1073"/>
      <c r="P109" s="1073"/>
      <c r="Q109" s="1073"/>
      <c r="R109" s="1073"/>
      <c r="S109" s="1073"/>
      <c r="T109" s="1073"/>
      <c r="U109" s="1073"/>
      <c r="V109" s="1073"/>
      <c r="W109" s="1073"/>
      <c r="X109" s="354"/>
    </row>
    <row r="110" spans="1:24" ht="15.95" customHeight="1">
      <c r="A110" s="1026" t="s">
        <v>333</v>
      </c>
      <c r="B110" s="1027"/>
      <c r="C110" s="1027"/>
      <c r="D110" s="1028"/>
      <c r="E110" s="372"/>
      <c r="F110" s="1123" t="s">
        <v>556</v>
      </c>
      <c r="G110" s="1124"/>
      <c r="H110" s="1124"/>
      <c r="I110" s="1124"/>
      <c r="J110" s="1124"/>
      <c r="K110" s="1124"/>
      <c r="L110" s="1124"/>
      <c r="M110" s="1124"/>
      <c r="N110" s="1124"/>
      <c r="O110" s="1124"/>
      <c r="P110" s="1124"/>
      <c r="Q110" s="1124"/>
      <c r="R110" s="1124"/>
      <c r="S110" s="1124"/>
      <c r="T110" s="1124"/>
      <c r="U110" s="1124"/>
      <c r="V110" s="1124"/>
      <c r="W110" s="1125"/>
      <c r="X110" s="355"/>
    </row>
    <row r="111" spans="1:24" ht="30" customHeight="1">
      <c r="A111" s="1029"/>
      <c r="B111" s="1030"/>
      <c r="C111" s="1030"/>
      <c r="D111" s="1031"/>
      <c r="E111" s="385">
        <v>1</v>
      </c>
      <c r="F111" s="1072" t="s">
        <v>557</v>
      </c>
      <c r="G111" s="1072"/>
      <c r="H111" s="1072"/>
      <c r="I111" s="1072"/>
      <c r="J111" s="1072"/>
      <c r="K111" s="1072"/>
      <c r="L111" s="1072"/>
      <c r="M111" s="1072"/>
      <c r="N111" s="1072"/>
      <c r="O111" s="1072"/>
      <c r="P111" s="1072"/>
      <c r="Q111" s="1072"/>
      <c r="R111" s="1072"/>
      <c r="S111" s="1072"/>
      <c r="T111" s="1072"/>
      <c r="U111" s="1072"/>
      <c r="V111" s="1072"/>
      <c r="W111" s="1072"/>
      <c r="X111" s="356"/>
    </row>
    <row r="112" spans="1:24" ht="30" customHeight="1">
      <c r="A112" s="1029"/>
      <c r="B112" s="1030"/>
      <c r="C112" s="1030"/>
      <c r="D112" s="1031"/>
      <c r="E112" s="386"/>
      <c r="F112" s="1126" t="s">
        <v>558</v>
      </c>
      <c r="G112" s="1126"/>
      <c r="H112" s="1126"/>
      <c r="I112" s="1126"/>
      <c r="J112" s="1126"/>
      <c r="K112" s="1126"/>
      <c r="L112" s="1126"/>
      <c r="M112" s="1126"/>
      <c r="N112" s="1126"/>
      <c r="O112" s="1126"/>
      <c r="P112" s="1126"/>
      <c r="Q112" s="1126"/>
      <c r="R112" s="1126"/>
      <c r="S112" s="1126"/>
      <c r="T112" s="1126"/>
      <c r="U112" s="1126"/>
      <c r="V112" s="1126"/>
      <c r="W112" s="1126"/>
      <c r="X112" s="357"/>
    </row>
    <row r="113" spans="1:24" ht="114.95" customHeight="1">
      <c r="A113" s="1038"/>
      <c r="B113" s="1039"/>
      <c r="C113" s="1039"/>
      <c r="D113" s="1040"/>
      <c r="E113" s="387"/>
      <c r="F113" s="1121" t="s">
        <v>559</v>
      </c>
      <c r="G113" s="1121"/>
      <c r="H113" s="1121"/>
      <c r="I113" s="1121"/>
      <c r="J113" s="1121"/>
      <c r="K113" s="1121"/>
      <c r="L113" s="1121"/>
      <c r="M113" s="1121"/>
      <c r="N113" s="1121"/>
      <c r="O113" s="1121"/>
      <c r="P113" s="1121"/>
      <c r="Q113" s="1121"/>
      <c r="R113" s="1121"/>
      <c r="S113" s="1121"/>
      <c r="T113" s="1121"/>
      <c r="U113" s="1121"/>
      <c r="V113" s="1121"/>
      <c r="W113" s="1121"/>
      <c r="X113" s="358"/>
    </row>
    <row r="114" spans="1:24" ht="15" customHeight="1">
      <c r="A114" s="1038"/>
      <c r="B114" s="1039"/>
      <c r="C114" s="1039"/>
      <c r="D114" s="1040"/>
      <c r="E114" s="1144">
        <v>2</v>
      </c>
      <c r="F114" s="1116" t="s">
        <v>560</v>
      </c>
      <c r="G114" s="1117"/>
      <c r="H114" s="1117"/>
      <c r="I114" s="1117"/>
      <c r="J114" s="1117"/>
      <c r="K114" s="1117"/>
      <c r="L114" s="1117"/>
      <c r="M114" s="1117"/>
      <c r="N114" s="1117"/>
      <c r="O114" s="1117"/>
      <c r="P114" s="1117"/>
      <c r="Q114" s="1117"/>
      <c r="R114" s="1117"/>
      <c r="S114" s="1117"/>
      <c r="T114" s="1117"/>
      <c r="U114" s="1117"/>
      <c r="V114" s="1117"/>
      <c r="W114" s="1118"/>
      <c r="X114" s="359"/>
    </row>
    <row r="115" spans="1:24" ht="30" customHeight="1">
      <c r="A115" s="1038"/>
      <c r="B115" s="1039"/>
      <c r="C115" s="1039"/>
      <c r="D115" s="1040"/>
      <c r="E115" s="1145"/>
      <c r="F115" s="1113" t="s">
        <v>561</v>
      </c>
      <c r="G115" s="1114"/>
      <c r="H115" s="1114"/>
      <c r="I115" s="1114"/>
      <c r="J115" s="1114"/>
      <c r="K115" s="1114"/>
      <c r="L115" s="1114"/>
      <c r="M115" s="1114"/>
      <c r="N115" s="1114"/>
      <c r="O115" s="1114"/>
      <c r="P115" s="1114"/>
      <c r="Q115" s="1114"/>
      <c r="R115" s="1114"/>
      <c r="S115" s="1114"/>
      <c r="T115" s="1114"/>
      <c r="U115" s="1114"/>
      <c r="V115" s="1114"/>
      <c r="W115" s="1115"/>
      <c r="X115" s="360"/>
    </row>
    <row r="116" spans="1:24" ht="114.95" customHeight="1">
      <c r="A116" s="1038"/>
      <c r="B116" s="1039"/>
      <c r="C116" s="1039"/>
      <c r="D116" s="1040"/>
      <c r="E116" s="1146"/>
      <c r="F116" s="1103" t="s">
        <v>562</v>
      </c>
      <c r="G116" s="1103"/>
      <c r="H116" s="1103"/>
      <c r="I116" s="1103"/>
      <c r="J116" s="1103"/>
      <c r="K116" s="1103"/>
      <c r="L116" s="1103"/>
      <c r="M116" s="1103"/>
      <c r="N116" s="1103"/>
      <c r="O116" s="1103"/>
      <c r="P116" s="1103"/>
      <c r="Q116" s="1103"/>
      <c r="R116" s="1103"/>
      <c r="S116" s="1103"/>
      <c r="T116" s="1103"/>
      <c r="U116" s="1103"/>
      <c r="V116" s="1103"/>
      <c r="W116" s="1103"/>
      <c r="X116" s="361"/>
    </row>
    <row r="117" spans="1:24" ht="30" customHeight="1">
      <c r="A117" s="1038"/>
      <c r="B117" s="1039"/>
      <c r="C117" s="1039"/>
      <c r="D117" s="1040"/>
      <c r="E117" s="372">
        <v>3</v>
      </c>
      <c r="F117" s="1073" t="s">
        <v>808</v>
      </c>
      <c r="G117" s="1073"/>
      <c r="H117" s="1073"/>
      <c r="I117" s="1073"/>
      <c r="J117" s="1073"/>
      <c r="K117" s="1073"/>
      <c r="L117" s="1073"/>
      <c r="M117" s="1073"/>
      <c r="N117" s="1073"/>
      <c r="O117" s="1073"/>
      <c r="P117" s="1073"/>
      <c r="Q117" s="1073"/>
      <c r="R117" s="1073"/>
      <c r="S117" s="1073"/>
      <c r="T117" s="1073"/>
      <c r="U117" s="1073"/>
      <c r="V117" s="1073"/>
      <c r="W117" s="1073"/>
      <c r="X117" s="362"/>
    </row>
    <row r="118" spans="1:24" ht="15" customHeight="1">
      <c r="A118" s="1032"/>
      <c r="B118" s="1033"/>
      <c r="C118" s="1033"/>
      <c r="D118" s="1034"/>
      <c r="E118" s="372">
        <v>4</v>
      </c>
      <c r="F118" s="1073" t="s">
        <v>820</v>
      </c>
      <c r="G118" s="1073"/>
      <c r="H118" s="1073"/>
      <c r="I118" s="1073"/>
      <c r="J118" s="1073"/>
      <c r="K118" s="1073"/>
      <c r="L118" s="1073"/>
      <c r="M118" s="1073"/>
      <c r="N118" s="1073"/>
      <c r="O118" s="1073"/>
      <c r="P118" s="1073"/>
      <c r="Q118" s="1073"/>
      <c r="R118" s="1073"/>
      <c r="S118" s="1073"/>
      <c r="T118" s="1073"/>
      <c r="U118" s="1073"/>
      <c r="V118" s="1073"/>
      <c r="W118" s="1073"/>
      <c r="X118" s="362"/>
    </row>
    <row r="119" spans="1:24" ht="15" customHeight="1">
      <c r="A119" s="1026" t="s">
        <v>334</v>
      </c>
      <c r="B119" s="1027"/>
      <c r="C119" s="1027"/>
      <c r="D119" s="1028"/>
      <c r="E119" s="383">
        <v>1</v>
      </c>
      <c r="F119" s="1073" t="s">
        <v>351</v>
      </c>
      <c r="G119" s="1073"/>
      <c r="H119" s="1073"/>
      <c r="I119" s="1073"/>
      <c r="J119" s="1073"/>
      <c r="K119" s="1073"/>
      <c r="L119" s="1073"/>
      <c r="M119" s="1073"/>
      <c r="N119" s="1073"/>
      <c r="O119" s="1073"/>
      <c r="P119" s="1073"/>
      <c r="Q119" s="1073"/>
      <c r="R119" s="1073"/>
      <c r="S119" s="1073"/>
      <c r="T119" s="1073"/>
      <c r="U119" s="1073"/>
      <c r="V119" s="1073"/>
      <c r="W119" s="1073"/>
      <c r="X119" s="353"/>
    </row>
    <row r="120" spans="1:24" ht="45" customHeight="1">
      <c r="A120" s="1029"/>
      <c r="B120" s="1030"/>
      <c r="C120" s="1030"/>
      <c r="D120" s="1031"/>
      <c r="E120" s="383">
        <v>2</v>
      </c>
      <c r="F120" s="1073" t="s">
        <v>806</v>
      </c>
      <c r="G120" s="1073"/>
      <c r="H120" s="1073"/>
      <c r="I120" s="1073"/>
      <c r="J120" s="1073"/>
      <c r="K120" s="1073"/>
      <c r="L120" s="1073"/>
      <c r="M120" s="1073"/>
      <c r="N120" s="1073"/>
      <c r="O120" s="1073"/>
      <c r="P120" s="1073"/>
      <c r="Q120" s="1073"/>
      <c r="R120" s="1073"/>
      <c r="S120" s="1073"/>
      <c r="T120" s="1073"/>
      <c r="U120" s="1073"/>
      <c r="V120" s="1073"/>
      <c r="W120" s="1073"/>
      <c r="X120" s="353"/>
    </row>
    <row r="121" spans="1:24" ht="30" customHeight="1">
      <c r="A121" s="1038"/>
      <c r="B121" s="1039"/>
      <c r="C121" s="1039"/>
      <c r="D121" s="1040"/>
      <c r="E121" s="383">
        <v>3</v>
      </c>
      <c r="F121" s="1073" t="s">
        <v>807</v>
      </c>
      <c r="G121" s="1073"/>
      <c r="H121" s="1073"/>
      <c r="I121" s="1073"/>
      <c r="J121" s="1073"/>
      <c r="K121" s="1073"/>
      <c r="L121" s="1073"/>
      <c r="M121" s="1073"/>
      <c r="N121" s="1073"/>
      <c r="O121" s="1073"/>
      <c r="P121" s="1073"/>
      <c r="Q121" s="1073"/>
      <c r="R121" s="1073"/>
      <c r="S121" s="1073"/>
      <c r="T121" s="1073"/>
      <c r="U121" s="1073"/>
      <c r="V121" s="1073"/>
      <c r="W121" s="1073"/>
      <c r="X121" s="353"/>
    </row>
    <row r="122" spans="1:24" ht="30" customHeight="1">
      <c r="A122" s="1038"/>
      <c r="B122" s="1039"/>
      <c r="C122" s="1039"/>
      <c r="D122" s="1040"/>
      <c r="E122" s="383">
        <v>4</v>
      </c>
      <c r="F122" s="1073" t="s">
        <v>550</v>
      </c>
      <c r="G122" s="1073"/>
      <c r="H122" s="1073"/>
      <c r="I122" s="1073"/>
      <c r="J122" s="1073"/>
      <c r="K122" s="1073"/>
      <c r="L122" s="1073"/>
      <c r="M122" s="1073"/>
      <c r="N122" s="1073"/>
      <c r="O122" s="1073"/>
      <c r="P122" s="1073"/>
      <c r="Q122" s="1073"/>
      <c r="R122" s="1073"/>
      <c r="S122" s="1073"/>
      <c r="T122" s="1073"/>
      <c r="U122" s="1073"/>
      <c r="V122" s="1073"/>
      <c r="W122" s="1073"/>
      <c r="X122" s="353"/>
    </row>
    <row r="123" spans="1:24" ht="15" customHeight="1">
      <c r="A123" s="1038"/>
      <c r="B123" s="1039"/>
      <c r="C123" s="1039"/>
      <c r="D123" s="1040"/>
      <c r="E123" s="383">
        <v>5</v>
      </c>
      <c r="F123" s="1073" t="s">
        <v>302</v>
      </c>
      <c r="G123" s="1073"/>
      <c r="H123" s="1073"/>
      <c r="I123" s="1073"/>
      <c r="J123" s="1073"/>
      <c r="K123" s="1073"/>
      <c r="L123" s="1073"/>
      <c r="M123" s="1073"/>
      <c r="N123" s="1073"/>
      <c r="O123" s="1073"/>
      <c r="P123" s="1073"/>
      <c r="Q123" s="1073"/>
      <c r="R123" s="1073"/>
      <c r="S123" s="1073"/>
      <c r="T123" s="1073"/>
      <c r="U123" s="1073"/>
      <c r="V123" s="1073"/>
      <c r="W123" s="1073"/>
      <c r="X123" s="353"/>
    </row>
    <row r="124" spans="1:24" ht="15" customHeight="1">
      <c r="A124" s="1032"/>
      <c r="B124" s="1033"/>
      <c r="C124" s="1033"/>
      <c r="D124" s="1034"/>
      <c r="E124" s="383">
        <v>6</v>
      </c>
      <c r="F124" s="1073" t="s">
        <v>324</v>
      </c>
      <c r="G124" s="1073"/>
      <c r="H124" s="1073"/>
      <c r="I124" s="1073"/>
      <c r="J124" s="1073"/>
      <c r="K124" s="1073"/>
      <c r="L124" s="1073"/>
      <c r="M124" s="1073"/>
      <c r="N124" s="1073"/>
      <c r="O124" s="1073"/>
      <c r="P124" s="1073"/>
      <c r="Q124" s="1073"/>
      <c r="R124" s="1073"/>
      <c r="S124" s="1073"/>
      <c r="T124" s="1073"/>
      <c r="U124" s="1073"/>
      <c r="V124" s="1073"/>
      <c r="W124" s="1073"/>
      <c r="X124" s="353"/>
    </row>
    <row r="125" spans="1:24" s="340" customFormat="1" ht="14.25" customHeight="1">
      <c r="A125" s="1062" t="s">
        <v>10</v>
      </c>
      <c r="B125" s="1062"/>
      <c r="C125" s="1062"/>
      <c r="D125" s="1062"/>
      <c r="E125" s="366"/>
      <c r="F125" s="1102" t="s">
        <v>9</v>
      </c>
      <c r="G125" s="1102"/>
      <c r="H125" s="1102"/>
      <c r="I125" s="1102"/>
      <c r="J125" s="1102"/>
      <c r="K125" s="1102"/>
      <c r="L125" s="1102"/>
      <c r="M125" s="1102"/>
      <c r="N125" s="1102"/>
      <c r="O125" s="1102"/>
      <c r="P125" s="1102"/>
      <c r="Q125" s="1102"/>
      <c r="R125" s="1102"/>
      <c r="S125" s="1102"/>
      <c r="T125" s="1102"/>
      <c r="U125" s="1102"/>
      <c r="V125" s="1102"/>
      <c r="W125" s="1102"/>
      <c r="X125" s="380" t="s">
        <v>308</v>
      </c>
    </row>
    <row r="126" spans="1:24" ht="15.95" customHeight="1">
      <c r="A126" s="1026" t="s">
        <v>335</v>
      </c>
      <c r="B126" s="1027"/>
      <c r="C126" s="1027"/>
      <c r="D126" s="1028"/>
      <c r="E126" s="383">
        <v>1</v>
      </c>
      <c r="F126" s="1073" t="s">
        <v>351</v>
      </c>
      <c r="G126" s="1073"/>
      <c r="H126" s="1073"/>
      <c r="I126" s="1073"/>
      <c r="J126" s="1073"/>
      <c r="K126" s="1073"/>
      <c r="L126" s="1073"/>
      <c r="M126" s="1073"/>
      <c r="N126" s="1073"/>
      <c r="O126" s="1073"/>
      <c r="P126" s="1073"/>
      <c r="Q126" s="1073"/>
      <c r="R126" s="1073"/>
      <c r="S126" s="1073"/>
      <c r="T126" s="1073"/>
      <c r="U126" s="1073"/>
      <c r="V126" s="1073"/>
      <c r="W126" s="1073"/>
      <c r="X126" s="353"/>
    </row>
    <row r="127" spans="1:24" ht="45" customHeight="1">
      <c r="A127" s="1029"/>
      <c r="B127" s="1030"/>
      <c r="C127" s="1030"/>
      <c r="D127" s="1031"/>
      <c r="E127" s="383">
        <v>2</v>
      </c>
      <c r="F127" s="1073" t="s">
        <v>806</v>
      </c>
      <c r="G127" s="1073"/>
      <c r="H127" s="1073"/>
      <c r="I127" s="1073"/>
      <c r="J127" s="1073"/>
      <c r="K127" s="1073"/>
      <c r="L127" s="1073"/>
      <c r="M127" s="1073"/>
      <c r="N127" s="1073"/>
      <c r="O127" s="1073"/>
      <c r="P127" s="1073"/>
      <c r="Q127" s="1073"/>
      <c r="R127" s="1073"/>
      <c r="S127" s="1073"/>
      <c r="T127" s="1073"/>
      <c r="U127" s="1073"/>
      <c r="V127" s="1073"/>
      <c r="W127" s="1073"/>
      <c r="X127" s="353"/>
    </row>
    <row r="128" spans="1:24" ht="30" customHeight="1">
      <c r="A128" s="1038"/>
      <c r="B128" s="1039"/>
      <c r="C128" s="1039"/>
      <c r="D128" s="1040"/>
      <c r="E128" s="383">
        <v>3</v>
      </c>
      <c r="F128" s="1073" t="s">
        <v>807</v>
      </c>
      <c r="G128" s="1073"/>
      <c r="H128" s="1073"/>
      <c r="I128" s="1073"/>
      <c r="J128" s="1073"/>
      <c r="K128" s="1073"/>
      <c r="L128" s="1073"/>
      <c r="M128" s="1073"/>
      <c r="N128" s="1073"/>
      <c r="O128" s="1073"/>
      <c r="P128" s="1073"/>
      <c r="Q128" s="1073"/>
      <c r="R128" s="1073"/>
      <c r="S128" s="1073"/>
      <c r="T128" s="1073"/>
      <c r="U128" s="1073"/>
      <c r="V128" s="1073"/>
      <c r="W128" s="1073"/>
      <c r="X128" s="353"/>
    </row>
    <row r="129" spans="1:24" ht="30" customHeight="1">
      <c r="A129" s="1038"/>
      <c r="B129" s="1039"/>
      <c r="C129" s="1039"/>
      <c r="D129" s="1040"/>
      <c r="E129" s="383">
        <v>4</v>
      </c>
      <c r="F129" s="1073" t="s">
        <v>551</v>
      </c>
      <c r="G129" s="1073"/>
      <c r="H129" s="1073"/>
      <c r="I129" s="1073"/>
      <c r="J129" s="1073"/>
      <c r="K129" s="1073"/>
      <c r="L129" s="1073"/>
      <c r="M129" s="1073"/>
      <c r="N129" s="1073"/>
      <c r="O129" s="1073"/>
      <c r="P129" s="1073"/>
      <c r="Q129" s="1073"/>
      <c r="R129" s="1073"/>
      <c r="S129" s="1073"/>
      <c r="T129" s="1073"/>
      <c r="U129" s="1073"/>
      <c r="V129" s="1073"/>
      <c r="W129" s="1073"/>
      <c r="X129" s="353"/>
    </row>
    <row r="130" spans="1:24" ht="15.95" customHeight="1">
      <c r="A130" s="1038"/>
      <c r="B130" s="1039"/>
      <c r="C130" s="1039"/>
      <c r="D130" s="1040"/>
      <c r="E130" s="383">
        <v>5</v>
      </c>
      <c r="F130" s="1073" t="s">
        <v>302</v>
      </c>
      <c r="G130" s="1073"/>
      <c r="H130" s="1073"/>
      <c r="I130" s="1073"/>
      <c r="J130" s="1073"/>
      <c r="K130" s="1073"/>
      <c r="L130" s="1073"/>
      <c r="M130" s="1073"/>
      <c r="N130" s="1073"/>
      <c r="O130" s="1073"/>
      <c r="P130" s="1073"/>
      <c r="Q130" s="1073"/>
      <c r="R130" s="1073"/>
      <c r="S130" s="1073"/>
      <c r="T130" s="1073"/>
      <c r="U130" s="1073"/>
      <c r="V130" s="1073"/>
      <c r="W130" s="1073"/>
      <c r="X130" s="353"/>
    </row>
    <row r="131" spans="1:24" ht="15.95" customHeight="1">
      <c r="A131" s="1038"/>
      <c r="B131" s="1039"/>
      <c r="C131" s="1039"/>
      <c r="D131" s="1040"/>
      <c r="E131" s="383">
        <v>6</v>
      </c>
      <c r="F131" s="1073" t="s">
        <v>324</v>
      </c>
      <c r="G131" s="1073"/>
      <c r="H131" s="1073"/>
      <c r="I131" s="1073"/>
      <c r="J131" s="1073"/>
      <c r="K131" s="1073"/>
      <c r="L131" s="1073"/>
      <c r="M131" s="1073"/>
      <c r="N131" s="1073"/>
      <c r="O131" s="1073"/>
      <c r="P131" s="1073"/>
      <c r="Q131" s="1073"/>
      <c r="R131" s="1073"/>
      <c r="S131" s="1073"/>
      <c r="T131" s="1073"/>
      <c r="U131" s="1073"/>
      <c r="V131" s="1073"/>
      <c r="W131" s="1073"/>
      <c r="X131" s="353"/>
    </row>
    <row r="132" spans="1:24" ht="45" customHeight="1">
      <c r="A132" s="1032"/>
      <c r="B132" s="1033"/>
      <c r="C132" s="1033"/>
      <c r="D132" s="1034"/>
      <c r="E132" s="383">
        <v>7</v>
      </c>
      <c r="F132" s="1073" t="s">
        <v>326</v>
      </c>
      <c r="G132" s="1073"/>
      <c r="H132" s="1073"/>
      <c r="I132" s="1073"/>
      <c r="J132" s="1073"/>
      <c r="K132" s="1073"/>
      <c r="L132" s="1073"/>
      <c r="M132" s="1073"/>
      <c r="N132" s="1073"/>
      <c r="O132" s="1073"/>
      <c r="P132" s="1073"/>
      <c r="Q132" s="1073"/>
      <c r="R132" s="1073"/>
      <c r="S132" s="1073"/>
      <c r="T132" s="1073"/>
      <c r="U132" s="1073"/>
      <c r="V132" s="1073"/>
      <c r="W132" s="1073"/>
      <c r="X132" s="353"/>
    </row>
    <row r="133" spans="1:24" s="349" customFormat="1" ht="30" customHeight="1">
      <c r="A133" s="1026" t="s">
        <v>336</v>
      </c>
      <c r="B133" s="1027"/>
      <c r="C133" s="1027"/>
      <c r="D133" s="1028"/>
      <c r="E133" s="383">
        <v>1</v>
      </c>
      <c r="F133" s="1073" t="s">
        <v>329</v>
      </c>
      <c r="G133" s="1073"/>
      <c r="H133" s="1073"/>
      <c r="I133" s="1073"/>
      <c r="J133" s="1073"/>
      <c r="K133" s="1073"/>
      <c r="L133" s="1073"/>
      <c r="M133" s="1073"/>
      <c r="N133" s="1073"/>
      <c r="O133" s="1073"/>
      <c r="P133" s="1073"/>
      <c r="Q133" s="1073"/>
      <c r="R133" s="1073"/>
      <c r="S133" s="1073"/>
      <c r="T133" s="1073"/>
      <c r="U133" s="1073"/>
      <c r="V133" s="1073"/>
      <c r="W133" s="1073"/>
      <c r="X133" s="362"/>
    </row>
    <row r="134" spans="1:24" s="349" customFormat="1" ht="45" customHeight="1">
      <c r="A134" s="1029"/>
      <c r="B134" s="1030"/>
      <c r="C134" s="1030"/>
      <c r="D134" s="1031"/>
      <c r="E134" s="383">
        <v>2</v>
      </c>
      <c r="F134" s="1073" t="s">
        <v>726</v>
      </c>
      <c r="G134" s="1073"/>
      <c r="H134" s="1073"/>
      <c r="I134" s="1073"/>
      <c r="J134" s="1073"/>
      <c r="K134" s="1073"/>
      <c r="L134" s="1073"/>
      <c r="M134" s="1073"/>
      <c r="N134" s="1073"/>
      <c r="O134" s="1073"/>
      <c r="P134" s="1073"/>
      <c r="Q134" s="1073"/>
      <c r="R134" s="1073"/>
      <c r="S134" s="1073"/>
      <c r="T134" s="1073"/>
      <c r="U134" s="1073"/>
      <c r="V134" s="1073"/>
      <c r="W134" s="1073"/>
      <c r="X134" s="353"/>
    </row>
    <row r="135" spans="1:24" s="349" customFormat="1" ht="15" customHeight="1">
      <c r="A135" s="1038"/>
      <c r="B135" s="1039"/>
      <c r="C135" s="1039"/>
      <c r="D135" s="1040"/>
      <c r="E135" s="383">
        <v>3</v>
      </c>
      <c r="F135" s="1073" t="s">
        <v>327</v>
      </c>
      <c r="G135" s="1073"/>
      <c r="H135" s="1073"/>
      <c r="I135" s="1073"/>
      <c r="J135" s="1073"/>
      <c r="K135" s="1073"/>
      <c r="L135" s="1073"/>
      <c r="M135" s="1073"/>
      <c r="N135" s="1073"/>
      <c r="O135" s="1073"/>
      <c r="P135" s="1073"/>
      <c r="Q135" s="1073"/>
      <c r="R135" s="1073"/>
      <c r="S135" s="1073"/>
      <c r="T135" s="1073"/>
      <c r="U135" s="1073"/>
      <c r="V135" s="1073"/>
      <c r="W135" s="1073"/>
      <c r="X135" s="353"/>
    </row>
    <row r="136" spans="1:24" s="349" customFormat="1" ht="15" customHeight="1">
      <c r="A136" s="1038"/>
      <c r="B136" s="1039"/>
      <c r="C136" s="1039"/>
      <c r="D136" s="1040"/>
      <c r="E136" s="383">
        <v>4</v>
      </c>
      <c r="F136" s="1073" t="s">
        <v>328</v>
      </c>
      <c r="G136" s="1073"/>
      <c r="H136" s="1073"/>
      <c r="I136" s="1073"/>
      <c r="J136" s="1073"/>
      <c r="K136" s="1073"/>
      <c r="L136" s="1073"/>
      <c r="M136" s="1073"/>
      <c r="N136" s="1073"/>
      <c r="O136" s="1073"/>
      <c r="P136" s="1073"/>
      <c r="Q136" s="1073"/>
      <c r="R136" s="1073"/>
      <c r="S136" s="1073"/>
      <c r="T136" s="1073"/>
      <c r="U136" s="1073"/>
      <c r="V136" s="1073"/>
      <c r="W136" s="1073"/>
      <c r="X136" s="353"/>
    </row>
    <row r="137" spans="1:24" s="349" customFormat="1" ht="30" customHeight="1">
      <c r="A137" s="1038"/>
      <c r="B137" s="1039"/>
      <c r="C137" s="1039"/>
      <c r="D137" s="1040"/>
      <c r="E137" s="383">
        <v>5</v>
      </c>
      <c r="F137" s="1073" t="s">
        <v>552</v>
      </c>
      <c r="G137" s="1073"/>
      <c r="H137" s="1073"/>
      <c r="I137" s="1073"/>
      <c r="J137" s="1073"/>
      <c r="K137" s="1073"/>
      <c r="L137" s="1073"/>
      <c r="M137" s="1073"/>
      <c r="N137" s="1073"/>
      <c r="O137" s="1073"/>
      <c r="P137" s="1073"/>
      <c r="Q137" s="1073"/>
      <c r="R137" s="1073"/>
      <c r="S137" s="1073"/>
      <c r="T137" s="1073"/>
      <c r="U137" s="1073"/>
      <c r="V137" s="1073"/>
      <c r="W137" s="1073"/>
      <c r="X137" s="353"/>
    </row>
    <row r="138" spans="1:24" s="349" customFormat="1" ht="30" customHeight="1">
      <c r="A138" s="1032"/>
      <c r="B138" s="1033"/>
      <c r="C138" s="1033"/>
      <c r="D138" s="1034"/>
      <c r="E138" s="383">
        <v>6</v>
      </c>
      <c r="F138" s="1073" t="s">
        <v>553</v>
      </c>
      <c r="G138" s="1073"/>
      <c r="H138" s="1073"/>
      <c r="I138" s="1073"/>
      <c r="J138" s="1073"/>
      <c r="K138" s="1073"/>
      <c r="L138" s="1073"/>
      <c r="M138" s="1073"/>
      <c r="N138" s="1073"/>
      <c r="O138" s="1073"/>
      <c r="P138" s="1073"/>
      <c r="Q138" s="1073"/>
      <c r="R138" s="1073"/>
      <c r="S138" s="1073"/>
      <c r="T138" s="1073"/>
      <c r="U138" s="1073"/>
      <c r="V138" s="1073"/>
      <c r="W138" s="1073"/>
      <c r="X138" s="353"/>
    </row>
    <row r="139" spans="1:24" ht="30" customHeight="1">
      <c r="A139" s="1070" t="s">
        <v>337</v>
      </c>
      <c r="B139" s="1070"/>
      <c r="C139" s="1070"/>
      <c r="D139" s="1070"/>
      <c r="E139" s="370"/>
      <c r="F139" s="1073" t="s">
        <v>338</v>
      </c>
      <c r="G139" s="1073"/>
      <c r="H139" s="1073"/>
      <c r="I139" s="1073"/>
      <c r="J139" s="1073"/>
      <c r="K139" s="1073"/>
      <c r="L139" s="1073"/>
      <c r="M139" s="1073"/>
      <c r="N139" s="1073"/>
      <c r="O139" s="1073"/>
      <c r="P139" s="1073"/>
      <c r="Q139" s="1073"/>
      <c r="R139" s="1073"/>
      <c r="S139" s="1073"/>
      <c r="T139" s="1073"/>
      <c r="U139" s="1073"/>
      <c r="V139" s="1073"/>
      <c r="W139" s="1073"/>
      <c r="X139" s="353"/>
    </row>
    <row r="140" spans="1:24" ht="30" customHeight="1">
      <c r="A140" s="1070"/>
      <c r="B140" s="1070"/>
      <c r="C140" s="1070"/>
      <c r="D140" s="1070"/>
      <c r="E140" s="376">
        <v>1</v>
      </c>
      <c r="F140" s="1073" t="s">
        <v>823</v>
      </c>
      <c r="G140" s="1073"/>
      <c r="H140" s="1073"/>
      <c r="I140" s="1073"/>
      <c r="J140" s="1073"/>
      <c r="K140" s="1073"/>
      <c r="L140" s="1073"/>
      <c r="M140" s="1073"/>
      <c r="N140" s="1073"/>
      <c r="O140" s="1073"/>
      <c r="P140" s="1073"/>
      <c r="Q140" s="1073"/>
      <c r="R140" s="1073"/>
      <c r="S140" s="1073"/>
      <c r="T140" s="1073"/>
      <c r="U140" s="1073"/>
      <c r="V140" s="1073"/>
      <c r="W140" s="1073"/>
      <c r="X140" s="353"/>
    </row>
    <row r="141" spans="1:24" ht="30" customHeight="1">
      <c r="A141" s="1071"/>
      <c r="B141" s="1071"/>
      <c r="C141" s="1071"/>
      <c r="D141" s="1071"/>
      <c r="E141" s="376">
        <v>2</v>
      </c>
      <c r="F141" s="1073" t="s">
        <v>824</v>
      </c>
      <c r="G141" s="1073"/>
      <c r="H141" s="1073"/>
      <c r="I141" s="1073"/>
      <c r="J141" s="1073"/>
      <c r="K141" s="1073"/>
      <c r="L141" s="1073"/>
      <c r="M141" s="1073"/>
      <c r="N141" s="1073"/>
      <c r="O141" s="1073"/>
      <c r="P141" s="1073"/>
      <c r="Q141" s="1073"/>
      <c r="R141" s="1073"/>
      <c r="S141" s="1073"/>
      <c r="T141" s="1073"/>
      <c r="U141" s="1073"/>
      <c r="V141" s="1073"/>
      <c r="W141" s="1073"/>
      <c r="X141" s="479"/>
    </row>
    <row r="142" spans="1:24" ht="30" customHeight="1">
      <c r="A142" s="1067" t="s">
        <v>339</v>
      </c>
      <c r="B142" s="1068"/>
      <c r="C142" s="1068"/>
      <c r="D142" s="1069"/>
      <c r="E142" s="370"/>
      <c r="F142" s="1073" t="s">
        <v>809</v>
      </c>
      <c r="G142" s="1073"/>
      <c r="H142" s="1073"/>
      <c r="I142" s="1073"/>
      <c r="J142" s="1073"/>
      <c r="K142" s="1073"/>
      <c r="L142" s="1073"/>
      <c r="M142" s="1073"/>
      <c r="N142" s="1073"/>
      <c r="O142" s="1073"/>
      <c r="P142" s="1073"/>
      <c r="Q142" s="1073"/>
      <c r="R142" s="1073"/>
      <c r="S142" s="1073"/>
      <c r="T142" s="1073"/>
      <c r="U142" s="1073"/>
      <c r="V142" s="1073"/>
      <c r="W142" s="1073"/>
      <c r="X142" s="479"/>
    </row>
    <row r="143" spans="1:24" s="343" customFormat="1" ht="77.25" customHeight="1">
      <c r="A143" s="1041" t="s">
        <v>482</v>
      </c>
      <c r="B143" s="1042"/>
      <c r="C143" s="1042"/>
      <c r="D143" s="1043"/>
      <c r="E143" s="374"/>
      <c r="F143" s="1022" t="s">
        <v>554</v>
      </c>
      <c r="G143" s="1022"/>
      <c r="H143" s="1022"/>
      <c r="I143" s="1022"/>
      <c r="J143" s="1022"/>
      <c r="K143" s="1022"/>
      <c r="L143" s="1022"/>
      <c r="M143" s="1022"/>
      <c r="N143" s="1022"/>
      <c r="O143" s="1022"/>
      <c r="P143" s="1022"/>
      <c r="Q143" s="1022"/>
      <c r="R143" s="1022"/>
      <c r="S143" s="1022"/>
      <c r="T143" s="1022"/>
      <c r="U143" s="1022"/>
      <c r="V143" s="1022"/>
      <c r="W143" s="1022"/>
      <c r="X143" s="1022"/>
    </row>
    <row r="144" spans="1:24" s="343" customFormat="1" ht="15" customHeight="1">
      <c r="A144" s="1026" t="s">
        <v>340</v>
      </c>
      <c r="B144" s="1027"/>
      <c r="C144" s="1027"/>
      <c r="D144" s="1028"/>
      <c r="E144" s="373">
        <v>1</v>
      </c>
      <c r="F144" s="1019" t="s">
        <v>727</v>
      </c>
      <c r="G144" s="1020"/>
      <c r="H144" s="1020"/>
      <c r="I144" s="1020"/>
      <c r="J144" s="1020"/>
      <c r="K144" s="1020"/>
      <c r="L144" s="1020"/>
      <c r="M144" s="1020"/>
      <c r="N144" s="1020"/>
      <c r="O144" s="1020"/>
      <c r="P144" s="1020"/>
      <c r="Q144" s="1020"/>
      <c r="R144" s="1020"/>
      <c r="S144" s="1020"/>
      <c r="T144" s="1020"/>
      <c r="U144" s="1020"/>
      <c r="V144" s="1020"/>
      <c r="W144" s="1021"/>
      <c r="X144" s="390"/>
    </row>
    <row r="145" spans="1:24" ht="15" customHeight="1">
      <c r="A145" s="1029"/>
      <c r="B145" s="1030"/>
      <c r="C145" s="1030"/>
      <c r="D145" s="1031"/>
      <c r="E145" s="389" t="s">
        <v>344</v>
      </c>
      <c r="F145" s="1148" t="s">
        <v>729</v>
      </c>
      <c r="G145" s="1149"/>
      <c r="H145" s="1149"/>
      <c r="I145" s="1149"/>
      <c r="J145" s="1149"/>
      <c r="K145" s="1149"/>
      <c r="L145" s="1149"/>
      <c r="M145" s="1149"/>
      <c r="N145" s="1149"/>
      <c r="O145" s="1149"/>
      <c r="P145" s="1149"/>
      <c r="Q145" s="1149"/>
      <c r="R145" s="1149"/>
      <c r="S145" s="1149"/>
      <c r="T145" s="1149"/>
      <c r="U145" s="1149"/>
      <c r="V145" s="1149"/>
      <c r="W145" s="1150"/>
      <c r="X145" s="388"/>
    </row>
    <row r="146" spans="1:24" ht="15" customHeight="1">
      <c r="A146" s="1029"/>
      <c r="B146" s="1030"/>
      <c r="C146" s="1030"/>
      <c r="D146" s="1031"/>
      <c r="E146" s="382" t="s">
        <v>728</v>
      </c>
      <c r="F146" s="1103" t="s">
        <v>518</v>
      </c>
      <c r="G146" s="1103"/>
      <c r="H146" s="1103"/>
      <c r="I146" s="1103"/>
      <c r="J146" s="1103"/>
      <c r="K146" s="1103"/>
      <c r="L146" s="1103"/>
      <c r="M146" s="1103"/>
      <c r="N146" s="1103"/>
      <c r="O146" s="1103"/>
      <c r="P146" s="1103"/>
      <c r="Q146" s="1103"/>
      <c r="R146" s="1103"/>
      <c r="S146" s="1103"/>
      <c r="T146" s="1103"/>
      <c r="U146" s="1103"/>
      <c r="V146" s="1103"/>
      <c r="W146" s="1103"/>
      <c r="X146" s="481"/>
    </row>
    <row r="147" spans="1:24" s="349" customFormat="1" ht="15" customHeight="1">
      <c r="A147" s="1064"/>
      <c r="B147" s="1065"/>
      <c r="C147" s="1065"/>
      <c r="D147" s="1066"/>
      <c r="E147" s="391">
        <v>2</v>
      </c>
      <c r="F147" s="1073" t="s">
        <v>302</v>
      </c>
      <c r="G147" s="1073"/>
      <c r="H147" s="1073"/>
      <c r="I147" s="1073"/>
      <c r="J147" s="1073"/>
      <c r="K147" s="1073"/>
      <c r="L147" s="1073"/>
      <c r="M147" s="1073"/>
      <c r="N147" s="1073"/>
      <c r="O147" s="1073"/>
      <c r="P147" s="1073"/>
      <c r="Q147" s="1073"/>
      <c r="R147" s="1073"/>
      <c r="S147" s="1073"/>
      <c r="T147" s="1073"/>
      <c r="U147" s="1073"/>
      <c r="V147" s="1073"/>
      <c r="W147" s="1073"/>
      <c r="X147" s="479"/>
    </row>
    <row r="148" spans="1:24" s="349" customFormat="1" ht="15" customHeight="1">
      <c r="A148" s="1026" t="s">
        <v>342</v>
      </c>
      <c r="B148" s="1027"/>
      <c r="C148" s="1027"/>
      <c r="D148" s="1028"/>
      <c r="E148" s="391">
        <v>1</v>
      </c>
      <c r="F148" s="1073" t="s">
        <v>348</v>
      </c>
      <c r="G148" s="1073"/>
      <c r="H148" s="1073"/>
      <c r="I148" s="1073"/>
      <c r="J148" s="1073"/>
      <c r="K148" s="1073"/>
      <c r="L148" s="1073"/>
      <c r="M148" s="1073"/>
      <c r="N148" s="1073"/>
      <c r="O148" s="1073"/>
      <c r="P148" s="1073"/>
      <c r="Q148" s="1073"/>
      <c r="R148" s="1073"/>
      <c r="S148" s="1073"/>
      <c r="T148" s="1073"/>
      <c r="U148" s="1073"/>
      <c r="V148" s="1073"/>
      <c r="W148" s="1073"/>
      <c r="X148" s="479"/>
    </row>
    <row r="149" spans="1:24" s="349" customFormat="1" ht="15" customHeight="1">
      <c r="A149" s="1064"/>
      <c r="B149" s="1065"/>
      <c r="C149" s="1065"/>
      <c r="D149" s="1066"/>
      <c r="E149" s="391">
        <v>2</v>
      </c>
      <c r="F149" s="1073" t="s">
        <v>302</v>
      </c>
      <c r="G149" s="1073"/>
      <c r="H149" s="1073"/>
      <c r="I149" s="1073"/>
      <c r="J149" s="1073"/>
      <c r="K149" s="1073"/>
      <c r="L149" s="1073"/>
      <c r="M149" s="1073"/>
      <c r="N149" s="1073"/>
      <c r="O149" s="1073"/>
      <c r="P149" s="1073"/>
      <c r="Q149" s="1073"/>
      <c r="R149" s="1073"/>
      <c r="S149" s="1073"/>
      <c r="T149" s="1073"/>
      <c r="U149" s="1073"/>
      <c r="V149" s="1073"/>
      <c r="W149" s="1073"/>
      <c r="X149" s="479"/>
    </row>
    <row r="150" spans="1:24" s="349" customFormat="1" ht="15" customHeight="1">
      <c r="A150" s="1026" t="s">
        <v>343</v>
      </c>
      <c r="B150" s="1027"/>
      <c r="C150" s="1027"/>
      <c r="D150" s="1028"/>
      <c r="E150" s="373">
        <v>1</v>
      </c>
      <c r="F150" s="1019" t="s">
        <v>727</v>
      </c>
      <c r="G150" s="1020"/>
      <c r="H150" s="1020"/>
      <c r="I150" s="1020"/>
      <c r="J150" s="1020"/>
      <c r="K150" s="1020"/>
      <c r="L150" s="1020"/>
      <c r="M150" s="1020"/>
      <c r="N150" s="1020"/>
      <c r="O150" s="1020"/>
      <c r="P150" s="1020"/>
      <c r="Q150" s="1020"/>
      <c r="R150" s="1020"/>
      <c r="S150" s="1020"/>
      <c r="T150" s="1020"/>
      <c r="U150" s="1020"/>
      <c r="V150" s="1020"/>
      <c r="W150" s="1021"/>
      <c r="X150" s="390"/>
    </row>
    <row r="151" spans="1:24" ht="15" customHeight="1">
      <c r="A151" s="1029"/>
      <c r="B151" s="1030"/>
      <c r="C151" s="1030"/>
      <c r="D151" s="1031"/>
      <c r="E151" s="483" t="s">
        <v>345</v>
      </c>
      <c r="F151" s="1147" t="s">
        <v>730</v>
      </c>
      <c r="G151" s="1147"/>
      <c r="H151" s="1147"/>
      <c r="I151" s="1147"/>
      <c r="J151" s="1147"/>
      <c r="K151" s="1147"/>
      <c r="L151" s="1147"/>
      <c r="M151" s="1147"/>
      <c r="N151" s="1147"/>
      <c r="O151" s="1147"/>
      <c r="P151" s="1147"/>
      <c r="Q151" s="1147"/>
      <c r="R151" s="1147"/>
      <c r="S151" s="1147"/>
      <c r="T151" s="1147"/>
      <c r="U151" s="1147"/>
      <c r="V151" s="1147"/>
      <c r="W151" s="1147"/>
      <c r="X151" s="388"/>
    </row>
    <row r="152" spans="1:24" ht="30" customHeight="1">
      <c r="A152" s="1029"/>
      <c r="B152" s="1030"/>
      <c r="C152" s="1030"/>
      <c r="D152" s="1031"/>
      <c r="E152" s="484" t="s">
        <v>346</v>
      </c>
      <c r="F152" s="1121" t="s">
        <v>519</v>
      </c>
      <c r="G152" s="1121"/>
      <c r="H152" s="1121"/>
      <c r="I152" s="1121"/>
      <c r="J152" s="1121"/>
      <c r="K152" s="1121"/>
      <c r="L152" s="1121"/>
      <c r="M152" s="1121"/>
      <c r="N152" s="1121"/>
      <c r="O152" s="1121"/>
      <c r="P152" s="1121"/>
      <c r="Q152" s="1121"/>
      <c r="R152" s="1121"/>
      <c r="S152" s="1121"/>
      <c r="T152" s="1121"/>
      <c r="U152" s="1121"/>
      <c r="V152" s="1121"/>
      <c r="W152" s="1121"/>
      <c r="X152" s="485"/>
    </row>
    <row r="153" spans="1:24" s="349" customFormat="1" ht="15" customHeight="1">
      <c r="A153" s="1064"/>
      <c r="B153" s="1065"/>
      <c r="C153" s="1065"/>
      <c r="D153" s="1066"/>
      <c r="E153" s="372" t="s">
        <v>347</v>
      </c>
      <c r="F153" s="1073" t="s">
        <v>302</v>
      </c>
      <c r="G153" s="1073"/>
      <c r="H153" s="1073"/>
      <c r="I153" s="1073"/>
      <c r="J153" s="1073"/>
      <c r="K153" s="1073"/>
      <c r="L153" s="1073"/>
      <c r="M153" s="1073"/>
      <c r="N153" s="1073"/>
      <c r="O153" s="1073"/>
      <c r="P153" s="1073"/>
      <c r="Q153" s="1073"/>
      <c r="R153" s="1073"/>
      <c r="S153" s="1073"/>
      <c r="T153" s="1073"/>
      <c r="U153" s="1073"/>
      <c r="V153" s="1073"/>
      <c r="W153" s="1073"/>
      <c r="X153" s="381"/>
    </row>
    <row r="154" spans="1:24" s="340" customFormat="1" ht="14.25" customHeight="1">
      <c r="A154" s="1062" t="s">
        <v>10</v>
      </c>
      <c r="B154" s="1062"/>
      <c r="C154" s="1062"/>
      <c r="D154" s="1062"/>
      <c r="E154" s="366"/>
      <c r="F154" s="1102" t="s">
        <v>9</v>
      </c>
      <c r="G154" s="1102"/>
      <c r="H154" s="1102"/>
      <c r="I154" s="1102"/>
      <c r="J154" s="1102"/>
      <c r="K154" s="1102"/>
      <c r="L154" s="1102"/>
      <c r="M154" s="1102"/>
      <c r="N154" s="1102"/>
      <c r="O154" s="1102"/>
      <c r="P154" s="1102"/>
      <c r="Q154" s="1102"/>
      <c r="R154" s="1102"/>
      <c r="S154" s="1102"/>
      <c r="T154" s="1102"/>
      <c r="U154" s="1102"/>
      <c r="V154" s="1102"/>
      <c r="W154" s="1102"/>
      <c r="X154" s="380" t="s">
        <v>308</v>
      </c>
    </row>
    <row r="155" spans="1:24" s="340" customFormat="1" ht="45" customHeight="1">
      <c r="A155" s="1044" t="s">
        <v>810</v>
      </c>
      <c r="B155" s="1045"/>
      <c r="C155" s="1045"/>
      <c r="D155" s="1046"/>
      <c r="E155" s="480"/>
      <c r="F155" s="1019" t="s">
        <v>739</v>
      </c>
      <c r="G155" s="1020"/>
      <c r="H155" s="1020"/>
      <c r="I155" s="1020"/>
      <c r="J155" s="1020"/>
      <c r="K155" s="1020"/>
      <c r="L155" s="1020"/>
      <c r="M155" s="1020"/>
      <c r="N155" s="1020"/>
      <c r="O155" s="1020"/>
      <c r="P155" s="1020"/>
      <c r="Q155" s="1020"/>
      <c r="R155" s="1020"/>
      <c r="S155" s="1020"/>
      <c r="T155" s="1020"/>
      <c r="U155" s="1020"/>
      <c r="V155" s="1020"/>
      <c r="W155" s="1021"/>
      <c r="X155" s="392"/>
    </row>
    <row r="156" spans="1:24" s="340" customFormat="1" ht="30" customHeight="1">
      <c r="A156" s="1047"/>
      <c r="B156" s="1048"/>
      <c r="C156" s="1048"/>
      <c r="D156" s="1049"/>
      <c r="E156" s="369">
        <v>1</v>
      </c>
      <c r="F156" s="1019" t="s">
        <v>731</v>
      </c>
      <c r="G156" s="1020"/>
      <c r="H156" s="1020"/>
      <c r="I156" s="1020"/>
      <c r="J156" s="1020"/>
      <c r="K156" s="1020"/>
      <c r="L156" s="1020"/>
      <c r="M156" s="1020"/>
      <c r="N156" s="1020"/>
      <c r="O156" s="1020"/>
      <c r="P156" s="1020"/>
      <c r="Q156" s="1020"/>
      <c r="R156" s="1020"/>
      <c r="S156" s="1020"/>
      <c r="T156" s="1020"/>
      <c r="U156" s="1020"/>
      <c r="V156" s="1020"/>
      <c r="W156" s="1021"/>
      <c r="X156" s="380"/>
    </row>
    <row r="157" spans="1:24" s="340" customFormat="1" ht="30" customHeight="1">
      <c r="A157" s="1047"/>
      <c r="B157" s="1048"/>
      <c r="C157" s="1048"/>
      <c r="D157" s="1049"/>
      <c r="E157" s="369">
        <v>2</v>
      </c>
      <c r="F157" s="1019" t="s">
        <v>732</v>
      </c>
      <c r="G157" s="1020"/>
      <c r="H157" s="1020"/>
      <c r="I157" s="1020"/>
      <c r="J157" s="1020"/>
      <c r="K157" s="1020"/>
      <c r="L157" s="1020"/>
      <c r="M157" s="1020"/>
      <c r="N157" s="1020"/>
      <c r="O157" s="1020"/>
      <c r="P157" s="1020"/>
      <c r="Q157" s="1020"/>
      <c r="R157" s="1020"/>
      <c r="S157" s="1020"/>
      <c r="T157" s="1020"/>
      <c r="U157" s="1020"/>
      <c r="V157" s="1020"/>
      <c r="W157" s="1021"/>
      <c r="X157" s="380"/>
    </row>
    <row r="158" spans="1:24" s="340" customFormat="1" ht="15" customHeight="1">
      <c r="A158" s="1047"/>
      <c r="B158" s="1048"/>
      <c r="C158" s="1048"/>
      <c r="D158" s="1049"/>
      <c r="E158" s="369">
        <v>3</v>
      </c>
      <c r="F158" s="1019" t="s">
        <v>733</v>
      </c>
      <c r="G158" s="1020"/>
      <c r="H158" s="1020"/>
      <c r="I158" s="1020"/>
      <c r="J158" s="1020"/>
      <c r="K158" s="1020"/>
      <c r="L158" s="1020"/>
      <c r="M158" s="1020"/>
      <c r="N158" s="1020"/>
      <c r="O158" s="1020"/>
      <c r="P158" s="1020"/>
      <c r="Q158" s="1020"/>
      <c r="R158" s="1020"/>
      <c r="S158" s="1020"/>
      <c r="T158" s="1020"/>
      <c r="U158" s="1020"/>
      <c r="V158" s="1020"/>
      <c r="W158" s="1021"/>
      <c r="X158" s="380"/>
    </row>
    <row r="159" spans="1:24" s="340" customFormat="1" ht="15" customHeight="1">
      <c r="A159" s="1047"/>
      <c r="B159" s="1048"/>
      <c r="C159" s="1048"/>
      <c r="D159" s="1049"/>
      <c r="E159" s="369">
        <v>4</v>
      </c>
      <c r="F159" s="1019" t="s">
        <v>734</v>
      </c>
      <c r="G159" s="1020"/>
      <c r="H159" s="1020"/>
      <c r="I159" s="1020"/>
      <c r="J159" s="1020"/>
      <c r="K159" s="1020"/>
      <c r="L159" s="1020"/>
      <c r="M159" s="1020"/>
      <c r="N159" s="1020"/>
      <c r="O159" s="1020"/>
      <c r="P159" s="1020"/>
      <c r="Q159" s="1020"/>
      <c r="R159" s="1020"/>
      <c r="S159" s="1020"/>
      <c r="T159" s="1020"/>
      <c r="U159" s="1020"/>
      <c r="V159" s="1020"/>
      <c r="W159" s="1021"/>
      <c r="X159" s="380"/>
    </row>
    <row r="160" spans="1:24" s="340" customFormat="1" ht="45" customHeight="1">
      <c r="A160" s="1047"/>
      <c r="B160" s="1048"/>
      <c r="C160" s="1048"/>
      <c r="D160" s="1049"/>
      <c r="E160" s="369">
        <v>5</v>
      </c>
      <c r="F160" s="1019" t="s">
        <v>735</v>
      </c>
      <c r="G160" s="1020"/>
      <c r="H160" s="1020"/>
      <c r="I160" s="1020"/>
      <c r="J160" s="1020"/>
      <c r="K160" s="1020"/>
      <c r="L160" s="1020"/>
      <c r="M160" s="1020"/>
      <c r="N160" s="1020"/>
      <c r="O160" s="1020"/>
      <c r="P160" s="1020"/>
      <c r="Q160" s="1020"/>
      <c r="R160" s="1020"/>
      <c r="S160" s="1020"/>
      <c r="T160" s="1020"/>
      <c r="U160" s="1020"/>
      <c r="V160" s="1020"/>
      <c r="W160" s="1021"/>
      <c r="X160" s="380"/>
    </row>
    <row r="161" spans="1:24" s="340" customFormat="1" ht="15" customHeight="1">
      <c r="A161" s="1047"/>
      <c r="B161" s="1048"/>
      <c r="C161" s="1048"/>
      <c r="D161" s="1049"/>
      <c r="E161" s="369">
        <v>6</v>
      </c>
      <c r="F161" s="1019" t="s">
        <v>736</v>
      </c>
      <c r="G161" s="1020"/>
      <c r="H161" s="1020"/>
      <c r="I161" s="1020"/>
      <c r="J161" s="1020"/>
      <c r="K161" s="1020"/>
      <c r="L161" s="1020"/>
      <c r="M161" s="1020"/>
      <c r="N161" s="1020"/>
      <c r="O161" s="1020"/>
      <c r="P161" s="1020"/>
      <c r="Q161" s="1020"/>
      <c r="R161" s="1020"/>
      <c r="S161" s="1020"/>
      <c r="T161" s="1020"/>
      <c r="U161" s="1020"/>
      <c r="V161" s="1020"/>
      <c r="W161" s="1021"/>
      <c r="X161" s="380"/>
    </row>
    <row r="162" spans="1:24" s="340" customFormat="1" ht="30" customHeight="1">
      <c r="A162" s="1047"/>
      <c r="B162" s="1048"/>
      <c r="C162" s="1048"/>
      <c r="D162" s="1049"/>
      <c r="E162" s="369">
        <v>7</v>
      </c>
      <c r="F162" s="1019" t="s">
        <v>737</v>
      </c>
      <c r="G162" s="1020"/>
      <c r="H162" s="1020"/>
      <c r="I162" s="1020"/>
      <c r="J162" s="1020"/>
      <c r="K162" s="1020"/>
      <c r="L162" s="1020"/>
      <c r="M162" s="1020"/>
      <c r="N162" s="1020"/>
      <c r="O162" s="1020"/>
      <c r="P162" s="1020"/>
      <c r="Q162" s="1020"/>
      <c r="R162" s="1020"/>
      <c r="S162" s="1020"/>
      <c r="T162" s="1020"/>
      <c r="U162" s="1020"/>
      <c r="V162" s="1020"/>
      <c r="W162" s="1021"/>
      <c r="X162" s="380"/>
    </row>
    <row r="163" spans="1:24" s="340" customFormat="1" ht="30" customHeight="1">
      <c r="A163" s="1047"/>
      <c r="B163" s="1048"/>
      <c r="C163" s="1048"/>
      <c r="D163" s="1049"/>
      <c r="E163" s="369">
        <v>8</v>
      </c>
      <c r="F163" s="1019" t="s">
        <v>811</v>
      </c>
      <c r="G163" s="1020"/>
      <c r="H163" s="1020"/>
      <c r="I163" s="1020"/>
      <c r="J163" s="1020"/>
      <c r="K163" s="1020"/>
      <c r="L163" s="1020"/>
      <c r="M163" s="1020"/>
      <c r="N163" s="1020"/>
      <c r="O163" s="1020"/>
      <c r="P163" s="1020"/>
      <c r="Q163" s="1020"/>
      <c r="R163" s="1020"/>
      <c r="S163" s="1020"/>
      <c r="T163" s="1020"/>
      <c r="U163" s="1020"/>
      <c r="V163" s="1020"/>
      <c r="W163" s="1021"/>
      <c r="X163" s="380"/>
    </row>
    <row r="164" spans="1:24" s="340" customFormat="1" ht="30" customHeight="1">
      <c r="A164" s="1047"/>
      <c r="B164" s="1048"/>
      <c r="C164" s="1048"/>
      <c r="D164" s="1049"/>
      <c r="E164" s="369">
        <v>9</v>
      </c>
      <c r="F164" s="1019" t="s">
        <v>738</v>
      </c>
      <c r="G164" s="1020"/>
      <c r="H164" s="1020"/>
      <c r="I164" s="1020"/>
      <c r="J164" s="1020"/>
      <c r="K164" s="1020"/>
      <c r="L164" s="1020"/>
      <c r="M164" s="1020"/>
      <c r="N164" s="1020"/>
      <c r="O164" s="1020"/>
      <c r="P164" s="1020"/>
      <c r="Q164" s="1020"/>
      <c r="R164" s="1020"/>
      <c r="S164" s="1020"/>
      <c r="T164" s="1020"/>
      <c r="U164" s="1020"/>
      <c r="V164" s="1020"/>
      <c r="W164" s="1021"/>
      <c r="X164" s="380"/>
    </row>
    <row r="165" spans="1:24" ht="30" customHeight="1">
      <c r="A165" s="1050"/>
      <c r="B165" s="1051"/>
      <c r="C165" s="1051"/>
      <c r="D165" s="1052"/>
      <c r="E165" s="372">
        <v>10</v>
      </c>
      <c r="F165" s="1073" t="s">
        <v>349</v>
      </c>
      <c r="G165" s="1073"/>
      <c r="H165" s="1073"/>
      <c r="I165" s="1073"/>
      <c r="J165" s="1073"/>
      <c r="K165" s="1073"/>
      <c r="L165" s="1073"/>
      <c r="M165" s="1073"/>
      <c r="N165" s="1073"/>
      <c r="O165" s="1073"/>
      <c r="P165" s="1073"/>
      <c r="Q165" s="1073"/>
      <c r="R165" s="1073"/>
      <c r="S165" s="1073"/>
      <c r="T165" s="1073"/>
      <c r="U165" s="1073"/>
      <c r="V165" s="1073"/>
      <c r="W165" s="1073"/>
      <c r="X165" s="344"/>
    </row>
    <row r="166" spans="1:24" ht="30" customHeight="1">
      <c r="A166" s="1026" t="s">
        <v>812</v>
      </c>
      <c r="B166" s="1027"/>
      <c r="C166" s="1027"/>
      <c r="D166" s="1028"/>
      <c r="E166" s="372"/>
      <c r="F166" s="1019" t="s">
        <v>740</v>
      </c>
      <c r="G166" s="1020"/>
      <c r="H166" s="1020"/>
      <c r="I166" s="1020"/>
      <c r="J166" s="1020"/>
      <c r="K166" s="1020"/>
      <c r="L166" s="1020"/>
      <c r="M166" s="1020"/>
      <c r="N166" s="1020"/>
      <c r="O166" s="1020"/>
      <c r="P166" s="1020"/>
      <c r="Q166" s="1020"/>
      <c r="R166" s="1020"/>
      <c r="S166" s="1020"/>
      <c r="T166" s="1020"/>
      <c r="U166" s="1020"/>
      <c r="V166" s="1020"/>
      <c r="W166" s="1021"/>
      <c r="X166" s="345"/>
    </row>
    <row r="167" spans="1:24" s="343" customFormat="1" ht="30" customHeight="1">
      <c r="A167" s="1029"/>
      <c r="B167" s="1030"/>
      <c r="C167" s="1030"/>
      <c r="D167" s="1031"/>
      <c r="E167" s="375">
        <v>1</v>
      </c>
      <c r="F167" s="1022" t="s">
        <v>483</v>
      </c>
      <c r="G167" s="1022"/>
      <c r="H167" s="1022"/>
      <c r="I167" s="1022"/>
      <c r="J167" s="1022"/>
      <c r="K167" s="1022"/>
      <c r="L167" s="1022"/>
      <c r="M167" s="1022"/>
      <c r="N167" s="1022"/>
      <c r="O167" s="1022"/>
      <c r="P167" s="1022"/>
      <c r="Q167" s="1022"/>
      <c r="R167" s="1022"/>
      <c r="S167" s="1022"/>
      <c r="T167" s="1022"/>
      <c r="U167" s="1022"/>
      <c r="V167" s="1022"/>
      <c r="W167" s="1022"/>
      <c r="X167" s="363"/>
    </row>
    <row r="168" spans="1:24" s="343" customFormat="1" ht="30" customHeight="1">
      <c r="A168" s="1029"/>
      <c r="B168" s="1030"/>
      <c r="C168" s="1030"/>
      <c r="D168" s="1031"/>
      <c r="E168" s="375">
        <v>2</v>
      </c>
      <c r="F168" s="1019" t="s">
        <v>520</v>
      </c>
      <c r="G168" s="1020"/>
      <c r="H168" s="1020"/>
      <c r="I168" s="1020"/>
      <c r="J168" s="1020"/>
      <c r="K168" s="1020"/>
      <c r="L168" s="1020"/>
      <c r="M168" s="1020"/>
      <c r="N168" s="1020"/>
      <c r="O168" s="1020"/>
      <c r="P168" s="1020"/>
      <c r="Q168" s="1020"/>
      <c r="R168" s="1020"/>
      <c r="S168" s="1020"/>
      <c r="T168" s="1020"/>
      <c r="U168" s="1020"/>
      <c r="V168" s="1020"/>
      <c r="W168" s="1021"/>
      <c r="X168" s="363"/>
    </row>
    <row r="169" spans="1:24" s="343" customFormat="1" ht="30" customHeight="1">
      <c r="A169" s="1029"/>
      <c r="B169" s="1030"/>
      <c r="C169" s="1030"/>
      <c r="D169" s="1031"/>
      <c r="E169" s="375">
        <v>3</v>
      </c>
      <c r="F169" s="1019" t="s">
        <v>521</v>
      </c>
      <c r="G169" s="1020"/>
      <c r="H169" s="1020"/>
      <c r="I169" s="1020"/>
      <c r="J169" s="1020"/>
      <c r="K169" s="1020"/>
      <c r="L169" s="1020"/>
      <c r="M169" s="1020"/>
      <c r="N169" s="1020"/>
      <c r="O169" s="1020"/>
      <c r="P169" s="1020"/>
      <c r="Q169" s="1020"/>
      <c r="R169" s="1020"/>
      <c r="S169" s="1020"/>
      <c r="T169" s="1020"/>
      <c r="U169" s="1020"/>
      <c r="V169" s="1020"/>
      <c r="W169" s="1021"/>
      <c r="X169" s="363"/>
    </row>
    <row r="170" spans="1:24" s="343" customFormat="1" ht="30" customHeight="1">
      <c r="A170" s="1029"/>
      <c r="B170" s="1030"/>
      <c r="C170" s="1030"/>
      <c r="D170" s="1031"/>
      <c r="E170" s="375">
        <v>4</v>
      </c>
      <c r="F170" s="1019" t="s">
        <v>522</v>
      </c>
      <c r="G170" s="1020"/>
      <c r="H170" s="1020"/>
      <c r="I170" s="1020"/>
      <c r="J170" s="1020"/>
      <c r="K170" s="1020"/>
      <c r="L170" s="1020"/>
      <c r="M170" s="1020"/>
      <c r="N170" s="1020"/>
      <c r="O170" s="1020"/>
      <c r="P170" s="1020"/>
      <c r="Q170" s="1020"/>
      <c r="R170" s="1020"/>
      <c r="S170" s="1020"/>
      <c r="T170" s="1020"/>
      <c r="U170" s="1020"/>
      <c r="V170" s="1020"/>
      <c r="W170" s="1021"/>
      <c r="X170" s="363"/>
    </row>
    <row r="171" spans="1:24" s="343" customFormat="1" ht="15" customHeight="1">
      <c r="A171" s="1029"/>
      <c r="B171" s="1030"/>
      <c r="C171" s="1030"/>
      <c r="D171" s="1031"/>
      <c r="E171" s="375">
        <v>5</v>
      </c>
      <c r="F171" s="1019" t="s">
        <v>523</v>
      </c>
      <c r="G171" s="1020"/>
      <c r="H171" s="1020"/>
      <c r="I171" s="1020"/>
      <c r="J171" s="1020"/>
      <c r="K171" s="1020"/>
      <c r="L171" s="1020"/>
      <c r="M171" s="1020"/>
      <c r="N171" s="1020"/>
      <c r="O171" s="1020"/>
      <c r="P171" s="1020"/>
      <c r="Q171" s="1020"/>
      <c r="R171" s="1020"/>
      <c r="S171" s="1020"/>
      <c r="T171" s="1020"/>
      <c r="U171" s="1020"/>
      <c r="V171" s="1020"/>
      <c r="W171" s="1021"/>
      <c r="X171" s="363"/>
    </row>
    <row r="172" spans="1:24" s="343" customFormat="1" ht="30" customHeight="1">
      <c r="A172" s="1029"/>
      <c r="B172" s="1030"/>
      <c r="C172" s="1030"/>
      <c r="D172" s="1031"/>
      <c r="E172" s="375">
        <v>6</v>
      </c>
      <c r="F172" s="1022" t="s">
        <v>524</v>
      </c>
      <c r="G172" s="1022"/>
      <c r="H172" s="1022"/>
      <c r="I172" s="1022"/>
      <c r="J172" s="1022"/>
      <c r="K172" s="1022"/>
      <c r="L172" s="1022"/>
      <c r="M172" s="1022"/>
      <c r="N172" s="1022"/>
      <c r="O172" s="1022"/>
      <c r="P172" s="1022"/>
      <c r="Q172" s="1022"/>
      <c r="R172" s="1022"/>
      <c r="S172" s="1022"/>
      <c r="T172" s="1022"/>
      <c r="U172" s="1022"/>
      <c r="V172" s="1022"/>
      <c r="W172" s="1022"/>
      <c r="X172" s="363"/>
    </row>
    <row r="173" spans="1:24" s="343" customFormat="1" ht="15" customHeight="1">
      <c r="A173" s="1029"/>
      <c r="B173" s="1030"/>
      <c r="C173" s="1030"/>
      <c r="D173" s="1031"/>
      <c r="E173" s="375">
        <v>7</v>
      </c>
      <c r="F173" s="1022" t="s">
        <v>484</v>
      </c>
      <c r="G173" s="1022"/>
      <c r="H173" s="1022"/>
      <c r="I173" s="1022"/>
      <c r="J173" s="1022"/>
      <c r="K173" s="1022"/>
      <c r="L173" s="1022"/>
      <c r="M173" s="1022"/>
      <c r="N173" s="1022"/>
      <c r="O173" s="1022"/>
      <c r="P173" s="1022"/>
      <c r="Q173" s="1022"/>
      <c r="R173" s="1022"/>
      <c r="S173" s="1022"/>
      <c r="T173" s="1022"/>
      <c r="U173" s="1022"/>
      <c r="V173" s="1022"/>
      <c r="W173" s="1022"/>
      <c r="X173" s="363"/>
    </row>
    <row r="174" spans="1:24" s="343" customFormat="1" ht="15" customHeight="1">
      <c r="A174" s="1029"/>
      <c r="B174" s="1030"/>
      <c r="C174" s="1030"/>
      <c r="D174" s="1031"/>
      <c r="E174" s="375">
        <v>8</v>
      </c>
      <c r="F174" s="1022" t="s">
        <v>485</v>
      </c>
      <c r="G174" s="1022"/>
      <c r="H174" s="1022"/>
      <c r="I174" s="1022"/>
      <c r="J174" s="1022"/>
      <c r="K174" s="1022"/>
      <c r="L174" s="1022"/>
      <c r="M174" s="1022"/>
      <c r="N174" s="1022"/>
      <c r="O174" s="1022"/>
      <c r="P174" s="1022"/>
      <c r="Q174" s="1022"/>
      <c r="R174" s="1022"/>
      <c r="S174" s="1022"/>
      <c r="T174" s="1022"/>
      <c r="U174" s="1022"/>
      <c r="V174" s="1022"/>
      <c r="W174" s="1022"/>
      <c r="X174" s="363"/>
    </row>
    <row r="175" spans="1:24" s="343" customFormat="1" ht="30" customHeight="1">
      <c r="A175" s="1029"/>
      <c r="B175" s="1030"/>
      <c r="C175" s="1030"/>
      <c r="D175" s="1031"/>
      <c r="E175" s="375">
        <v>9</v>
      </c>
      <c r="F175" s="1022" t="s">
        <v>742</v>
      </c>
      <c r="G175" s="1022"/>
      <c r="H175" s="1022"/>
      <c r="I175" s="1022"/>
      <c r="J175" s="1022"/>
      <c r="K175" s="1022"/>
      <c r="L175" s="1022"/>
      <c r="M175" s="1022"/>
      <c r="N175" s="1022"/>
      <c r="O175" s="1022"/>
      <c r="P175" s="1022"/>
      <c r="Q175" s="1022"/>
      <c r="R175" s="1022"/>
      <c r="S175" s="1022"/>
      <c r="T175" s="1022"/>
      <c r="U175" s="1022"/>
      <c r="V175" s="1022"/>
      <c r="W175" s="1022"/>
      <c r="X175" s="363"/>
    </row>
    <row r="176" spans="1:24" s="343" customFormat="1" ht="15" customHeight="1">
      <c r="A176" s="1029"/>
      <c r="B176" s="1030"/>
      <c r="C176" s="1030"/>
      <c r="D176" s="1031"/>
      <c r="E176" s="375">
        <v>10</v>
      </c>
      <c r="F176" s="1063" t="s">
        <v>486</v>
      </c>
      <c r="G176" s="1063"/>
      <c r="H176" s="1063"/>
      <c r="I176" s="1063"/>
      <c r="J176" s="1063"/>
      <c r="K176" s="1063"/>
      <c r="L176" s="1063"/>
      <c r="M176" s="1063"/>
      <c r="N176" s="1063"/>
      <c r="O176" s="1063"/>
      <c r="P176" s="1063"/>
      <c r="Q176" s="1063"/>
      <c r="R176" s="1063"/>
      <c r="S176" s="1063"/>
      <c r="T176" s="1063"/>
      <c r="U176" s="1063"/>
      <c r="V176" s="1063"/>
      <c r="W176" s="1063"/>
      <c r="X176" s="363"/>
    </row>
    <row r="177" spans="1:24" s="343" customFormat="1" ht="15" customHeight="1">
      <c r="A177" s="1064"/>
      <c r="B177" s="1065"/>
      <c r="C177" s="1065"/>
      <c r="D177" s="1066"/>
      <c r="E177" s="375">
        <v>11</v>
      </c>
      <c r="F177" s="1022" t="s">
        <v>741</v>
      </c>
      <c r="G177" s="1022"/>
      <c r="H177" s="1022"/>
      <c r="I177" s="1022"/>
      <c r="J177" s="1022"/>
      <c r="K177" s="1022"/>
      <c r="L177" s="1022"/>
      <c r="M177" s="1022"/>
      <c r="N177" s="1022"/>
      <c r="O177" s="1022"/>
      <c r="P177" s="1022"/>
      <c r="Q177" s="1022"/>
      <c r="R177" s="1022"/>
      <c r="S177" s="1022"/>
      <c r="T177" s="1022"/>
      <c r="U177" s="1022"/>
      <c r="V177" s="1022"/>
      <c r="W177" s="1022"/>
      <c r="X177" s="363"/>
    </row>
    <row r="178" spans="1:24" ht="30" customHeight="1">
      <c r="A178" s="1022" t="s">
        <v>813</v>
      </c>
      <c r="B178" s="1022"/>
      <c r="C178" s="1022"/>
      <c r="D178" s="1022"/>
      <c r="E178" s="370" t="s">
        <v>528</v>
      </c>
      <c r="F178" s="1022" t="s">
        <v>525</v>
      </c>
      <c r="G178" s="1022"/>
      <c r="H178" s="1022"/>
      <c r="I178" s="1022"/>
      <c r="J178" s="1022"/>
      <c r="K178" s="1022"/>
      <c r="L178" s="1022"/>
      <c r="M178" s="1022"/>
      <c r="N178" s="1022"/>
      <c r="O178" s="1022"/>
      <c r="P178" s="1022"/>
      <c r="Q178" s="1022"/>
      <c r="R178" s="1022"/>
      <c r="S178" s="1022"/>
      <c r="T178" s="1022"/>
      <c r="U178" s="1022"/>
      <c r="V178" s="1022"/>
      <c r="W178" s="1022"/>
      <c r="X178" s="346"/>
    </row>
    <row r="179" spans="1:24" ht="30" customHeight="1">
      <c r="A179" s="1022"/>
      <c r="B179" s="1022"/>
      <c r="C179" s="1022"/>
      <c r="D179" s="1022"/>
      <c r="E179" s="370" t="s">
        <v>529</v>
      </c>
      <c r="F179" s="1022" t="s">
        <v>526</v>
      </c>
      <c r="G179" s="1022"/>
      <c r="H179" s="1022"/>
      <c r="I179" s="1022"/>
      <c r="J179" s="1022"/>
      <c r="K179" s="1022"/>
      <c r="L179" s="1022"/>
      <c r="M179" s="1022"/>
      <c r="N179" s="1022"/>
      <c r="O179" s="1022"/>
      <c r="P179" s="1022"/>
      <c r="Q179" s="1022"/>
      <c r="R179" s="1022"/>
      <c r="S179" s="1022"/>
      <c r="T179" s="1022"/>
      <c r="U179" s="1022"/>
      <c r="V179" s="1022"/>
      <c r="W179" s="1022"/>
      <c r="X179" s="346"/>
    </row>
    <row r="180" spans="1:24" ht="30" customHeight="1">
      <c r="A180" s="1022"/>
      <c r="B180" s="1022"/>
      <c r="C180" s="1022"/>
      <c r="D180" s="1022"/>
      <c r="E180" s="370" t="s">
        <v>530</v>
      </c>
      <c r="F180" s="1022" t="s">
        <v>533</v>
      </c>
      <c r="G180" s="1022"/>
      <c r="H180" s="1022"/>
      <c r="I180" s="1022"/>
      <c r="J180" s="1022"/>
      <c r="K180" s="1022"/>
      <c r="L180" s="1022"/>
      <c r="M180" s="1022"/>
      <c r="N180" s="1022"/>
      <c r="O180" s="1022"/>
      <c r="P180" s="1022"/>
      <c r="Q180" s="1022"/>
      <c r="R180" s="1022"/>
      <c r="S180" s="1022"/>
      <c r="T180" s="1022"/>
      <c r="U180" s="1022"/>
      <c r="V180" s="1022"/>
      <c r="W180" s="1022"/>
      <c r="X180" s="346"/>
    </row>
    <row r="181" spans="1:24" ht="15" customHeight="1">
      <c r="A181" s="1022"/>
      <c r="B181" s="1022"/>
      <c r="C181" s="1022"/>
      <c r="D181" s="1022"/>
      <c r="E181" s="370" t="s">
        <v>531</v>
      </c>
      <c r="F181" s="1022" t="s">
        <v>527</v>
      </c>
      <c r="G181" s="1022"/>
      <c r="H181" s="1022"/>
      <c r="I181" s="1022"/>
      <c r="J181" s="1022"/>
      <c r="K181" s="1022"/>
      <c r="L181" s="1022"/>
      <c r="M181" s="1022"/>
      <c r="N181" s="1022"/>
      <c r="O181" s="1022"/>
      <c r="P181" s="1022"/>
      <c r="Q181" s="1022"/>
      <c r="R181" s="1022"/>
      <c r="S181" s="1022"/>
      <c r="T181" s="1022"/>
      <c r="U181" s="1022"/>
      <c r="V181" s="1022"/>
      <c r="W181" s="1022"/>
      <c r="X181" s="346"/>
    </row>
    <row r="182" spans="1:24" ht="15" customHeight="1">
      <c r="A182" s="1022"/>
      <c r="B182" s="1022"/>
      <c r="C182" s="1022"/>
      <c r="D182" s="1022"/>
      <c r="E182" s="370" t="s">
        <v>532</v>
      </c>
      <c r="F182" s="1019" t="s">
        <v>534</v>
      </c>
      <c r="G182" s="1020"/>
      <c r="H182" s="1020"/>
      <c r="I182" s="1020"/>
      <c r="J182" s="1020"/>
      <c r="K182" s="1020"/>
      <c r="L182" s="1020"/>
      <c r="M182" s="1020"/>
      <c r="N182" s="1020"/>
      <c r="O182" s="1020"/>
      <c r="P182" s="1020"/>
      <c r="Q182" s="1020"/>
      <c r="R182" s="1020"/>
      <c r="S182" s="1020"/>
      <c r="T182" s="1020"/>
      <c r="U182" s="1020"/>
      <c r="V182" s="1020"/>
      <c r="W182" s="1021"/>
      <c r="X182" s="346"/>
    </row>
    <row r="183" spans="1:24" s="340" customFormat="1" ht="14.25" customHeight="1">
      <c r="A183" s="1062" t="s">
        <v>10</v>
      </c>
      <c r="B183" s="1062"/>
      <c r="C183" s="1062"/>
      <c r="D183" s="1062"/>
      <c r="E183" s="366"/>
      <c r="F183" s="1102" t="s">
        <v>9</v>
      </c>
      <c r="G183" s="1102"/>
      <c r="H183" s="1102"/>
      <c r="I183" s="1102"/>
      <c r="J183" s="1102"/>
      <c r="K183" s="1102"/>
      <c r="L183" s="1102"/>
      <c r="M183" s="1102"/>
      <c r="N183" s="1102"/>
      <c r="O183" s="1102"/>
      <c r="P183" s="1102"/>
      <c r="Q183" s="1102"/>
      <c r="R183" s="1102"/>
      <c r="S183" s="1102"/>
      <c r="T183" s="1102"/>
      <c r="U183" s="1102"/>
      <c r="V183" s="1102"/>
      <c r="W183" s="1102"/>
      <c r="X183" s="380" t="s">
        <v>308</v>
      </c>
    </row>
    <row r="184" spans="1:24" s="340" customFormat="1" ht="60" customHeight="1">
      <c r="A184" s="1044" t="s">
        <v>747</v>
      </c>
      <c r="B184" s="1045"/>
      <c r="C184" s="1045"/>
      <c r="D184" s="1046"/>
      <c r="E184" s="366"/>
      <c r="F184" s="1019" t="s">
        <v>751</v>
      </c>
      <c r="G184" s="1135"/>
      <c r="H184" s="1135"/>
      <c r="I184" s="1135"/>
      <c r="J184" s="1135"/>
      <c r="K184" s="1135"/>
      <c r="L184" s="1135"/>
      <c r="M184" s="1135"/>
      <c r="N184" s="1135"/>
      <c r="O184" s="1135"/>
      <c r="P184" s="1135"/>
      <c r="Q184" s="1135"/>
      <c r="R184" s="1135"/>
      <c r="S184" s="1135"/>
      <c r="T184" s="1135"/>
      <c r="U184" s="1135"/>
      <c r="V184" s="1135"/>
      <c r="W184" s="1136"/>
      <c r="X184" s="393"/>
    </row>
    <row r="185" spans="1:24" ht="30" customHeight="1">
      <c r="A185" s="1047"/>
      <c r="B185" s="1048"/>
      <c r="C185" s="1048"/>
      <c r="D185" s="1049"/>
      <c r="E185" s="369">
        <v>1</v>
      </c>
      <c r="F185" s="1022" t="s">
        <v>743</v>
      </c>
      <c r="G185" s="1022"/>
      <c r="H185" s="1022"/>
      <c r="I185" s="1022"/>
      <c r="J185" s="1022"/>
      <c r="K185" s="1022"/>
      <c r="L185" s="1022"/>
      <c r="M185" s="1022"/>
      <c r="N185" s="1022"/>
      <c r="O185" s="1022"/>
      <c r="P185" s="1022"/>
      <c r="Q185" s="1022"/>
      <c r="R185" s="1022"/>
      <c r="S185" s="1022"/>
      <c r="T185" s="1022"/>
      <c r="U185" s="1022"/>
      <c r="V185" s="1022"/>
      <c r="W185" s="1022"/>
      <c r="X185" s="346"/>
    </row>
    <row r="186" spans="1:24" ht="30" customHeight="1">
      <c r="A186" s="1047"/>
      <c r="B186" s="1048"/>
      <c r="C186" s="1048"/>
      <c r="D186" s="1049"/>
      <c r="E186" s="369">
        <v>2</v>
      </c>
      <c r="F186" s="1022" t="s">
        <v>744</v>
      </c>
      <c r="G186" s="1022"/>
      <c r="H186" s="1022"/>
      <c r="I186" s="1022"/>
      <c r="J186" s="1022"/>
      <c r="K186" s="1022"/>
      <c r="L186" s="1022"/>
      <c r="M186" s="1022"/>
      <c r="N186" s="1022"/>
      <c r="O186" s="1022"/>
      <c r="P186" s="1022"/>
      <c r="Q186" s="1022"/>
      <c r="R186" s="1022"/>
      <c r="S186" s="1022"/>
      <c r="T186" s="1022"/>
      <c r="U186" s="1022"/>
      <c r="V186" s="1022"/>
      <c r="W186" s="1022"/>
      <c r="X186" s="346"/>
    </row>
    <row r="187" spans="1:24" ht="45" customHeight="1">
      <c r="A187" s="1047"/>
      <c r="B187" s="1048"/>
      <c r="C187" s="1048"/>
      <c r="D187" s="1049"/>
      <c r="E187" s="369">
        <v>3</v>
      </c>
      <c r="F187" s="1022" t="s">
        <v>745</v>
      </c>
      <c r="G187" s="1022"/>
      <c r="H187" s="1022"/>
      <c r="I187" s="1022"/>
      <c r="J187" s="1022"/>
      <c r="K187" s="1022"/>
      <c r="L187" s="1022"/>
      <c r="M187" s="1022"/>
      <c r="N187" s="1022"/>
      <c r="O187" s="1022"/>
      <c r="P187" s="1022"/>
      <c r="Q187" s="1022"/>
      <c r="R187" s="1022"/>
      <c r="S187" s="1022"/>
      <c r="T187" s="1022"/>
      <c r="U187" s="1022"/>
      <c r="V187" s="1022"/>
      <c r="W187" s="1022"/>
      <c r="X187" s="346"/>
    </row>
    <row r="188" spans="1:24" ht="45" customHeight="1">
      <c r="A188" s="1047"/>
      <c r="B188" s="1048"/>
      <c r="C188" s="1048"/>
      <c r="D188" s="1049"/>
      <c r="E188" s="369">
        <v>4</v>
      </c>
      <c r="F188" s="1022" t="s">
        <v>752</v>
      </c>
      <c r="G188" s="1022"/>
      <c r="H188" s="1022"/>
      <c r="I188" s="1022"/>
      <c r="J188" s="1022"/>
      <c r="K188" s="1022"/>
      <c r="L188" s="1022"/>
      <c r="M188" s="1022"/>
      <c r="N188" s="1022"/>
      <c r="O188" s="1022"/>
      <c r="P188" s="1022"/>
      <c r="Q188" s="1022"/>
      <c r="R188" s="1022"/>
      <c r="S188" s="1022"/>
      <c r="T188" s="1022"/>
      <c r="U188" s="1022"/>
      <c r="V188" s="1022"/>
      <c r="W188" s="1022"/>
      <c r="X188" s="346"/>
    </row>
    <row r="189" spans="1:24" ht="45" customHeight="1">
      <c r="A189" s="1047"/>
      <c r="B189" s="1048"/>
      <c r="C189" s="1048"/>
      <c r="D189" s="1049"/>
      <c r="E189" s="369">
        <v>5</v>
      </c>
      <c r="F189" s="1022" t="s">
        <v>748</v>
      </c>
      <c r="G189" s="1022"/>
      <c r="H189" s="1022"/>
      <c r="I189" s="1022"/>
      <c r="J189" s="1022"/>
      <c r="K189" s="1022"/>
      <c r="L189" s="1022"/>
      <c r="M189" s="1022"/>
      <c r="N189" s="1022"/>
      <c r="O189" s="1022"/>
      <c r="P189" s="1022"/>
      <c r="Q189" s="1022"/>
      <c r="R189" s="1022"/>
      <c r="S189" s="1022"/>
      <c r="T189" s="1022"/>
      <c r="U189" s="1022"/>
      <c r="V189" s="1022"/>
      <c r="W189" s="1022"/>
      <c r="X189" s="346"/>
    </row>
    <row r="190" spans="1:24" ht="45" customHeight="1">
      <c r="A190" s="1047"/>
      <c r="B190" s="1048"/>
      <c r="C190" s="1048"/>
      <c r="D190" s="1049"/>
      <c r="E190" s="369">
        <v>6</v>
      </c>
      <c r="F190" s="1022" t="s">
        <v>753</v>
      </c>
      <c r="G190" s="1022"/>
      <c r="H190" s="1022"/>
      <c r="I190" s="1022"/>
      <c r="J190" s="1022"/>
      <c r="K190" s="1022"/>
      <c r="L190" s="1022"/>
      <c r="M190" s="1022"/>
      <c r="N190" s="1022"/>
      <c r="O190" s="1022"/>
      <c r="P190" s="1022"/>
      <c r="Q190" s="1022"/>
      <c r="R190" s="1022"/>
      <c r="S190" s="1022"/>
      <c r="T190" s="1022"/>
      <c r="U190" s="1022"/>
      <c r="V190" s="1022"/>
      <c r="W190" s="1022"/>
      <c r="X190" s="346"/>
    </row>
    <row r="191" spans="1:24" ht="45" customHeight="1">
      <c r="A191" s="1047"/>
      <c r="B191" s="1048"/>
      <c r="C191" s="1048"/>
      <c r="D191" s="1049"/>
      <c r="E191" s="369">
        <v>7</v>
      </c>
      <c r="F191" s="1022" t="s">
        <v>754</v>
      </c>
      <c r="G191" s="1022"/>
      <c r="H191" s="1022"/>
      <c r="I191" s="1022"/>
      <c r="J191" s="1022"/>
      <c r="K191" s="1022"/>
      <c r="L191" s="1022"/>
      <c r="M191" s="1022"/>
      <c r="N191" s="1022"/>
      <c r="O191" s="1022"/>
      <c r="P191" s="1022"/>
      <c r="Q191" s="1022"/>
      <c r="R191" s="1022"/>
      <c r="S191" s="1022"/>
      <c r="T191" s="1022"/>
      <c r="U191" s="1022"/>
      <c r="V191" s="1022"/>
      <c r="W191" s="1022"/>
      <c r="X191" s="346"/>
    </row>
    <row r="192" spans="1:24" ht="45" customHeight="1">
      <c r="A192" s="1047"/>
      <c r="B192" s="1048"/>
      <c r="C192" s="1048"/>
      <c r="D192" s="1049"/>
      <c r="E192" s="369">
        <v>8</v>
      </c>
      <c r="F192" s="1073" t="s">
        <v>755</v>
      </c>
      <c r="G192" s="1073"/>
      <c r="H192" s="1073"/>
      <c r="I192" s="1073"/>
      <c r="J192" s="1073"/>
      <c r="K192" s="1073"/>
      <c r="L192" s="1073"/>
      <c r="M192" s="1073"/>
      <c r="N192" s="1073"/>
      <c r="O192" s="1073"/>
      <c r="P192" s="1073"/>
      <c r="Q192" s="1073"/>
      <c r="R192" s="1073"/>
      <c r="S192" s="1073"/>
      <c r="T192" s="1073"/>
      <c r="U192" s="1073"/>
      <c r="V192" s="1073"/>
      <c r="W192" s="1073"/>
      <c r="X192" s="346"/>
    </row>
    <row r="193" spans="1:24" ht="30" customHeight="1">
      <c r="A193" s="1047"/>
      <c r="B193" s="1048"/>
      <c r="C193" s="1048"/>
      <c r="D193" s="1049"/>
      <c r="E193" s="369">
        <v>9</v>
      </c>
      <c r="F193" s="1022" t="s">
        <v>749</v>
      </c>
      <c r="G193" s="1022"/>
      <c r="H193" s="1022"/>
      <c r="I193" s="1022"/>
      <c r="J193" s="1022"/>
      <c r="K193" s="1022"/>
      <c r="L193" s="1022"/>
      <c r="M193" s="1022"/>
      <c r="N193" s="1022"/>
      <c r="O193" s="1022"/>
      <c r="P193" s="1022"/>
      <c r="Q193" s="1022"/>
      <c r="R193" s="1022"/>
      <c r="S193" s="1022"/>
      <c r="T193" s="1022"/>
      <c r="U193" s="1022"/>
      <c r="V193" s="1022"/>
      <c r="W193" s="1022"/>
      <c r="X193" s="346"/>
    </row>
    <row r="194" spans="1:24" ht="15" customHeight="1">
      <c r="A194" s="1047"/>
      <c r="B194" s="1048"/>
      <c r="C194" s="1048"/>
      <c r="D194" s="1049"/>
      <c r="E194" s="369">
        <v>10</v>
      </c>
      <c r="F194" s="1022" t="s">
        <v>750</v>
      </c>
      <c r="G194" s="1022"/>
      <c r="H194" s="1022"/>
      <c r="I194" s="1022"/>
      <c r="J194" s="1022"/>
      <c r="K194" s="1022"/>
      <c r="L194" s="1022"/>
      <c r="M194" s="1022"/>
      <c r="N194" s="1022"/>
      <c r="O194" s="1022"/>
      <c r="P194" s="1022"/>
      <c r="Q194" s="1022"/>
      <c r="R194" s="1022"/>
      <c r="S194" s="1022"/>
      <c r="T194" s="1022"/>
      <c r="U194" s="1022"/>
      <c r="V194" s="1022"/>
      <c r="W194" s="1022"/>
      <c r="X194" s="346"/>
    </row>
    <row r="195" spans="1:24" ht="15" customHeight="1">
      <c r="A195" s="1047"/>
      <c r="B195" s="1048"/>
      <c r="C195" s="1048"/>
      <c r="D195" s="1049"/>
      <c r="E195" s="369">
        <v>11</v>
      </c>
      <c r="F195" s="1022" t="s">
        <v>746</v>
      </c>
      <c r="G195" s="1022"/>
      <c r="H195" s="1022"/>
      <c r="I195" s="1022"/>
      <c r="J195" s="1022"/>
      <c r="K195" s="1022"/>
      <c r="L195" s="1022"/>
      <c r="M195" s="1022"/>
      <c r="N195" s="1022"/>
      <c r="O195" s="1022"/>
      <c r="P195" s="1022"/>
      <c r="Q195" s="1022"/>
      <c r="R195" s="1022"/>
      <c r="S195" s="1022"/>
      <c r="T195" s="1022"/>
      <c r="U195" s="1022"/>
      <c r="V195" s="1022"/>
      <c r="W195" s="1022"/>
      <c r="X195" s="346"/>
    </row>
    <row r="196" spans="1:24" ht="30" customHeight="1">
      <c r="A196" s="1047"/>
      <c r="B196" s="1048"/>
      <c r="C196" s="1048"/>
      <c r="D196" s="1049"/>
      <c r="E196" s="369">
        <v>12</v>
      </c>
      <c r="F196" s="1022" t="s">
        <v>742</v>
      </c>
      <c r="G196" s="1022"/>
      <c r="H196" s="1022"/>
      <c r="I196" s="1022"/>
      <c r="J196" s="1022"/>
      <c r="K196" s="1022"/>
      <c r="L196" s="1022"/>
      <c r="M196" s="1022"/>
      <c r="N196" s="1022"/>
      <c r="O196" s="1022"/>
      <c r="P196" s="1022"/>
      <c r="Q196" s="1022"/>
      <c r="R196" s="1022"/>
      <c r="S196" s="1022"/>
      <c r="T196" s="1022"/>
      <c r="U196" s="1022"/>
      <c r="V196" s="1022"/>
      <c r="W196" s="1022"/>
      <c r="X196" s="346"/>
    </row>
    <row r="197" spans="1:24" ht="30" customHeight="1">
      <c r="A197" s="1047"/>
      <c r="B197" s="1048"/>
      <c r="C197" s="1048"/>
      <c r="D197" s="1049"/>
      <c r="E197" s="369">
        <v>13</v>
      </c>
      <c r="F197" s="1022" t="s">
        <v>524</v>
      </c>
      <c r="G197" s="1022"/>
      <c r="H197" s="1022"/>
      <c r="I197" s="1022"/>
      <c r="J197" s="1022"/>
      <c r="K197" s="1022"/>
      <c r="L197" s="1022"/>
      <c r="M197" s="1022"/>
      <c r="N197" s="1022"/>
      <c r="O197" s="1022"/>
      <c r="P197" s="1022"/>
      <c r="Q197" s="1022"/>
      <c r="R197" s="1022"/>
      <c r="S197" s="1022"/>
      <c r="T197" s="1022"/>
      <c r="U197" s="1022"/>
      <c r="V197" s="1022"/>
      <c r="W197" s="1022"/>
      <c r="X197" s="346"/>
    </row>
    <row r="198" spans="1:24" ht="30" customHeight="1">
      <c r="A198" s="1047"/>
      <c r="B198" s="1048"/>
      <c r="C198" s="1048"/>
      <c r="D198" s="1049"/>
      <c r="E198" s="369">
        <v>14</v>
      </c>
      <c r="F198" s="1022" t="s">
        <v>737</v>
      </c>
      <c r="G198" s="1022"/>
      <c r="H198" s="1022"/>
      <c r="I198" s="1022"/>
      <c r="J198" s="1022"/>
      <c r="K198" s="1022"/>
      <c r="L198" s="1022"/>
      <c r="M198" s="1022"/>
      <c r="N198" s="1022"/>
      <c r="O198" s="1022"/>
      <c r="P198" s="1022"/>
      <c r="Q198" s="1022"/>
      <c r="R198" s="1022"/>
      <c r="S198" s="1022"/>
      <c r="T198" s="1022"/>
      <c r="U198" s="1022"/>
      <c r="V198" s="1022"/>
      <c r="W198" s="1022"/>
      <c r="X198" s="346"/>
    </row>
    <row r="199" spans="1:24" ht="45" customHeight="1">
      <c r="A199" s="1047"/>
      <c r="B199" s="1048"/>
      <c r="C199" s="1048"/>
      <c r="D199" s="1049"/>
      <c r="E199" s="369">
        <v>15</v>
      </c>
      <c r="F199" s="1022" t="s">
        <v>735</v>
      </c>
      <c r="G199" s="1022"/>
      <c r="H199" s="1022"/>
      <c r="I199" s="1022"/>
      <c r="J199" s="1022"/>
      <c r="K199" s="1022"/>
      <c r="L199" s="1022"/>
      <c r="M199" s="1022"/>
      <c r="N199" s="1022"/>
      <c r="O199" s="1022"/>
      <c r="P199" s="1022"/>
      <c r="Q199" s="1022"/>
      <c r="R199" s="1022"/>
      <c r="S199" s="1022"/>
      <c r="T199" s="1022"/>
      <c r="U199" s="1022"/>
      <c r="V199" s="1022"/>
      <c r="W199" s="1022"/>
      <c r="X199" s="346"/>
    </row>
    <row r="200" spans="1:24" ht="15" customHeight="1">
      <c r="A200" s="1050"/>
      <c r="B200" s="1051"/>
      <c r="C200" s="1051"/>
      <c r="D200" s="1052"/>
      <c r="E200" s="369">
        <v>16</v>
      </c>
      <c r="F200" s="1022" t="s">
        <v>736</v>
      </c>
      <c r="G200" s="1022"/>
      <c r="H200" s="1022"/>
      <c r="I200" s="1022"/>
      <c r="J200" s="1022"/>
      <c r="K200" s="1022"/>
      <c r="L200" s="1022"/>
      <c r="M200" s="1022"/>
      <c r="N200" s="1022"/>
      <c r="O200" s="1022"/>
      <c r="P200" s="1022"/>
      <c r="Q200" s="1022"/>
      <c r="R200" s="1022"/>
      <c r="S200" s="1022"/>
      <c r="T200" s="1022"/>
      <c r="U200" s="1022"/>
      <c r="V200" s="1022"/>
      <c r="W200" s="1022"/>
      <c r="X200" s="346"/>
    </row>
    <row r="201" spans="1:24" ht="18.75" customHeight="1">
      <c r="F201" s="1151"/>
      <c r="G201" s="1151"/>
      <c r="H201" s="1151"/>
      <c r="I201" s="1151"/>
      <c r="J201" s="1151"/>
      <c r="K201" s="1151"/>
      <c r="L201" s="1151"/>
      <c r="M201" s="1151"/>
      <c r="N201" s="1151"/>
      <c r="O201" s="1151"/>
      <c r="P201" s="1151"/>
      <c r="Q201" s="1151"/>
      <c r="R201" s="1151"/>
      <c r="S201" s="1151"/>
      <c r="T201" s="1151"/>
      <c r="U201" s="1151"/>
      <c r="V201" s="1151"/>
      <c r="W201" s="1151"/>
    </row>
    <row r="202" spans="1:24" ht="18.75" customHeight="1">
      <c r="F202" s="1151"/>
      <c r="G202" s="1151"/>
      <c r="H202" s="1151"/>
      <c r="I202" s="1151"/>
      <c r="J202" s="1151"/>
      <c r="K202" s="1151"/>
      <c r="L202" s="1151"/>
      <c r="M202" s="1151"/>
      <c r="N202" s="1151"/>
      <c r="O202" s="1151"/>
      <c r="P202" s="1151"/>
      <c r="Q202" s="1151"/>
      <c r="R202" s="1151"/>
      <c r="S202" s="1151"/>
      <c r="T202" s="1151"/>
      <c r="U202" s="1151"/>
      <c r="V202" s="1151"/>
      <c r="W202" s="1151"/>
    </row>
    <row r="203" spans="1:24" ht="18.75" customHeight="1">
      <c r="F203" s="1151"/>
      <c r="G203" s="1151"/>
      <c r="H203" s="1151"/>
      <c r="I203" s="1151"/>
      <c r="J203" s="1151"/>
      <c r="K203" s="1151"/>
      <c r="L203" s="1151"/>
      <c r="M203" s="1151"/>
      <c r="N203" s="1151"/>
      <c r="O203" s="1151"/>
      <c r="P203" s="1151"/>
      <c r="Q203" s="1151"/>
      <c r="R203" s="1151"/>
      <c r="S203" s="1151"/>
      <c r="T203" s="1151"/>
      <c r="U203" s="1151"/>
      <c r="V203" s="1151"/>
      <c r="W203" s="1151"/>
    </row>
  </sheetData>
  <dataConsolidate/>
  <mergeCells count="314">
    <mergeCell ref="F203:W203"/>
    <mergeCell ref="F202:W202"/>
    <mergeCell ref="F201:W201"/>
    <mergeCell ref="F200:W200"/>
    <mergeCell ref="F199:W199"/>
    <mergeCell ref="F198:W198"/>
    <mergeCell ref="F196:W196"/>
    <mergeCell ref="F194:W194"/>
    <mergeCell ref="F197:W197"/>
    <mergeCell ref="F195:W195"/>
    <mergeCell ref="A155:D165"/>
    <mergeCell ref="A166:D177"/>
    <mergeCell ref="F193:W193"/>
    <mergeCell ref="F192:W192"/>
    <mergeCell ref="F188:W188"/>
    <mergeCell ref="F185:W185"/>
    <mergeCell ref="F186:W186"/>
    <mergeCell ref="F187:W187"/>
    <mergeCell ref="F189:W189"/>
    <mergeCell ref="A183:D183"/>
    <mergeCell ref="F183:W183"/>
    <mergeCell ref="F184:W184"/>
    <mergeCell ref="A184:D200"/>
    <mergeCell ref="F160:W160"/>
    <mergeCell ref="F159:W159"/>
    <mergeCell ref="F158:W158"/>
    <mergeCell ref="F157:W157"/>
    <mergeCell ref="F156:W156"/>
    <mergeCell ref="F161:W161"/>
    <mergeCell ref="F166:W166"/>
    <mergeCell ref="F162:W162"/>
    <mergeCell ref="F165:W165"/>
    <mergeCell ref="F179:W179"/>
    <mergeCell ref="A178:D182"/>
    <mergeCell ref="E114:E116"/>
    <mergeCell ref="A125:D125"/>
    <mergeCell ref="F125:W125"/>
    <mergeCell ref="A154:D154"/>
    <mergeCell ref="F154:W154"/>
    <mergeCell ref="F144:W144"/>
    <mergeCell ref="A144:D147"/>
    <mergeCell ref="F150:W150"/>
    <mergeCell ref="A150:D153"/>
    <mergeCell ref="F136:W136"/>
    <mergeCell ref="F135:W135"/>
    <mergeCell ref="F134:W134"/>
    <mergeCell ref="F130:W130"/>
    <mergeCell ref="F153:W153"/>
    <mergeCell ref="F152:W152"/>
    <mergeCell ref="F151:W151"/>
    <mergeCell ref="F141:W141"/>
    <mergeCell ref="F142:W142"/>
    <mergeCell ref="F145:W145"/>
    <mergeCell ref="F147:W147"/>
    <mergeCell ref="F131:W131"/>
    <mergeCell ref="F140:W140"/>
    <mergeCell ref="F146:W146"/>
    <mergeCell ref="F148:W148"/>
    <mergeCell ref="F10:W10"/>
    <mergeCell ref="A11:D11"/>
    <mergeCell ref="A10:D10"/>
    <mergeCell ref="A22:D23"/>
    <mergeCell ref="F23:W23"/>
    <mergeCell ref="F27:W27"/>
    <mergeCell ref="A24:D27"/>
    <mergeCell ref="F31:W31"/>
    <mergeCell ref="A31:D31"/>
    <mergeCell ref="A28:D28"/>
    <mergeCell ref="F25:W25"/>
    <mergeCell ref="F26:W26"/>
    <mergeCell ref="A29:D30"/>
    <mergeCell ref="F28:W28"/>
    <mergeCell ref="F29:W29"/>
    <mergeCell ref="F13:W13"/>
    <mergeCell ref="F11:W11"/>
    <mergeCell ref="F143:X143"/>
    <mergeCell ref="F139:W139"/>
    <mergeCell ref="F138:W138"/>
    <mergeCell ref="F137:W137"/>
    <mergeCell ref="F164:W164"/>
    <mergeCell ref="F163:W163"/>
    <mergeCell ref="F149:W149"/>
    <mergeCell ref="F132:W132"/>
    <mergeCell ref="F94:W94"/>
    <mergeCell ref="F129:W129"/>
    <mergeCell ref="F128:W128"/>
    <mergeCell ref="F120:W120"/>
    <mergeCell ref="F123:W123"/>
    <mergeCell ref="F127:W127"/>
    <mergeCell ref="F126:W126"/>
    <mergeCell ref="F119:W119"/>
    <mergeCell ref="F133:W133"/>
    <mergeCell ref="F122:W122"/>
    <mergeCell ref="F124:W124"/>
    <mergeCell ref="F155:W155"/>
    <mergeCell ref="F82:W82"/>
    <mergeCell ref="F118:W118"/>
    <mergeCell ref="F113:W113"/>
    <mergeCell ref="F104:W104"/>
    <mergeCell ref="F105:W105"/>
    <mergeCell ref="F102:W102"/>
    <mergeCell ref="F103:W103"/>
    <mergeCell ref="F88:W88"/>
    <mergeCell ref="F89:W89"/>
    <mergeCell ref="F110:W110"/>
    <mergeCell ref="F112:W112"/>
    <mergeCell ref="F90:W90"/>
    <mergeCell ref="F98:W98"/>
    <mergeCell ref="F97:W97"/>
    <mergeCell ref="F92:W92"/>
    <mergeCell ref="F95:W95"/>
    <mergeCell ref="F59:W59"/>
    <mergeCell ref="F63:W63"/>
    <mergeCell ref="F55:W55"/>
    <mergeCell ref="F47:W47"/>
    <mergeCell ref="F52:W52"/>
    <mergeCell ref="F56:W56"/>
    <mergeCell ref="F36:W36"/>
    <mergeCell ref="F30:W30"/>
    <mergeCell ref="F54:W54"/>
    <mergeCell ref="F53:W53"/>
    <mergeCell ref="F37:W37"/>
    <mergeCell ref="F42:W42"/>
    <mergeCell ref="F49:W49"/>
    <mergeCell ref="F34:W34"/>
    <mergeCell ref="F33:W33"/>
    <mergeCell ref="F46:W46"/>
    <mergeCell ref="F44:W44"/>
    <mergeCell ref="F51:W51"/>
    <mergeCell ref="F57:W57"/>
    <mergeCell ref="F43:W43"/>
    <mergeCell ref="F48:W48"/>
    <mergeCell ref="F50:W50"/>
    <mergeCell ref="F73:W73"/>
    <mergeCell ref="F116:W116"/>
    <mergeCell ref="F115:W115"/>
    <mergeCell ref="F114:W114"/>
    <mergeCell ref="F45:W45"/>
    <mergeCell ref="F35:W35"/>
    <mergeCell ref="F64:W64"/>
    <mergeCell ref="F121:W121"/>
    <mergeCell ref="F22:W22"/>
    <mergeCell ref="F24:W24"/>
    <mergeCell ref="F39:W39"/>
    <mergeCell ref="F40:W40"/>
    <mergeCell ref="F41:W41"/>
    <mergeCell ref="F65:W65"/>
    <mergeCell ref="F61:W61"/>
    <mergeCell ref="F58:W58"/>
    <mergeCell ref="F38:W38"/>
    <mergeCell ref="F32:W32"/>
    <mergeCell ref="F72:W72"/>
    <mergeCell ref="F91:W91"/>
    <mergeCell ref="F109:W109"/>
    <mergeCell ref="F79:W79"/>
    <mergeCell ref="F86:W86"/>
    <mergeCell ref="F87:W87"/>
    <mergeCell ref="F76:W76"/>
    <mergeCell ref="F77:W77"/>
    <mergeCell ref="F81:W81"/>
    <mergeCell ref="F99:W99"/>
    <mergeCell ref="F100:W100"/>
    <mergeCell ref="F107:W107"/>
    <mergeCell ref="F108:W108"/>
    <mergeCell ref="A50:D50"/>
    <mergeCell ref="A48:D48"/>
    <mergeCell ref="A65:D65"/>
    <mergeCell ref="A58:D58"/>
    <mergeCell ref="F60:W60"/>
    <mergeCell ref="F62:W62"/>
    <mergeCell ref="F74:W74"/>
    <mergeCell ref="F78:W78"/>
    <mergeCell ref="F96:W96"/>
    <mergeCell ref="F85:W85"/>
    <mergeCell ref="F93:W93"/>
    <mergeCell ref="F80:W80"/>
    <mergeCell ref="F106:W106"/>
    <mergeCell ref="F84:W84"/>
    <mergeCell ref="F83:W83"/>
    <mergeCell ref="F101:W101"/>
    <mergeCell ref="F70:W70"/>
    <mergeCell ref="A35:D35"/>
    <mergeCell ref="A36:D36"/>
    <mergeCell ref="A56:D56"/>
    <mergeCell ref="A57:D57"/>
    <mergeCell ref="A54:D54"/>
    <mergeCell ref="A55:D55"/>
    <mergeCell ref="A41:D41"/>
    <mergeCell ref="A43:D43"/>
    <mergeCell ref="A44:D44"/>
    <mergeCell ref="A45:D45"/>
    <mergeCell ref="A46:D46"/>
    <mergeCell ref="A47:D47"/>
    <mergeCell ref="A49:D49"/>
    <mergeCell ref="A103:D103"/>
    <mergeCell ref="A1:X1"/>
    <mergeCell ref="F16:W16"/>
    <mergeCell ref="F17:W17"/>
    <mergeCell ref="F18:W18"/>
    <mergeCell ref="F19:W19"/>
    <mergeCell ref="A16:D21"/>
    <mergeCell ref="A7:D7"/>
    <mergeCell ref="F7:W7"/>
    <mergeCell ref="F20:W20"/>
    <mergeCell ref="F21:W21"/>
    <mergeCell ref="F14:W14"/>
    <mergeCell ref="F15:W15"/>
    <mergeCell ref="A14:D15"/>
    <mergeCell ref="F9:W9"/>
    <mergeCell ref="F8:W8"/>
    <mergeCell ref="A8:D9"/>
    <mergeCell ref="A5:X5"/>
    <mergeCell ref="A12:D13"/>
    <mergeCell ref="F12:W12"/>
    <mergeCell ref="A3:W3"/>
    <mergeCell ref="A2:X2"/>
    <mergeCell ref="A4:X4"/>
    <mergeCell ref="A37:D40"/>
    <mergeCell ref="F180:W180"/>
    <mergeCell ref="F66:W66"/>
    <mergeCell ref="F67:W67"/>
    <mergeCell ref="F68:W68"/>
    <mergeCell ref="F69:W69"/>
    <mergeCell ref="F111:W111"/>
    <mergeCell ref="F117:W117"/>
    <mergeCell ref="A118:D118"/>
    <mergeCell ref="A105:D106"/>
    <mergeCell ref="A107:D107"/>
    <mergeCell ref="A108:D108"/>
    <mergeCell ref="A95:D95"/>
    <mergeCell ref="A96:D96"/>
    <mergeCell ref="A84:D85"/>
    <mergeCell ref="A86:D86"/>
    <mergeCell ref="A87:D87"/>
    <mergeCell ref="A94:D94"/>
    <mergeCell ref="A99:D99"/>
    <mergeCell ref="A115:D115"/>
    <mergeCell ref="A97:D98"/>
    <mergeCell ref="A100:D100"/>
    <mergeCell ref="A101:D101"/>
    <mergeCell ref="A130:D130"/>
    <mergeCell ref="A102:D102"/>
    <mergeCell ref="A123:D123"/>
    <mergeCell ref="A132:D132"/>
    <mergeCell ref="A114:D114"/>
    <mergeCell ref="F190:W190"/>
    <mergeCell ref="F191:W191"/>
    <mergeCell ref="F175:W175"/>
    <mergeCell ref="F176:W176"/>
    <mergeCell ref="F177:W177"/>
    <mergeCell ref="A133:D134"/>
    <mergeCell ref="A135:D135"/>
    <mergeCell ref="A148:D149"/>
    <mergeCell ref="A142:D142"/>
    <mergeCell ref="A121:D121"/>
    <mergeCell ref="A122:D122"/>
    <mergeCell ref="F174:W174"/>
    <mergeCell ref="F167:W167"/>
    <mergeCell ref="F172:W172"/>
    <mergeCell ref="A139:D141"/>
    <mergeCell ref="A124:D124"/>
    <mergeCell ref="A126:D127"/>
    <mergeCell ref="A138:D138"/>
    <mergeCell ref="F182:W182"/>
    <mergeCell ref="F178:W178"/>
    <mergeCell ref="F181:W181"/>
    <mergeCell ref="A32:D32"/>
    <mergeCell ref="A34:D34"/>
    <mergeCell ref="A33:D33"/>
    <mergeCell ref="A71:D71"/>
    <mergeCell ref="A42:D42"/>
    <mergeCell ref="A91:D92"/>
    <mergeCell ref="A93:D93"/>
    <mergeCell ref="A110:D112"/>
    <mergeCell ref="A74:D75"/>
    <mergeCell ref="A68:D68"/>
    <mergeCell ref="A60:D61"/>
    <mergeCell ref="A62:D62"/>
    <mergeCell ref="A76:D77"/>
    <mergeCell ref="A88:D90"/>
    <mergeCell ref="A78:D79"/>
    <mergeCell ref="A80:D80"/>
    <mergeCell ref="A66:D66"/>
    <mergeCell ref="A81:D82"/>
    <mergeCell ref="A83:D83"/>
    <mergeCell ref="A70:D70"/>
    <mergeCell ref="A72:D72"/>
    <mergeCell ref="A73:D73"/>
    <mergeCell ref="A104:D104"/>
    <mergeCell ref="A109:D109"/>
    <mergeCell ref="F168:W168"/>
    <mergeCell ref="F169:W169"/>
    <mergeCell ref="F170:W170"/>
    <mergeCell ref="F171:W171"/>
    <mergeCell ref="F173:W173"/>
    <mergeCell ref="F75:W75"/>
    <mergeCell ref="F71:W71"/>
    <mergeCell ref="A51:D52"/>
    <mergeCell ref="A59:D59"/>
    <mergeCell ref="A63:D63"/>
    <mergeCell ref="A64:D64"/>
    <mergeCell ref="A67:D67"/>
    <mergeCell ref="A69:D69"/>
    <mergeCell ref="A53:D53"/>
    <mergeCell ref="A136:D136"/>
    <mergeCell ref="A113:D113"/>
    <mergeCell ref="A116:D116"/>
    <mergeCell ref="A117:D117"/>
    <mergeCell ref="A119:D120"/>
    <mergeCell ref="A137:D137"/>
    <mergeCell ref="A143:D143"/>
    <mergeCell ref="A128:D128"/>
    <mergeCell ref="A129:D129"/>
    <mergeCell ref="A131:D131"/>
  </mergeCells>
  <phoneticPr fontId="2"/>
  <printOptions horizontalCentered="1"/>
  <pageMargins left="0.25" right="0.25" top="0.75" bottom="0.75" header="0.3" footer="0.3"/>
  <pageSetup paperSize="9" fitToHeight="0" orientation="portrait" r:id="rId1"/>
  <headerFooter alignWithMargins="0">
    <oddFooter>&amp;R&amp;10&amp;A（&amp;P/&amp;N）</oddFooter>
  </headerFooter>
  <rowBreaks count="7" manualBreakCount="7">
    <brk id="27" max="23" man="1"/>
    <brk id="49" max="23" man="1"/>
    <brk id="72" max="23" man="1"/>
    <brk id="103" max="23" man="1"/>
    <brk id="124" max="23" man="1"/>
    <brk id="153" max="23" man="1"/>
    <brk id="182"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moveWithCells="1">
                  <from>
                    <xdr:col>24</xdr:col>
                    <xdr:colOff>0</xdr:colOff>
                    <xdr:row>15</xdr:row>
                    <xdr:rowOff>19050</xdr:rowOff>
                  </from>
                  <to>
                    <xdr:col>24</xdr:col>
                    <xdr:colOff>219075</xdr:colOff>
                    <xdr:row>15</xdr:row>
                    <xdr:rowOff>200025</xdr:rowOff>
                  </to>
                </anchor>
              </controlPr>
            </control>
          </mc:Choice>
        </mc:AlternateContent>
        <mc:AlternateContent xmlns:mc="http://schemas.openxmlformats.org/markup-compatibility/2006">
          <mc:Choice Requires="x14">
            <control shapeId="3092" r:id="rId5" name="Check Box 20">
              <controlPr defaultSize="0" autoFill="0" autoLine="0" autoPict="0">
                <anchor moveWithCells="1">
                  <from>
                    <xdr:col>24</xdr:col>
                    <xdr:colOff>0</xdr:colOff>
                    <xdr:row>55</xdr:row>
                    <xdr:rowOff>76200</xdr:rowOff>
                  </from>
                  <to>
                    <xdr:col>24</xdr:col>
                    <xdr:colOff>171450</xdr:colOff>
                    <xdr:row>55</xdr:row>
                    <xdr:rowOff>504825</xdr:rowOff>
                  </to>
                </anchor>
              </controlPr>
            </control>
          </mc:Choice>
        </mc:AlternateContent>
        <mc:AlternateContent xmlns:mc="http://schemas.openxmlformats.org/markup-compatibility/2006">
          <mc:Choice Requires="x14">
            <control shapeId="3129" r:id="rId6" name="Check Box 57">
              <controlPr defaultSize="0" autoFill="0" autoLine="0" autoPict="0">
                <anchor moveWithCells="1">
                  <from>
                    <xdr:col>24</xdr:col>
                    <xdr:colOff>0</xdr:colOff>
                    <xdr:row>85</xdr:row>
                    <xdr:rowOff>600075</xdr:rowOff>
                  </from>
                  <to>
                    <xdr:col>24</xdr:col>
                    <xdr:colOff>209550</xdr:colOff>
                    <xdr:row>87</xdr:row>
                    <xdr:rowOff>9525</xdr:rowOff>
                  </to>
                </anchor>
              </controlPr>
            </control>
          </mc:Choice>
        </mc:AlternateContent>
        <mc:AlternateContent xmlns:mc="http://schemas.openxmlformats.org/markup-compatibility/2006">
          <mc:Choice Requires="x14">
            <control shapeId="3130" r:id="rId7" name="Check Box 58">
              <controlPr defaultSize="0" autoFill="0" autoLine="0" autoPict="0">
                <anchor moveWithCells="1">
                  <from>
                    <xdr:col>24</xdr:col>
                    <xdr:colOff>0</xdr:colOff>
                    <xdr:row>86</xdr:row>
                    <xdr:rowOff>171450</xdr:rowOff>
                  </from>
                  <to>
                    <xdr:col>24</xdr:col>
                    <xdr:colOff>209550</xdr:colOff>
                    <xdr:row>88</xdr:row>
                    <xdr:rowOff>47625</xdr:rowOff>
                  </to>
                </anchor>
              </controlPr>
            </control>
          </mc:Choice>
        </mc:AlternateContent>
        <mc:AlternateContent xmlns:mc="http://schemas.openxmlformats.org/markup-compatibility/2006">
          <mc:Choice Requires="x14">
            <control shapeId="3167" r:id="rId8" name="Check Box 95">
              <controlPr defaultSize="0" autoFill="0" autoLine="0" autoPict="0">
                <anchor moveWithCells="1">
                  <from>
                    <xdr:col>24</xdr:col>
                    <xdr:colOff>0</xdr:colOff>
                    <xdr:row>140</xdr:row>
                    <xdr:rowOff>57150</xdr:rowOff>
                  </from>
                  <to>
                    <xdr:col>24</xdr:col>
                    <xdr:colOff>180975</xdr:colOff>
                    <xdr:row>140</xdr:row>
                    <xdr:rowOff>257175</xdr:rowOff>
                  </to>
                </anchor>
              </controlPr>
            </control>
          </mc:Choice>
        </mc:AlternateContent>
        <mc:AlternateContent xmlns:mc="http://schemas.openxmlformats.org/markup-compatibility/2006">
          <mc:Choice Requires="x14">
            <control shapeId="3170" r:id="rId9" name="Check Box 98">
              <controlPr defaultSize="0" autoFill="0" autoLine="0" autoPict="0">
                <anchor moveWithCells="1">
                  <from>
                    <xdr:col>24</xdr:col>
                    <xdr:colOff>0</xdr:colOff>
                    <xdr:row>138</xdr:row>
                    <xdr:rowOff>47625</xdr:rowOff>
                  </from>
                  <to>
                    <xdr:col>24</xdr:col>
                    <xdr:colOff>190500</xdr:colOff>
                    <xdr:row>138</xdr:row>
                    <xdr:rowOff>266700</xdr:rowOff>
                  </to>
                </anchor>
              </controlPr>
            </control>
          </mc:Choice>
        </mc:AlternateContent>
        <mc:AlternateContent xmlns:mc="http://schemas.openxmlformats.org/markup-compatibility/2006">
          <mc:Choice Requires="x14">
            <control shapeId="3203" r:id="rId10" name="Check Box 131">
              <controlPr defaultSize="0" autoFill="0" autoLine="0" autoPict="0">
                <anchor moveWithCells="1">
                  <from>
                    <xdr:col>24</xdr:col>
                    <xdr:colOff>0</xdr:colOff>
                    <xdr:row>166</xdr:row>
                    <xdr:rowOff>0</xdr:rowOff>
                  </from>
                  <to>
                    <xdr:col>24</xdr:col>
                    <xdr:colOff>219075</xdr:colOff>
                    <xdr:row>166</xdr:row>
                    <xdr:rowOff>247650</xdr:rowOff>
                  </to>
                </anchor>
              </controlPr>
            </control>
          </mc:Choice>
        </mc:AlternateContent>
        <mc:AlternateContent xmlns:mc="http://schemas.openxmlformats.org/markup-compatibility/2006">
          <mc:Choice Requires="x14">
            <control shapeId="3232" r:id="rId11" name="Check Box 160">
              <controlPr defaultSize="0" autoFill="0" autoLine="0" autoPict="0">
                <anchor moveWithCells="1">
                  <from>
                    <xdr:col>24</xdr:col>
                    <xdr:colOff>0</xdr:colOff>
                    <xdr:row>33</xdr:row>
                    <xdr:rowOff>266700</xdr:rowOff>
                  </from>
                  <to>
                    <xdr:col>24</xdr:col>
                    <xdr:colOff>257175</xdr:colOff>
                    <xdr:row>33</xdr:row>
                    <xdr:rowOff>542925</xdr:rowOff>
                  </to>
                </anchor>
              </controlPr>
            </control>
          </mc:Choice>
        </mc:AlternateContent>
        <mc:AlternateContent xmlns:mc="http://schemas.openxmlformats.org/markup-compatibility/2006">
          <mc:Choice Requires="x14">
            <control shapeId="3233" r:id="rId12" name="Check Box 161">
              <controlPr defaultSize="0" autoFill="0" autoLine="0" autoPict="0">
                <anchor moveWithCells="1">
                  <from>
                    <xdr:col>24</xdr:col>
                    <xdr:colOff>0</xdr:colOff>
                    <xdr:row>34</xdr:row>
                    <xdr:rowOff>304800</xdr:rowOff>
                  </from>
                  <to>
                    <xdr:col>24</xdr:col>
                    <xdr:colOff>257175</xdr:colOff>
                    <xdr:row>35</xdr:row>
                    <xdr:rowOff>9525</xdr:rowOff>
                  </to>
                </anchor>
              </controlPr>
            </control>
          </mc:Choice>
        </mc:AlternateContent>
        <mc:AlternateContent xmlns:mc="http://schemas.openxmlformats.org/markup-compatibility/2006">
          <mc:Choice Requires="x14">
            <control shapeId="3237" r:id="rId13" name="Check Box 165">
              <controlPr defaultSize="0" autoFill="0" autoLine="0" autoPict="0">
                <anchor moveWithCells="1">
                  <from>
                    <xdr:col>24</xdr:col>
                    <xdr:colOff>0</xdr:colOff>
                    <xdr:row>40</xdr:row>
                    <xdr:rowOff>381000</xdr:rowOff>
                  </from>
                  <to>
                    <xdr:col>24</xdr:col>
                    <xdr:colOff>314325</xdr:colOff>
                    <xdr:row>41</xdr:row>
                    <xdr:rowOff>28575</xdr:rowOff>
                  </to>
                </anchor>
              </controlPr>
            </control>
          </mc:Choice>
        </mc:AlternateContent>
        <mc:AlternateContent xmlns:mc="http://schemas.openxmlformats.org/markup-compatibility/2006">
          <mc:Choice Requires="x14">
            <control shapeId="3244" r:id="rId14" name="Check Box 172">
              <controlPr defaultSize="0" autoFill="0" autoLine="0" autoPict="0">
                <anchor moveWithCells="1">
                  <from>
                    <xdr:col>24</xdr:col>
                    <xdr:colOff>0</xdr:colOff>
                    <xdr:row>48</xdr:row>
                    <xdr:rowOff>0</xdr:rowOff>
                  </from>
                  <to>
                    <xdr:col>24</xdr:col>
                    <xdr:colOff>314325</xdr:colOff>
                    <xdr:row>50</xdr:row>
                    <xdr:rowOff>38100</xdr:rowOff>
                  </to>
                </anchor>
              </controlPr>
            </control>
          </mc:Choice>
        </mc:AlternateContent>
        <mc:AlternateContent xmlns:mc="http://schemas.openxmlformats.org/markup-compatibility/2006">
          <mc:Choice Requires="x14">
            <control shapeId="3245" r:id="rId15" name="Check Box 173">
              <controlPr defaultSize="0" autoFill="0" autoLine="0" autoPict="0">
                <anchor moveWithCells="1">
                  <from>
                    <xdr:col>24</xdr:col>
                    <xdr:colOff>0</xdr:colOff>
                    <xdr:row>48</xdr:row>
                    <xdr:rowOff>0</xdr:rowOff>
                  </from>
                  <to>
                    <xdr:col>24</xdr:col>
                    <xdr:colOff>209550</xdr:colOff>
                    <xdr:row>49</xdr:row>
                    <xdr:rowOff>0</xdr:rowOff>
                  </to>
                </anchor>
              </controlPr>
            </control>
          </mc:Choice>
        </mc:AlternateContent>
        <mc:AlternateContent xmlns:mc="http://schemas.openxmlformats.org/markup-compatibility/2006">
          <mc:Choice Requires="x14">
            <control shapeId="3272" r:id="rId16" name="Check Box 200">
              <controlPr defaultSize="0" autoFill="0" autoLine="0" autoPict="0">
                <anchor moveWithCells="1">
                  <from>
                    <xdr:col>24</xdr:col>
                    <xdr:colOff>0</xdr:colOff>
                    <xdr:row>83</xdr:row>
                    <xdr:rowOff>0</xdr:rowOff>
                  </from>
                  <to>
                    <xdr:col>24</xdr:col>
                    <xdr:colOff>171450</xdr:colOff>
                    <xdr:row>84</xdr:row>
                    <xdr:rowOff>238125</xdr:rowOff>
                  </to>
                </anchor>
              </controlPr>
            </control>
          </mc:Choice>
        </mc:AlternateContent>
        <mc:AlternateContent xmlns:mc="http://schemas.openxmlformats.org/markup-compatibility/2006">
          <mc:Choice Requires="x14">
            <control shapeId="3305" r:id="rId17" name="Check Box 233">
              <controlPr defaultSize="0" autoFill="0" autoLine="0" autoPict="0">
                <anchor moveWithCells="1">
                  <from>
                    <xdr:col>24</xdr:col>
                    <xdr:colOff>0</xdr:colOff>
                    <xdr:row>16</xdr:row>
                    <xdr:rowOff>19050</xdr:rowOff>
                  </from>
                  <to>
                    <xdr:col>24</xdr:col>
                    <xdr:colOff>219075</xdr:colOff>
                    <xdr:row>17</xdr:row>
                    <xdr:rowOff>9525</xdr:rowOff>
                  </to>
                </anchor>
              </controlPr>
            </control>
          </mc:Choice>
        </mc:AlternateContent>
        <mc:AlternateContent xmlns:mc="http://schemas.openxmlformats.org/markup-compatibility/2006">
          <mc:Choice Requires="x14">
            <control shapeId="3307" r:id="rId18" name="Check Box 235">
              <controlPr defaultSize="0" autoFill="0" autoLine="0" autoPict="0">
                <anchor moveWithCells="1">
                  <from>
                    <xdr:col>24</xdr:col>
                    <xdr:colOff>0</xdr:colOff>
                    <xdr:row>17</xdr:row>
                    <xdr:rowOff>19050</xdr:rowOff>
                  </from>
                  <to>
                    <xdr:col>24</xdr:col>
                    <xdr:colOff>219075</xdr:colOff>
                    <xdr:row>18</xdr:row>
                    <xdr:rowOff>9525</xdr:rowOff>
                  </to>
                </anchor>
              </controlPr>
            </control>
          </mc:Choice>
        </mc:AlternateContent>
        <mc:AlternateContent xmlns:mc="http://schemas.openxmlformats.org/markup-compatibility/2006">
          <mc:Choice Requires="x14">
            <control shapeId="3308" r:id="rId19" name="Check Box 236">
              <controlPr defaultSize="0" autoFill="0" autoLine="0" autoPict="0">
                <anchor moveWithCells="1">
                  <from>
                    <xdr:col>24</xdr:col>
                    <xdr:colOff>0</xdr:colOff>
                    <xdr:row>18</xdr:row>
                    <xdr:rowOff>19050</xdr:rowOff>
                  </from>
                  <to>
                    <xdr:col>24</xdr:col>
                    <xdr:colOff>219075</xdr:colOff>
                    <xdr:row>19</xdr:row>
                    <xdr:rowOff>9525</xdr:rowOff>
                  </to>
                </anchor>
              </controlPr>
            </control>
          </mc:Choice>
        </mc:AlternateContent>
        <mc:AlternateContent xmlns:mc="http://schemas.openxmlformats.org/markup-compatibility/2006">
          <mc:Choice Requires="x14">
            <control shapeId="3309" r:id="rId20" name="Check Box 237">
              <controlPr defaultSize="0" autoFill="0" autoLine="0" autoPict="0">
                <anchor moveWithCells="1">
                  <from>
                    <xdr:col>24</xdr:col>
                    <xdr:colOff>0</xdr:colOff>
                    <xdr:row>19</xdr:row>
                    <xdr:rowOff>19050</xdr:rowOff>
                  </from>
                  <to>
                    <xdr:col>24</xdr:col>
                    <xdr:colOff>219075</xdr:colOff>
                    <xdr:row>20</xdr:row>
                    <xdr:rowOff>9525</xdr:rowOff>
                  </to>
                </anchor>
              </controlPr>
            </control>
          </mc:Choice>
        </mc:AlternateContent>
        <mc:AlternateContent xmlns:mc="http://schemas.openxmlformats.org/markup-compatibility/2006">
          <mc:Choice Requires="x14">
            <control shapeId="3310" r:id="rId21" name="Check Box 238">
              <controlPr defaultSize="0" autoFill="0" autoLine="0" autoPict="0">
                <anchor moveWithCells="1">
                  <from>
                    <xdr:col>24</xdr:col>
                    <xdr:colOff>0</xdr:colOff>
                    <xdr:row>20</xdr:row>
                    <xdr:rowOff>19050</xdr:rowOff>
                  </from>
                  <to>
                    <xdr:col>24</xdr:col>
                    <xdr:colOff>219075</xdr:colOff>
                    <xdr:row>21</xdr:row>
                    <xdr:rowOff>9525</xdr:rowOff>
                  </to>
                </anchor>
              </controlPr>
            </control>
          </mc:Choice>
        </mc:AlternateContent>
        <mc:AlternateContent xmlns:mc="http://schemas.openxmlformats.org/markup-compatibility/2006">
          <mc:Choice Requires="x14">
            <control shapeId="3311" r:id="rId22" name="Check Box 239">
              <controlPr defaultSize="0" autoFill="0" autoLine="0" autoPict="0">
                <anchor moveWithCells="1">
                  <from>
                    <xdr:col>24</xdr:col>
                    <xdr:colOff>0</xdr:colOff>
                    <xdr:row>21</xdr:row>
                    <xdr:rowOff>0</xdr:rowOff>
                  </from>
                  <to>
                    <xdr:col>24</xdr:col>
                    <xdr:colOff>219075</xdr:colOff>
                    <xdr:row>21</xdr:row>
                    <xdr:rowOff>180975</xdr:rowOff>
                  </to>
                </anchor>
              </controlPr>
            </control>
          </mc:Choice>
        </mc:AlternateContent>
        <mc:AlternateContent xmlns:mc="http://schemas.openxmlformats.org/markup-compatibility/2006">
          <mc:Choice Requires="x14">
            <control shapeId="3312" r:id="rId23" name="Check Box 240">
              <controlPr defaultSize="0" autoFill="0" autoLine="0" autoPict="0">
                <anchor moveWithCells="1">
                  <from>
                    <xdr:col>24</xdr:col>
                    <xdr:colOff>0</xdr:colOff>
                    <xdr:row>23</xdr:row>
                    <xdr:rowOff>0</xdr:rowOff>
                  </from>
                  <to>
                    <xdr:col>24</xdr:col>
                    <xdr:colOff>219075</xdr:colOff>
                    <xdr:row>24</xdr:row>
                    <xdr:rowOff>0</xdr:rowOff>
                  </to>
                </anchor>
              </controlPr>
            </control>
          </mc:Choice>
        </mc:AlternateContent>
        <mc:AlternateContent xmlns:mc="http://schemas.openxmlformats.org/markup-compatibility/2006">
          <mc:Choice Requires="x14">
            <control shapeId="3313" r:id="rId24" name="Check Box 241">
              <controlPr defaultSize="0" autoFill="0" autoLine="0" autoPict="0">
                <anchor moveWithCells="1">
                  <from>
                    <xdr:col>24</xdr:col>
                    <xdr:colOff>0</xdr:colOff>
                    <xdr:row>24</xdr:row>
                    <xdr:rowOff>19050</xdr:rowOff>
                  </from>
                  <to>
                    <xdr:col>24</xdr:col>
                    <xdr:colOff>219075</xdr:colOff>
                    <xdr:row>25</xdr:row>
                    <xdr:rowOff>9525</xdr:rowOff>
                  </to>
                </anchor>
              </controlPr>
            </control>
          </mc:Choice>
        </mc:AlternateContent>
        <mc:AlternateContent xmlns:mc="http://schemas.openxmlformats.org/markup-compatibility/2006">
          <mc:Choice Requires="x14">
            <control shapeId="3315" r:id="rId25" name="Check Box 243">
              <controlPr defaultSize="0" autoFill="0" autoLine="0" autoPict="0">
                <anchor moveWithCells="1">
                  <from>
                    <xdr:col>24</xdr:col>
                    <xdr:colOff>0</xdr:colOff>
                    <xdr:row>25</xdr:row>
                    <xdr:rowOff>19050</xdr:rowOff>
                  </from>
                  <to>
                    <xdr:col>24</xdr:col>
                    <xdr:colOff>219075</xdr:colOff>
                    <xdr:row>26</xdr:row>
                    <xdr:rowOff>9525</xdr:rowOff>
                  </to>
                </anchor>
              </controlPr>
            </control>
          </mc:Choice>
        </mc:AlternateContent>
        <mc:AlternateContent xmlns:mc="http://schemas.openxmlformats.org/markup-compatibility/2006">
          <mc:Choice Requires="x14">
            <control shapeId="3316" r:id="rId26" name="Check Box 244">
              <controlPr defaultSize="0" autoFill="0" autoLine="0" autoPict="0">
                <anchor moveWithCells="1">
                  <from>
                    <xdr:col>24</xdr:col>
                    <xdr:colOff>0</xdr:colOff>
                    <xdr:row>28</xdr:row>
                    <xdr:rowOff>19050</xdr:rowOff>
                  </from>
                  <to>
                    <xdr:col>24</xdr:col>
                    <xdr:colOff>219075</xdr:colOff>
                    <xdr:row>29</xdr:row>
                    <xdr:rowOff>9525</xdr:rowOff>
                  </to>
                </anchor>
              </controlPr>
            </control>
          </mc:Choice>
        </mc:AlternateContent>
        <mc:AlternateContent xmlns:mc="http://schemas.openxmlformats.org/markup-compatibility/2006">
          <mc:Choice Requires="x14">
            <control shapeId="3318" r:id="rId27" name="Check Box 246">
              <controlPr defaultSize="0" autoFill="0" autoLine="0" autoPict="0">
                <anchor moveWithCells="1">
                  <from>
                    <xdr:col>24</xdr:col>
                    <xdr:colOff>0</xdr:colOff>
                    <xdr:row>29</xdr:row>
                    <xdr:rowOff>19050</xdr:rowOff>
                  </from>
                  <to>
                    <xdr:col>24</xdr:col>
                    <xdr:colOff>219075</xdr:colOff>
                    <xdr:row>30</xdr:row>
                    <xdr:rowOff>9525</xdr:rowOff>
                  </to>
                </anchor>
              </controlPr>
            </control>
          </mc:Choice>
        </mc:AlternateContent>
        <mc:AlternateContent xmlns:mc="http://schemas.openxmlformats.org/markup-compatibility/2006">
          <mc:Choice Requires="x14">
            <control shapeId="3319" r:id="rId28" name="Check Box 247">
              <controlPr defaultSize="0" autoFill="0" autoLine="0" autoPict="0">
                <anchor moveWithCells="1">
                  <from>
                    <xdr:col>24</xdr:col>
                    <xdr:colOff>0</xdr:colOff>
                    <xdr:row>31</xdr:row>
                    <xdr:rowOff>0</xdr:rowOff>
                  </from>
                  <to>
                    <xdr:col>24</xdr:col>
                    <xdr:colOff>219075</xdr:colOff>
                    <xdr:row>31</xdr:row>
                    <xdr:rowOff>180975</xdr:rowOff>
                  </to>
                </anchor>
              </controlPr>
            </control>
          </mc:Choice>
        </mc:AlternateContent>
        <mc:AlternateContent xmlns:mc="http://schemas.openxmlformats.org/markup-compatibility/2006">
          <mc:Choice Requires="x14">
            <control shapeId="3320" r:id="rId29" name="Check Box 248">
              <controlPr defaultSize="0" autoFill="0" autoLine="0" autoPict="0">
                <anchor moveWithCells="1">
                  <from>
                    <xdr:col>24</xdr:col>
                    <xdr:colOff>0</xdr:colOff>
                    <xdr:row>40</xdr:row>
                    <xdr:rowOff>0</xdr:rowOff>
                  </from>
                  <to>
                    <xdr:col>24</xdr:col>
                    <xdr:colOff>219075</xdr:colOff>
                    <xdr:row>40</xdr:row>
                    <xdr:rowOff>180975</xdr:rowOff>
                  </to>
                </anchor>
              </controlPr>
            </control>
          </mc:Choice>
        </mc:AlternateContent>
        <mc:AlternateContent xmlns:mc="http://schemas.openxmlformats.org/markup-compatibility/2006">
          <mc:Choice Requires="x14">
            <control shapeId="3321" r:id="rId30" name="Check Box 249">
              <controlPr defaultSize="0" autoFill="0" autoLine="0" autoPict="0">
                <anchor moveWithCells="1">
                  <from>
                    <xdr:col>24</xdr:col>
                    <xdr:colOff>0</xdr:colOff>
                    <xdr:row>40</xdr:row>
                    <xdr:rowOff>0</xdr:rowOff>
                  </from>
                  <to>
                    <xdr:col>24</xdr:col>
                    <xdr:colOff>219075</xdr:colOff>
                    <xdr:row>40</xdr:row>
                    <xdr:rowOff>180975</xdr:rowOff>
                  </to>
                </anchor>
              </controlPr>
            </control>
          </mc:Choice>
        </mc:AlternateContent>
        <mc:AlternateContent xmlns:mc="http://schemas.openxmlformats.org/markup-compatibility/2006">
          <mc:Choice Requires="x14">
            <control shapeId="3322" r:id="rId31" name="Check Box 250">
              <controlPr defaultSize="0" autoFill="0" autoLine="0" autoPict="0">
                <anchor moveWithCells="1">
                  <from>
                    <xdr:col>24</xdr:col>
                    <xdr:colOff>0</xdr:colOff>
                    <xdr:row>40</xdr:row>
                    <xdr:rowOff>0</xdr:rowOff>
                  </from>
                  <to>
                    <xdr:col>24</xdr:col>
                    <xdr:colOff>219075</xdr:colOff>
                    <xdr:row>40</xdr:row>
                    <xdr:rowOff>180975</xdr:rowOff>
                  </to>
                </anchor>
              </controlPr>
            </control>
          </mc:Choice>
        </mc:AlternateContent>
        <mc:AlternateContent xmlns:mc="http://schemas.openxmlformats.org/markup-compatibility/2006">
          <mc:Choice Requires="x14">
            <control shapeId="3323" r:id="rId32" name="Check Box 251">
              <controlPr defaultSize="0" autoFill="0" autoLine="0" autoPict="0">
                <anchor moveWithCells="1">
                  <from>
                    <xdr:col>24</xdr:col>
                    <xdr:colOff>0</xdr:colOff>
                    <xdr:row>40</xdr:row>
                    <xdr:rowOff>0</xdr:rowOff>
                  </from>
                  <to>
                    <xdr:col>24</xdr:col>
                    <xdr:colOff>219075</xdr:colOff>
                    <xdr:row>40</xdr:row>
                    <xdr:rowOff>180975</xdr:rowOff>
                  </to>
                </anchor>
              </controlPr>
            </control>
          </mc:Choice>
        </mc:AlternateContent>
        <mc:AlternateContent xmlns:mc="http://schemas.openxmlformats.org/markup-compatibility/2006">
          <mc:Choice Requires="x14">
            <control shapeId="3324" r:id="rId33" name="Check Box 252">
              <controlPr defaultSize="0" autoFill="0" autoLine="0" autoPict="0">
                <anchor moveWithCells="1">
                  <from>
                    <xdr:col>24</xdr:col>
                    <xdr:colOff>0</xdr:colOff>
                    <xdr:row>69</xdr:row>
                    <xdr:rowOff>0</xdr:rowOff>
                  </from>
                  <to>
                    <xdr:col>24</xdr:col>
                    <xdr:colOff>219075</xdr:colOff>
                    <xdr:row>69</xdr:row>
                    <xdr:rowOff>180975</xdr:rowOff>
                  </to>
                </anchor>
              </controlPr>
            </control>
          </mc:Choice>
        </mc:AlternateContent>
        <mc:AlternateContent xmlns:mc="http://schemas.openxmlformats.org/markup-compatibility/2006">
          <mc:Choice Requires="x14">
            <control shapeId="3326" r:id="rId34" name="Check Box 254">
              <controlPr defaultSize="0" autoFill="0" autoLine="0" autoPict="0">
                <anchor moveWithCells="1">
                  <from>
                    <xdr:col>24</xdr:col>
                    <xdr:colOff>0</xdr:colOff>
                    <xdr:row>71</xdr:row>
                    <xdr:rowOff>0</xdr:rowOff>
                  </from>
                  <to>
                    <xdr:col>24</xdr:col>
                    <xdr:colOff>219075</xdr:colOff>
                    <xdr:row>71</xdr:row>
                    <xdr:rowOff>180975</xdr:rowOff>
                  </to>
                </anchor>
              </controlPr>
            </control>
          </mc:Choice>
        </mc:AlternateContent>
        <mc:AlternateContent xmlns:mc="http://schemas.openxmlformats.org/markup-compatibility/2006">
          <mc:Choice Requires="x14">
            <control shapeId="3327" r:id="rId35" name="Check Box 255">
              <controlPr defaultSize="0" autoFill="0" autoLine="0" autoPict="0">
                <anchor moveWithCells="1">
                  <from>
                    <xdr:col>24</xdr:col>
                    <xdr:colOff>0</xdr:colOff>
                    <xdr:row>59</xdr:row>
                    <xdr:rowOff>0</xdr:rowOff>
                  </from>
                  <to>
                    <xdr:col>24</xdr:col>
                    <xdr:colOff>219075</xdr:colOff>
                    <xdr:row>59</xdr:row>
                    <xdr:rowOff>180975</xdr:rowOff>
                  </to>
                </anchor>
              </controlPr>
            </control>
          </mc:Choice>
        </mc:AlternateContent>
        <mc:AlternateContent xmlns:mc="http://schemas.openxmlformats.org/markup-compatibility/2006">
          <mc:Choice Requires="x14">
            <control shapeId="3329" r:id="rId36" name="Check Box 257">
              <controlPr defaultSize="0" autoFill="0" autoLine="0" autoPict="0">
                <anchor moveWithCells="1">
                  <from>
                    <xdr:col>24</xdr:col>
                    <xdr:colOff>0</xdr:colOff>
                    <xdr:row>71</xdr:row>
                    <xdr:rowOff>0</xdr:rowOff>
                  </from>
                  <to>
                    <xdr:col>24</xdr:col>
                    <xdr:colOff>219075</xdr:colOff>
                    <xdr:row>71</xdr:row>
                    <xdr:rowOff>180975</xdr:rowOff>
                  </to>
                </anchor>
              </controlPr>
            </control>
          </mc:Choice>
        </mc:AlternateContent>
        <mc:AlternateContent xmlns:mc="http://schemas.openxmlformats.org/markup-compatibility/2006">
          <mc:Choice Requires="x14">
            <control shapeId="3330" r:id="rId37" name="Check Box 258">
              <controlPr defaultSize="0" autoFill="0" autoLine="0" autoPict="0">
                <anchor moveWithCells="1">
                  <from>
                    <xdr:col>24</xdr:col>
                    <xdr:colOff>0</xdr:colOff>
                    <xdr:row>71</xdr:row>
                    <xdr:rowOff>0</xdr:rowOff>
                  </from>
                  <to>
                    <xdr:col>24</xdr:col>
                    <xdr:colOff>219075</xdr:colOff>
                    <xdr:row>71</xdr:row>
                    <xdr:rowOff>180975</xdr:rowOff>
                  </to>
                </anchor>
              </controlPr>
            </control>
          </mc:Choice>
        </mc:AlternateContent>
        <mc:AlternateContent xmlns:mc="http://schemas.openxmlformats.org/markup-compatibility/2006">
          <mc:Choice Requires="x14">
            <control shapeId="3331" r:id="rId38" name="Check Box 259">
              <controlPr defaultSize="0" autoFill="0" autoLine="0" autoPict="0">
                <anchor moveWithCells="1">
                  <from>
                    <xdr:col>24</xdr:col>
                    <xdr:colOff>0</xdr:colOff>
                    <xdr:row>71</xdr:row>
                    <xdr:rowOff>19050</xdr:rowOff>
                  </from>
                  <to>
                    <xdr:col>24</xdr:col>
                    <xdr:colOff>219075</xdr:colOff>
                    <xdr:row>72</xdr:row>
                    <xdr:rowOff>9525</xdr:rowOff>
                  </to>
                </anchor>
              </controlPr>
            </control>
          </mc:Choice>
        </mc:AlternateContent>
        <mc:AlternateContent xmlns:mc="http://schemas.openxmlformats.org/markup-compatibility/2006">
          <mc:Choice Requires="x14">
            <control shapeId="3333" r:id="rId39" name="Check Box 261">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334" r:id="rId40" name="Check Box 262">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335" r:id="rId41" name="Check Box 263">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336" r:id="rId42" name="Check Box 264">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337" r:id="rId43" name="Check Box 265">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338" r:id="rId44" name="Check Box 266">
              <controlPr defaultSize="0" autoFill="0" autoLine="0" autoPict="0">
                <anchor moveWithCells="1">
                  <from>
                    <xdr:col>24</xdr:col>
                    <xdr:colOff>0</xdr:colOff>
                    <xdr:row>75</xdr:row>
                    <xdr:rowOff>19050</xdr:rowOff>
                  </from>
                  <to>
                    <xdr:col>24</xdr:col>
                    <xdr:colOff>219075</xdr:colOff>
                    <xdr:row>76</xdr:row>
                    <xdr:rowOff>9525</xdr:rowOff>
                  </to>
                </anchor>
              </controlPr>
            </control>
          </mc:Choice>
        </mc:AlternateContent>
        <mc:AlternateContent xmlns:mc="http://schemas.openxmlformats.org/markup-compatibility/2006">
          <mc:Choice Requires="x14">
            <control shapeId="3339" r:id="rId45" name="Check Box 267">
              <controlPr defaultSize="0" autoFill="0" autoLine="0" autoPict="0">
                <anchor moveWithCells="1">
                  <from>
                    <xdr:col>24</xdr:col>
                    <xdr:colOff>0</xdr:colOff>
                    <xdr:row>77</xdr:row>
                    <xdr:rowOff>19050</xdr:rowOff>
                  </from>
                  <to>
                    <xdr:col>24</xdr:col>
                    <xdr:colOff>219075</xdr:colOff>
                    <xdr:row>78</xdr:row>
                    <xdr:rowOff>9525</xdr:rowOff>
                  </to>
                </anchor>
              </controlPr>
            </control>
          </mc:Choice>
        </mc:AlternateContent>
        <mc:AlternateContent xmlns:mc="http://schemas.openxmlformats.org/markup-compatibility/2006">
          <mc:Choice Requires="x14">
            <control shapeId="3340" r:id="rId46" name="Check Box 268">
              <controlPr defaultSize="0" autoFill="0" autoLine="0" autoPict="0">
                <anchor moveWithCells="1">
                  <from>
                    <xdr:col>24</xdr:col>
                    <xdr:colOff>0</xdr:colOff>
                    <xdr:row>80</xdr:row>
                    <xdr:rowOff>19050</xdr:rowOff>
                  </from>
                  <to>
                    <xdr:col>24</xdr:col>
                    <xdr:colOff>219075</xdr:colOff>
                    <xdr:row>81</xdr:row>
                    <xdr:rowOff>9525</xdr:rowOff>
                  </to>
                </anchor>
              </controlPr>
            </control>
          </mc:Choice>
        </mc:AlternateContent>
        <mc:AlternateContent xmlns:mc="http://schemas.openxmlformats.org/markup-compatibility/2006">
          <mc:Choice Requires="x14">
            <control shapeId="3342" r:id="rId47" name="Check Box 270">
              <controlPr defaultSize="0" autoFill="0" autoLine="0" autoPict="0">
                <anchor moveWithCells="1">
                  <from>
                    <xdr:col>24</xdr:col>
                    <xdr:colOff>0</xdr:colOff>
                    <xdr:row>83</xdr:row>
                    <xdr:rowOff>19050</xdr:rowOff>
                  </from>
                  <to>
                    <xdr:col>24</xdr:col>
                    <xdr:colOff>219075</xdr:colOff>
                    <xdr:row>84</xdr:row>
                    <xdr:rowOff>9525</xdr:rowOff>
                  </to>
                </anchor>
              </controlPr>
            </control>
          </mc:Choice>
        </mc:AlternateContent>
        <mc:AlternateContent xmlns:mc="http://schemas.openxmlformats.org/markup-compatibility/2006">
          <mc:Choice Requires="x14">
            <control shapeId="3343" r:id="rId48" name="Check Box 271">
              <controlPr defaultSize="0" autoFill="0" autoLine="0" autoPict="0">
                <anchor moveWithCells="1">
                  <from>
                    <xdr:col>24</xdr:col>
                    <xdr:colOff>0</xdr:colOff>
                    <xdr:row>92</xdr:row>
                    <xdr:rowOff>19050</xdr:rowOff>
                  </from>
                  <to>
                    <xdr:col>24</xdr:col>
                    <xdr:colOff>219075</xdr:colOff>
                    <xdr:row>93</xdr:row>
                    <xdr:rowOff>9525</xdr:rowOff>
                  </to>
                </anchor>
              </controlPr>
            </control>
          </mc:Choice>
        </mc:AlternateContent>
        <mc:AlternateContent xmlns:mc="http://schemas.openxmlformats.org/markup-compatibility/2006">
          <mc:Choice Requires="x14">
            <control shapeId="3344" r:id="rId49" name="Check Box 272">
              <controlPr defaultSize="0" autoFill="0" autoLine="0" autoPict="0">
                <anchor moveWithCells="1">
                  <from>
                    <xdr:col>24</xdr:col>
                    <xdr:colOff>0</xdr:colOff>
                    <xdr:row>93</xdr:row>
                    <xdr:rowOff>19050</xdr:rowOff>
                  </from>
                  <to>
                    <xdr:col>24</xdr:col>
                    <xdr:colOff>219075</xdr:colOff>
                    <xdr:row>94</xdr:row>
                    <xdr:rowOff>9525</xdr:rowOff>
                  </to>
                </anchor>
              </controlPr>
            </control>
          </mc:Choice>
        </mc:AlternateContent>
        <mc:AlternateContent xmlns:mc="http://schemas.openxmlformats.org/markup-compatibility/2006">
          <mc:Choice Requires="x14">
            <control shapeId="3345" r:id="rId50" name="Check Box 273">
              <controlPr defaultSize="0" autoFill="0" autoLine="0" autoPict="0">
                <anchor moveWithCells="1">
                  <from>
                    <xdr:col>24</xdr:col>
                    <xdr:colOff>0</xdr:colOff>
                    <xdr:row>95</xdr:row>
                    <xdr:rowOff>19050</xdr:rowOff>
                  </from>
                  <to>
                    <xdr:col>24</xdr:col>
                    <xdr:colOff>219075</xdr:colOff>
                    <xdr:row>96</xdr:row>
                    <xdr:rowOff>9525</xdr:rowOff>
                  </to>
                </anchor>
              </controlPr>
            </control>
          </mc:Choice>
        </mc:AlternateContent>
        <mc:AlternateContent xmlns:mc="http://schemas.openxmlformats.org/markup-compatibility/2006">
          <mc:Choice Requires="x14">
            <control shapeId="3347" r:id="rId51" name="Check Box 275">
              <controlPr defaultSize="0" autoFill="0" autoLine="0" autoPict="0">
                <anchor moveWithCells="1">
                  <from>
                    <xdr:col>24</xdr:col>
                    <xdr:colOff>0</xdr:colOff>
                    <xdr:row>99</xdr:row>
                    <xdr:rowOff>0</xdr:rowOff>
                  </from>
                  <to>
                    <xdr:col>24</xdr:col>
                    <xdr:colOff>219075</xdr:colOff>
                    <xdr:row>99</xdr:row>
                    <xdr:rowOff>180975</xdr:rowOff>
                  </to>
                </anchor>
              </controlPr>
            </control>
          </mc:Choice>
        </mc:AlternateContent>
        <mc:AlternateContent xmlns:mc="http://schemas.openxmlformats.org/markup-compatibility/2006">
          <mc:Choice Requires="x14">
            <control shapeId="3348" r:id="rId52" name="Check Box 276">
              <controlPr defaultSize="0" autoFill="0" autoLine="0" autoPict="0">
                <anchor moveWithCells="1">
                  <from>
                    <xdr:col>24</xdr:col>
                    <xdr:colOff>0</xdr:colOff>
                    <xdr:row>100</xdr:row>
                    <xdr:rowOff>0</xdr:rowOff>
                  </from>
                  <to>
                    <xdr:col>24</xdr:col>
                    <xdr:colOff>219075</xdr:colOff>
                    <xdr:row>100</xdr:row>
                    <xdr:rowOff>180975</xdr:rowOff>
                  </to>
                </anchor>
              </controlPr>
            </control>
          </mc:Choice>
        </mc:AlternateContent>
        <mc:AlternateContent xmlns:mc="http://schemas.openxmlformats.org/markup-compatibility/2006">
          <mc:Choice Requires="x14">
            <control shapeId="3349" r:id="rId53" name="Check Box 277">
              <controlPr defaultSize="0" autoFill="0" autoLine="0" autoPict="0">
                <anchor moveWithCells="1">
                  <from>
                    <xdr:col>24</xdr:col>
                    <xdr:colOff>0</xdr:colOff>
                    <xdr:row>100</xdr:row>
                    <xdr:rowOff>19050</xdr:rowOff>
                  </from>
                  <to>
                    <xdr:col>24</xdr:col>
                    <xdr:colOff>219075</xdr:colOff>
                    <xdr:row>101</xdr:row>
                    <xdr:rowOff>9525</xdr:rowOff>
                  </to>
                </anchor>
              </controlPr>
            </control>
          </mc:Choice>
        </mc:AlternateContent>
        <mc:AlternateContent xmlns:mc="http://schemas.openxmlformats.org/markup-compatibility/2006">
          <mc:Choice Requires="x14">
            <control shapeId="3350" r:id="rId54" name="Check Box 278">
              <controlPr defaultSize="0" autoFill="0" autoLine="0" autoPict="0">
                <anchor moveWithCells="1">
                  <from>
                    <xdr:col>24</xdr:col>
                    <xdr:colOff>0</xdr:colOff>
                    <xdr:row>101</xdr:row>
                    <xdr:rowOff>19050</xdr:rowOff>
                  </from>
                  <to>
                    <xdr:col>24</xdr:col>
                    <xdr:colOff>219075</xdr:colOff>
                    <xdr:row>102</xdr:row>
                    <xdr:rowOff>9525</xdr:rowOff>
                  </to>
                </anchor>
              </controlPr>
            </control>
          </mc:Choice>
        </mc:AlternateContent>
        <mc:AlternateContent xmlns:mc="http://schemas.openxmlformats.org/markup-compatibility/2006">
          <mc:Choice Requires="x14">
            <control shapeId="3351" r:id="rId55" name="Check Box 279">
              <controlPr defaultSize="0" autoFill="0" autoLine="0" autoPict="0">
                <anchor moveWithCells="1">
                  <from>
                    <xdr:col>24</xdr:col>
                    <xdr:colOff>0</xdr:colOff>
                    <xdr:row>102</xdr:row>
                    <xdr:rowOff>19050</xdr:rowOff>
                  </from>
                  <to>
                    <xdr:col>24</xdr:col>
                    <xdr:colOff>219075</xdr:colOff>
                    <xdr:row>103</xdr:row>
                    <xdr:rowOff>9525</xdr:rowOff>
                  </to>
                </anchor>
              </controlPr>
            </control>
          </mc:Choice>
        </mc:AlternateContent>
        <mc:AlternateContent xmlns:mc="http://schemas.openxmlformats.org/markup-compatibility/2006">
          <mc:Choice Requires="x14">
            <control shapeId="3353" r:id="rId56" name="Check Box 281">
              <controlPr defaultSize="0" autoFill="0" autoLine="0" autoPict="0">
                <anchor moveWithCells="1">
                  <from>
                    <xdr:col>24</xdr:col>
                    <xdr:colOff>0</xdr:colOff>
                    <xdr:row>104</xdr:row>
                    <xdr:rowOff>0</xdr:rowOff>
                  </from>
                  <to>
                    <xdr:col>24</xdr:col>
                    <xdr:colOff>219075</xdr:colOff>
                    <xdr:row>104</xdr:row>
                    <xdr:rowOff>180975</xdr:rowOff>
                  </to>
                </anchor>
              </controlPr>
            </control>
          </mc:Choice>
        </mc:AlternateContent>
        <mc:AlternateContent xmlns:mc="http://schemas.openxmlformats.org/markup-compatibility/2006">
          <mc:Choice Requires="x14">
            <control shapeId="3354" r:id="rId57" name="Check Box 282">
              <controlPr defaultSize="0" autoFill="0" autoLine="0" autoPict="0">
                <anchor moveWithCells="1">
                  <from>
                    <xdr:col>24</xdr:col>
                    <xdr:colOff>0</xdr:colOff>
                    <xdr:row>108</xdr:row>
                    <xdr:rowOff>19050</xdr:rowOff>
                  </from>
                  <to>
                    <xdr:col>24</xdr:col>
                    <xdr:colOff>219075</xdr:colOff>
                    <xdr:row>109</xdr:row>
                    <xdr:rowOff>9525</xdr:rowOff>
                  </to>
                </anchor>
              </controlPr>
            </control>
          </mc:Choice>
        </mc:AlternateContent>
        <mc:AlternateContent xmlns:mc="http://schemas.openxmlformats.org/markup-compatibility/2006">
          <mc:Choice Requires="x14">
            <control shapeId="3355" r:id="rId58" name="Check Box 283">
              <controlPr defaultSize="0" autoFill="0" autoLine="0" autoPict="0">
                <anchor moveWithCells="1">
                  <from>
                    <xdr:col>24</xdr:col>
                    <xdr:colOff>0</xdr:colOff>
                    <xdr:row>117</xdr:row>
                    <xdr:rowOff>19050</xdr:rowOff>
                  </from>
                  <to>
                    <xdr:col>24</xdr:col>
                    <xdr:colOff>219075</xdr:colOff>
                    <xdr:row>118</xdr:row>
                    <xdr:rowOff>9525</xdr:rowOff>
                  </to>
                </anchor>
              </controlPr>
            </control>
          </mc:Choice>
        </mc:AlternateContent>
        <mc:AlternateContent xmlns:mc="http://schemas.openxmlformats.org/markup-compatibility/2006">
          <mc:Choice Requires="x14">
            <control shapeId="3356" r:id="rId59" name="Check Box 284">
              <controlPr defaultSize="0" autoFill="0" autoLine="0" autoPict="0">
                <anchor moveWithCells="1">
                  <from>
                    <xdr:col>24</xdr:col>
                    <xdr:colOff>0</xdr:colOff>
                    <xdr:row>118</xdr:row>
                    <xdr:rowOff>19050</xdr:rowOff>
                  </from>
                  <to>
                    <xdr:col>24</xdr:col>
                    <xdr:colOff>219075</xdr:colOff>
                    <xdr:row>119</xdr:row>
                    <xdr:rowOff>9525</xdr:rowOff>
                  </to>
                </anchor>
              </controlPr>
            </control>
          </mc:Choice>
        </mc:AlternateContent>
        <mc:AlternateContent xmlns:mc="http://schemas.openxmlformats.org/markup-compatibility/2006">
          <mc:Choice Requires="x14">
            <control shapeId="3358" r:id="rId60" name="Check Box 286">
              <controlPr defaultSize="0" autoFill="0" autoLine="0" autoPict="0">
                <anchor moveWithCells="1">
                  <from>
                    <xdr:col>24</xdr:col>
                    <xdr:colOff>0</xdr:colOff>
                    <xdr:row>120</xdr:row>
                    <xdr:rowOff>0</xdr:rowOff>
                  </from>
                  <to>
                    <xdr:col>24</xdr:col>
                    <xdr:colOff>219075</xdr:colOff>
                    <xdr:row>120</xdr:row>
                    <xdr:rowOff>180975</xdr:rowOff>
                  </to>
                </anchor>
              </controlPr>
            </control>
          </mc:Choice>
        </mc:AlternateContent>
        <mc:AlternateContent xmlns:mc="http://schemas.openxmlformats.org/markup-compatibility/2006">
          <mc:Choice Requires="x14">
            <control shapeId="3363" r:id="rId61" name="Check Box 291">
              <controlPr defaultSize="0" autoFill="0" autoLine="0" autoPict="0">
                <anchor moveWithCells="1">
                  <from>
                    <xdr:col>24</xdr:col>
                    <xdr:colOff>0</xdr:colOff>
                    <xdr:row>123</xdr:row>
                    <xdr:rowOff>19050</xdr:rowOff>
                  </from>
                  <to>
                    <xdr:col>24</xdr:col>
                    <xdr:colOff>219075</xdr:colOff>
                    <xdr:row>124</xdr:row>
                    <xdr:rowOff>9525</xdr:rowOff>
                  </to>
                </anchor>
              </controlPr>
            </control>
          </mc:Choice>
        </mc:AlternateContent>
        <mc:AlternateContent xmlns:mc="http://schemas.openxmlformats.org/markup-compatibility/2006">
          <mc:Choice Requires="x14">
            <control shapeId="3364" r:id="rId62" name="Check Box 292">
              <controlPr defaultSize="0" autoFill="0" autoLine="0" autoPict="0">
                <anchor moveWithCells="1">
                  <from>
                    <xdr:col>24</xdr:col>
                    <xdr:colOff>0</xdr:colOff>
                    <xdr:row>125</xdr:row>
                    <xdr:rowOff>19050</xdr:rowOff>
                  </from>
                  <to>
                    <xdr:col>24</xdr:col>
                    <xdr:colOff>219075</xdr:colOff>
                    <xdr:row>126</xdr:row>
                    <xdr:rowOff>0</xdr:rowOff>
                  </to>
                </anchor>
              </controlPr>
            </control>
          </mc:Choice>
        </mc:AlternateContent>
        <mc:AlternateContent xmlns:mc="http://schemas.openxmlformats.org/markup-compatibility/2006">
          <mc:Choice Requires="x14">
            <control shapeId="3365" r:id="rId63" name="Check Box 293">
              <controlPr defaultSize="0" autoFill="0" autoLine="0" autoPict="0">
                <anchor moveWithCells="1">
                  <from>
                    <xdr:col>24</xdr:col>
                    <xdr:colOff>0</xdr:colOff>
                    <xdr:row>129</xdr:row>
                    <xdr:rowOff>19050</xdr:rowOff>
                  </from>
                  <to>
                    <xdr:col>24</xdr:col>
                    <xdr:colOff>219075</xdr:colOff>
                    <xdr:row>130</xdr:row>
                    <xdr:rowOff>0</xdr:rowOff>
                  </to>
                </anchor>
              </controlPr>
            </control>
          </mc:Choice>
        </mc:AlternateContent>
        <mc:AlternateContent xmlns:mc="http://schemas.openxmlformats.org/markup-compatibility/2006">
          <mc:Choice Requires="x14">
            <control shapeId="3366" r:id="rId64" name="Check Box 294">
              <controlPr defaultSize="0" autoFill="0" autoLine="0" autoPict="0">
                <anchor moveWithCells="1">
                  <from>
                    <xdr:col>24</xdr:col>
                    <xdr:colOff>0</xdr:colOff>
                    <xdr:row>131</xdr:row>
                    <xdr:rowOff>0</xdr:rowOff>
                  </from>
                  <to>
                    <xdr:col>24</xdr:col>
                    <xdr:colOff>219075</xdr:colOff>
                    <xdr:row>131</xdr:row>
                    <xdr:rowOff>180975</xdr:rowOff>
                  </to>
                </anchor>
              </controlPr>
            </control>
          </mc:Choice>
        </mc:AlternateContent>
        <mc:AlternateContent xmlns:mc="http://schemas.openxmlformats.org/markup-compatibility/2006">
          <mc:Choice Requires="x14">
            <control shapeId="3367" r:id="rId65" name="Check Box 295">
              <controlPr defaultSize="0" autoFill="0" autoLine="0" autoPict="0">
                <anchor moveWithCells="1">
                  <from>
                    <xdr:col>24</xdr:col>
                    <xdr:colOff>0</xdr:colOff>
                    <xdr:row>131</xdr:row>
                    <xdr:rowOff>0</xdr:rowOff>
                  </from>
                  <to>
                    <xdr:col>24</xdr:col>
                    <xdr:colOff>219075</xdr:colOff>
                    <xdr:row>131</xdr:row>
                    <xdr:rowOff>180975</xdr:rowOff>
                  </to>
                </anchor>
              </controlPr>
            </control>
          </mc:Choice>
        </mc:AlternateContent>
        <mc:AlternateContent xmlns:mc="http://schemas.openxmlformats.org/markup-compatibility/2006">
          <mc:Choice Requires="x14">
            <control shapeId="3368" r:id="rId66" name="Check Box 296">
              <controlPr defaultSize="0" autoFill="0" autoLine="0" autoPict="0">
                <anchor moveWithCells="1">
                  <from>
                    <xdr:col>24</xdr:col>
                    <xdr:colOff>0</xdr:colOff>
                    <xdr:row>131</xdr:row>
                    <xdr:rowOff>0</xdr:rowOff>
                  </from>
                  <to>
                    <xdr:col>24</xdr:col>
                    <xdr:colOff>219075</xdr:colOff>
                    <xdr:row>131</xdr:row>
                    <xdr:rowOff>180975</xdr:rowOff>
                  </to>
                </anchor>
              </controlPr>
            </control>
          </mc:Choice>
        </mc:AlternateContent>
        <mc:AlternateContent xmlns:mc="http://schemas.openxmlformats.org/markup-compatibility/2006">
          <mc:Choice Requires="x14">
            <control shapeId="3369" r:id="rId67" name="Check Box 297">
              <controlPr defaultSize="0" autoFill="0" autoLine="0" autoPict="0">
                <anchor moveWithCells="1">
                  <from>
                    <xdr:col>24</xdr:col>
                    <xdr:colOff>0</xdr:colOff>
                    <xdr:row>144</xdr:row>
                    <xdr:rowOff>19050</xdr:rowOff>
                  </from>
                  <to>
                    <xdr:col>24</xdr:col>
                    <xdr:colOff>219075</xdr:colOff>
                    <xdr:row>145</xdr:row>
                    <xdr:rowOff>9525</xdr:rowOff>
                  </to>
                </anchor>
              </controlPr>
            </control>
          </mc:Choice>
        </mc:AlternateContent>
        <mc:AlternateContent xmlns:mc="http://schemas.openxmlformats.org/markup-compatibility/2006">
          <mc:Choice Requires="x14">
            <control shapeId="3370" r:id="rId68" name="Check Box 298">
              <controlPr defaultSize="0" autoFill="0" autoLine="0" autoPict="0">
                <anchor moveWithCells="1">
                  <from>
                    <xdr:col>24</xdr:col>
                    <xdr:colOff>0</xdr:colOff>
                    <xdr:row>145</xdr:row>
                    <xdr:rowOff>19050</xdr:rowOff>
                  </from>
                  <to>
                    <xdr:col>24</xdr:col>
                    <xdr:colOff>219075</xdr:colOff>
                    <xdr:row>146</xdr:row>
                    <xdr:rowOff>9525</xdr:rowOff>
                  </to>
                </anchor>
              </controlPr>
            </control>
          </mc:Choice>
        </mc:AlternateContent>
        <mc:AlternateContent xmlns:mc="http://schemas.openxmlformats.org/markup-compatibility/2006">
          <mc:Choice Requires="x14">
            <control shapeId="3372" r:id="rId69" name="Check Box 300">
              <controlPr defaultSize="0" autoFill="0" autoLine="0" autoPict="0">
                <anchor moveWithCells="1">
                  <from>
                    <xdr:col>24</xdr:col>
                    <xdr:colOff>0</xdr:colOff>
                    <xdr:row>146</xdr:row>
                    <xdr:rowOff>19050</xdr:rowOff>
                  </from>
                  <to>
                    <xdr:col>24</xdr:col>
                    <xdr:colOff>219075</xdr:colOff>
                    <xdr:row>147</xdr:row>
                    <xdr:rowOff>9525</xdr:rowOff>
                  </to>
                </anchor>
              </controlPr>
            </control>
          </mc:Choice>
        </mc:AlternateContent>
        <mc:AlternateContent xmlns:mc="http://schemas.openxmlformats.org/markup-compatibility/2006">
          <mc:Choice Requires="x14">
            <control shapeId="3373" r:id="rId70" name="Check Box 301">
              <controlPr defaultSize="0" autoFill="0" autoLine="0" autoPict="0">
                <anchor moveWithCells="1">
                  <from>
                    <xdr:col>24</xdr:col>
                    <xdr:colOff>0</xdr:colOff>
                    <xdr:row>147</xdr:row>
                    <xdr:rowOff>19050</xdr:rowOff>
                  </from>
                  <to>
                    <xdr:col>24</xdr:col>
                    <xdr:colOff>219075</xdr:colOff>
                    <xdr:row>148</xdr:row>
                    <xdr:rowOff>9525</xdr:rowOff>
                  </to>
                </anchor>
              </controlPr>
            </control>
          </mc:Choice>
        </mc:AlternateContent>
        <mc:AlternateContent xmlns:mc="http://schemas.openxmlformats.org/markup-compatibility/2006">
          <mc:Choice Requires="x14">
            <control shapeId="3375" r:id="rId71" name="Check Box 303">
              <controlPr defaultSize="0" autoFill="0" autoLine="0" autoPict="0">
                <anchor moveWithCells="1">
                  <from>
                    <xdr:col>24</xdr:col>
                    <xdr:colOff>0</xdr:colOff>
                    <xdr:row>148</xdr:row>
                    <xdr:rowOff>19050</xdr:rowOff>
                  </from>
                  <to>
                    <xdr:col>24</xdr:col>
                    <xdr:colOff>219075</xdr:colOff>
                    <xdr:row>149</xdr:row>
                    <xdr:rowOff>9525</xdr:rowOff>
                  </to>
                </anchor>
              </controlPr>
            </control>
          </mc:Choice>
        </mc:AlternateContent>
        <mc:AlternateContent xmlns:mc="http://schemas.openxmlformats.org/markup-compatibility/2006">
          <mc:Choice Requires="x14">
            <control shapeId="3376" r:id="rId72" name="Check Box 304">
              <controlPr defaultSize="0" autoFill="0" autoLine="0" autoPict="0">
                <anchor moveWithCells="1">
                  <from>
                    <xdr:col>24</xdr:col>
                    <xdr:colOff>0</xdr:colOff>
                    <xdr:row>150</xdr:row>
                    <xdr:rowOff>19050</xdr:rowOff>
                  </from>
                  <to>
                    <xdr:col>24</xdr:col>
                    <xdr:colOff>219075</xdr:colOff>
                    <xdr:row>151</xdr:row>
                    <xdr:rowOff>9525</xdr:rowOff>
                  </to>
                </anchor>
              </controlPr>
            </control>
          </mc:Choice>
        </mc:AlternateContent>
        <mc:AlternateContent xmlns:mc="http://schemas.openxmlformats.org/markup-compatibility/2006">
          <mc:Choice Requires="x14">
            <control shapeId="3377" r:id="rId73" name="Check Box 305">
              <controlPr defaultSize="0" autoFill="0" autoLine="0" autoPict="0">
                <anchor moveWithCells="1">
                  <from>
                    <xdr:col>24</xdr:col>
                    <xdr:colOff>0</xdr:colOff>
                    <xdr:row>151</xdr:row>
                    <xdr:rowOff>19050</xdr:rowOff>
                  </from>
                  <to>
                    <xdr:col>24</xdr:col>
                    <xdr:colOff>219075</xdr:colOff>
                    <xdr:row>151</xdr:row>
                    <xdr:rowOff>200025</xdr:rowOff>
                  </to>
                </anchor>
              </controlPr>
            </control>
          </mc:Choice>
        </mc:AlternateContent>
        <mc:AlternateContent xmlns:mc="http://schemas.openxmlformats.org/markup-compatibility/2006">
          <mc:Choice Requires="x14">
            <control shapeId="3378" r:id="rId74" name="Check Box 306">
              <controlPr defaultSize="0" autoFill="0" autoLine="0" autoPict="0">
                <anchor moveWithCells="1">
                  <from>
                    <xdr:col>24</xdr:col>
                    <xdr:colOff>0</xdr:colOff>
                    <xdr:row>152</xdr:row>
                    <xdr:rowOff>19050</xdr:rowOff>
                  </from>
                  <to>
                    <xdr:col>24</xdr:col>
                    <xdr:colOff>219075</xdr:colOff>
                    <xdr:row>153</xdr:row>
                    <xdr:rowOff>9525</xdr:rowOff>
                  </to>
                </anchor>
              </controlPr>
            </control>
          </mc:Choice>
        </mc:AlternateContent>
        <mc:AlternateContent xmlns:mc="http://schemas.openxmlformats.org/markup-compatibility/2006">
          <mc:Choice Requires="x14">
            <control shapeId="3379" r:id="rId75" name="Check Box 307">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380" r:id="rId76" name="Check Box 308">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382" r:id="rId77" name="Check Box 310">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383" r:id="rId78" name="Check Box 311">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385" r:id="rId79" name="Check Box 313">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387" r:id="rId80" name="Check Box 315">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388" r:id="rId81" name="Check Box 316">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390" r:id="rId82" name="Check Box 318">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391" r:id="rId83" name="Check Box 319">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392" r:id="rId84" name="Check Box 320">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393" r:id="rId85" name="Check Box 321">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394" r:id="rId86" name="Check Box 322">
              <controlPr defaultSize="0" autoFill="0" autoLine="0" autoPict="0">
                <anchor moveWithCells="1">
                  <from>
                    <xdr:col>24</xdr:col>
                    <xdr:colOff>0</xdr:colOff>
                    <xdr:row>21</xdr:row>
                    <xdr:rowOff>0</xdr:rowOff>
                  </from>
                  <to>
                    <xdr:col>24</xdr:col>
                    <xdr:colOff>219075</xdr:colOff>
                    <xdr:row>21</xdr:row>
                    <xdr:rowOff>180975</xdr:rowOff>
                  </to>
                </anchor>
              </controlPr>
            </control>
          </mc:Choice>
        </mc:AlternateContent>
        <mc:AlternateContent xmlns:mc="http://schemas.openxmlformats.org/markup-compatibility/2006">
          <mc:Choice Requires="x14">
            <control shapeId="3395" r:id="rId87" name="Check Box 323">
              <controlPr defaultSize="0" autoFill="0" autoLine="0" autoPict="0">
                <anchor moveWithCells="1">
                  <from>
                    <xdr:col>24</xdr:col>
                    <xdr:colOff>0</xdr:colOff>
                    <xdr:row>21</xdr:row>
                    <xdr:rowOff>28575</xdr:rowOff>
                  </from>
                  <to>
                    <xdr:col>24</xdr:col>
                    <xdr:colOff>238125</xdr:colOff>
                    <xdr:row>23</xdr:row>
                    <xdr:rowOff>38100</xdr:rowOff>
                  </to>
                </anchor>
              </controlPr>
            </control>
          </mc:Choice>
        </mc:AlternateContent>
        <mc:AlternateContent xmlns:mc="http://schemas.openxmlformats.org/markup-compatibility/2006">
          <mc:Choice Requires="x14">
            <control shapeId="3396" r:id="rId88" name="Check Box 324">
              <controlPr defaultSize="0" autoFill="0" autoLine="0" autoPict="0">
                <anchor moveWithCells="1">
                  <from>
                    <xdr:col>24</xdr:col>
                    <xdr:colOff>0</xdr:colOff>
                    <xdr:row>31</xdr:row>
                    <xdr:rowOff>28575</xdr:rowOff>
                  </from>
                  <to>
                    <xdr:col>24</xdr:col>
                    <xdr:colOff>209550</xdr:colOff>
                    <xdr:row>31</xdr:row>
                    <xdr:rowOff>695325</xdr:rowOff>
                  </to>
                </anchor>
              </controlPr>
            </control>
          </mc:Choice>
        </mc:AlternateContent>
        <mc:AlternateContent xmlns:mc="http://schemas.openxmlformats.org/markup-compatibility/2006">
          <mc:Choice Requires="x14">
            <control shapeId="3397" r:id="rId89" name="Check Box 325">
              <controlPr defaultSize="0" autoFill="0" autoLine="0" autoPict="0">
                <anchor moveWithCells="1">
                  <from>
                    <xdr:col>24</xdr:col>
                    <xdr:colOff>0</xdr:colOff>
                    <xdr:row>35</xdr:row>
                    <xdr:rowOff>114300</xdr:rowOff>
                  </from>
                  <to>
                    <xdr:col>24</xdr:col>
                    <xdr:colOff>219075</xdr:colOff>
                    <xdr:row>35</xdr:row>
                    <xdr:rowOff>295275</xdr:rowOff>
                  </to>
                </anchor>
              </controlPr>
            </control>
          </mc:Choice>
        </mc:AlternateContent>
        <mc:AlternateContent xmlns:mc="http://schemas.openxmlformats.org/markup-compatibility/2006">
          <mc:Choice Requires="x14">
            <control shapeId="3398" r:id="rId90" name="Check Box 326">
              <controlPr defaultSize="0" autoFill="0" autoLine="0" autoPict="0">
                <anchor moveWithCells="1">
                  <from>
                    <xdr:col>24</xdr:col>
                    <xdr:colOff>0</xdr:colOff>
                    <xdr:row>40</xdr:row>
                    <xdr:rowOff>0</xdr:rowOff>
                  </from>
                  <to>
                    <xdr:col>24</xdr:col>
                    <xdr:colOff>219075</xdr:colOff>
                    <xdr:row>40</xdr:row>
                    <xdr:rowOff>180975</xdr:rowOff>
                  </to>
                </anchor>
              </controlPr>
            </control>
          </mc:Choice>
        </mc:AlternateContent>
        <mc:AlternateContent xmlns:mc="http://schemas.openxmlformats.org/markup-compatibility/2006">
          <mc:Choice Requires="x14">
            <control shapeId="3399" r:id="rId91" name="Check Box 327">
              <controlPr defaultSize="0" autoFill="0" autoLine="0" autoPict="0">
                <anchor moveWithCells="1">
                  <from>
                    <xdr:col>24</xdr:col>
                    <xdr:colOff>0</xdr:colOff>
                    <xdr:row>42</xdr:row>
                    <xdr:rowOff>114300</xdr:rowOff>
                  </from>
                  <to>
                    <xdr:col>24</xdr:col>
                    <xdr:colOff>219075</xdr:colOff>
                    <xdr:row>42</xdr:row>
                    <xdr:rowOff>295275</xdr:rowOff>
                  </to>
                </anchor>
              </controlPr>
            </control>
          </mc:Choice>
        </mc:AlternateContent>
        <mc:AlternateContent xmlns:mc="http://schemas.openxmlformats.org/markup-compatibility/2006">
          <mc:Choice Requires="x14">
            <control shapeId="3400" r:id="rId92" name="Check Box 328">
              <controlPr defaultSize="0" autoFill="0" autoLine="0" autoPict="0">
                <anchor moveWithCells="1">
                  <from>
                    <xdr:col>24</xdr:col>
                    <xdr:colOff>0</xdr:colOff>
                    <xdr:row>45</xdr:row>
                    <xdr:rowOff>114300</xdr:rowOff>
                  </from>
                  <to>
                    <xdr:col>24</xdr:col>
                    <xdr:colOff>219075</xdr:colOff>
                    <xdr:row>45</xdr:row>
                    <xdr:rowOff>295275</xdr:rowOff>
                  </to>
                </anchor>
              </controlPr>
            </control>
          </mc:Choice>
        </mc:AlternateContent>
        <mc:AlternateContent xmlns:mc="http://schemas.openxmlformats.org/markup-compatibility/2006">
          <mc:Choice Requires="x14">
            <control shapeId="3401" r:id="rId93" name="Check Box 329">
              <controlPr defaultSize="0" autoFill="0" autoLine="0" autoPict="0">
                <anchor moveWithCells="1">
                  <from>
                    <xdr:col>24</xdr:col>
                    <xdr:colOff>0</xdr:colOff>
                    <xdr:row>46</xdr:row>
                    <xdr:rowOff>114300</xdr:rowOff>
                  </from>
                  <to>
                    <xdr:col>24</xdr:col>
                    <xdr:colOff>219075</xdr:colOff>
                    <xdr:row>46</xdr:row>
                    <xdr:rowOff>295275</xdr:rowOff>
                  </to>
                </anchor>
              </controlPr>
            </control>
          </mc:Choice>
        </mc:AlternateContent>
        <mc:AlternateContent xmlns:mc="http://schemas.openxmlformats.org/markup-compatibility/2006">
          <mc:Choice Requires="x14">
            <control shapeId="3402" r:id="rId94" name="Check Box 330">
              <controlPr defaultSize="0" autoFill="0" autoLine="0" autoPict="0">
                <anchor moveWithCells="1">
                  <from>
                    <xdr:col>24</xdr:col>
                    <xdr:colOff>0</xdr:colOff>
                    <xdr:row>50</xdr:row>
                    <xdr:rowOff>114300</xdr:rowOff>
                  </from>
                  <to>
                    <xdr:col>24</xdr:col>
                    <xdr:colOff>219075</xdr:colOff>
                    <xdr:row>51</xdr:row>
                    <xdr:rowOff>104775</xdr:rowOff>
                  </to>
                </anchor>
              </controlPr>
            </control>
          </mc:Choice>
        </mc:AlternateContent>
        <mc:AlternateContent xmlns:mc="http://schemas.openxmlformats.org/markup-compatibility/2006">
          <mc:Choice Requires="x14">
            <control shapeId="3403" r:id="rId95" name="Check Box 331">
              <controlPr defaultSize="0" autoFill="0" autoLine="0" autoPict="0">
                <anchor moveWithCells="1">
                  <from>
                    <xdr:col>24</xdr:col>
                    <xdr:colOff>0</xdr:colOff>
                    <xdr:row>51</xdr:row>
                    <xdr:rowOff>114300</xdr:rowOff>
                  </from>
                  <to>
                    <xdr:col>24</xdr:col>
                    <xdr:colOff>219075</xdr:colOff>
                    <xdr:row>51</xdr:row>
                    <xdr:rowOff>295275</xdr:rowOff>
                  </to>
                </anchor>
              </controlPr>
            </control>
          </mc:Choice>
        </mc:AlternateContent>
        <mc:AlternateContent xmlns:mc="http://schemas.openxmlformats.org/markup-compatibility/2006">
          <mc:Choice Requires="x14">
            <control shapeId="3405" r:id="rId96" name="Check Box 333">
              <controlPr defaultSize="0" autoFill="0" autoLine="0" autoPict="0">
                <anchor moveWithCells="1">
                  <from>
                    <xdr:col>24</xdr:col>
                    <xdr:colOff>0</xdr:colOff>
                    <xdr:row>53</xdr:row>
                    <xdr:rowOff>114300</xdr:rowOff>
                  </from>
                  <to>
                    <xdr:col>24</xdr:col>
                    <xdr:colOff>219075</xdr:colOff>
                    <xdr:row>53</xdr:row>
                    <xdr:rowOff>295275</xdr:rowOff>
                  </to>
                </anchor>
              </controlPr>
            </control>
          </mc:Choice>
        </mc:AlternateContent>
        <mc:AlternateContent xmlns:mc="http://schemas.openxmlformats.org/markup-compatibility/2006">
          <mc:Choice Requires="x14">
            <control shapeId="3406" r:id="rId97" name="Check Box 334">
              <controlPr defaultSize="0" autoFill="0" autoLine="0" autoPict="0">
                <anchor moveWithCells="1">
                  <from>
                    <xdr:col>24</xdr:col>
                    <xdr:colOff>0</xdr:colOff>
                    <xdr:row>56</xdr:row>
                    <xdr:rowOff>114300</xdr:rowOff>
                  </from>
                  <to>
                    <xdr:col>24</xdr:col>
                    <xdr:colOff>219075</xdr:colOff>
                    <xdr:row>56</xdr:row>
                    <xdr:rowOff>295275</xdr:rowOff>
                  </to>
                </anchor>
              </controlPr>
            </control>
          </mc:Choice>
        </mc:AlternateContent>
        <mc:AlternateContent xmlns:mc="http://schemas.openxmlformats.org/markup-compatibility/2006">
          <mc:Choice Requires="x14">
            <control shapeId="3408" r:id="rId98" name="Check Box 336">
              <controlPr defaultSize="0" autoFill="0" autoLine="0" autoPict="0">
                <anchor moveWithCells="1">
                  <from>
                    <xdr:col>24</xdr:col>
                    <xdr:colOff>0</xdr:colOff>
                    <xdr:row>60</xdr:row>
                    <xdr:rowOff>114300</xdr:rowOff>
                  </from>
                  <to>
                    <xdr:col>24</xdr:col>
                    <xdr:colOff>219075</xdr:colOff>
                    <xdr:row>60</xdr:row>
                    <xdr:rowOff>295275</xdr:rowOff>
                  </to>
                </anchor>
              </controlPr>
            </control>
          </mc:Choice>
        </mc:AlternateContent>
        <mc:AlternateContent xmlns:mc="http://schemas.openxmlformats.org/markup-compatibility/2006">
          <mc:Choice Requires="x14">
            <control shapeId="3410" r:id="rId99" name="Check Box 338">
              <controlPr defaultSize="0" autoFill="0" autoLine="0" autoPict="0">
                <anchor moveWithCells="1">
                  <from>
                    <xdr:col>24</xdr:col>
                    <xdr:colOff>0</xdr:colOff>
                    <xdr:row>64</xdr:row>
                    <xdr:rowOff>114300</xdr:rowOff>
                  </from>
                  <to>
                    <xdr:col>24</xdr:col>
                    <xdr:colOff>219075</xdr:colOff>
                    <xdr:row>64</xdr:row>
                    <xdr:rowOff>295275</xdr:rowOff>
                  </to>
                </anchor>
              </controlPr>
            </control>
          </mc:Choice>
        </mc:AlternateContent>
        <mc:AlternateContent xmlns:mc="http://schemas.openxmlformats.org/markup-compatibility/2006">
          <mc:Choice Requires="x14">
            <control shapeId="3411" r:id="rId100" name="Check Box 339">
              <controlPr defaultSize="0" autoFill="0" autoLine="0" autoPict="0">
                <anchor moveWithCells="1">
                  <from>
                    <xdr:col>24</xdr:col>
                    <xdr:colOff>0</xdr:colOff>
                    <xdr:row>71</xdr:row>
                    <xdr:rowOff>0</xdr:rowOff>
                  </from>
                  <to>
                    <xdr:col>24</xdr:col>
                    <xdr:colOff>219075</xdr:colOff>
                    <xdr:row>71</xdr:row>
                    <xdr:rowOff>180975</xdr:rowOff>
                  </to>
                </anchor>
              </controlPr>
            </control>
          </mc:Choice>
        </mc:AlternateContent>
        <mc:AlternateContent xmlns:mc="http://schemas.openxmlformats.org/markup-compatibility/2006">
          <mc:Choice Requires="x14">
            <control shapeId="3412" r:id="rId101" name="Check Box 340">
              <controlPr defaultSize="0" autoFill="0" autoLine="0" autoPict="0">
                <anchor moveWithCells="1">
                  <from>
                    <xdr:col>24</xdr:col>
                    <xdr:colOff>0</xdr:colOff>
                    <xdr:row>74</xdr:row>
                    <xdr:rowOff>114300</xdr:rowOff>
                  </from>
                  <to>
                    <xdr:col>24</xdr:col>
                    <xdr:colOff>219075</xdr:colOff>
                    <xdr:row>75</xdr:row>
                    <xdr:rowOff>104775</xdr:rowOff>
                  </to>
                </anchor>
              </controlPr>
            </control>
          </mc:Choice>
        </mc:AlternateContent>
        <mc:AlternateContent xmlns:mc="http://schemas.openxmlformats.org/markup-compatibility/2006">
          <mc:Choice Requires="x14">
            <control shapeId="3413" r:id="rId102" name="Check Box 341">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414" r:id="rId103" name="Check Box 342">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415" r:id="rId104" name="Check Box 343">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416" r:id="rId105" name="Check Box 344">
              <controlPr defaultSize="0" autoFill="0" autoLine="0" autoPict="0">
                <anchor moveWithCells="1">
                  <from>
                    <xdr:col>24</xdr:col>
                    <xdr:colOff>0</xdr:colOff>
                    <xdr:row>83</xdr:row>
                    <xdr:rowOff>0</xdr:rowOff>
                  </from>
                  <to>
                    <xdr:col>24</xdr:col>
                    <xdr:colOff>219075</xdr:colOff>
                    <xdr:row>83</xdr:row>
                    <xdr:rowOff>180975</xdr:rowOff>
                  </to>
                </anchor>
              </controlPr>
            </control>
          </mc:Choice>
        </mc:AlternateContent>
        <mc:AlternateContent xmlns:mc="http://schemas.openxmlformats.org/markup-compatibility/2006">
          <mc:Choice Requires="x14">
            <control shapeId="3418" r:id="rId106" name="Check Box 346">
              <controlPr defaultSize="0" autoFill="0" autoLine="0" autoPict="0">
                <anchor moveWithCells="1">
                  <from>
                    <xdr:col>24</xdr:col>
                    <xdr:colOff>0</xdr:colOff>
                    <xdr:row>83</xdr:row>
                    <xdr:rowOff>0</xdr:rowOff>
                  </from>
                  <to>
                    <xdr:col>24</xdr:col>
                    <xdr:colOff>219075</xdr:colOff>
                    <xdr:row>83</xdr:row>
                    <xdr:rowOff>180975</xdr:rowOff>
                  </to>
                </anchor>
              </controlPr>
            </control>
          </mc:Choice>
        </mc:AlternateContent>
        <mc:AlternateContent xmlns:mc="http://schemas.openxmlformats.org/markup-compatibility/2006">
          <mc:Choice Requires="x14">
            <control shapeId="3419" r:id="rId107" name="Check Box 347">
              <controlPr defaultSize="0" autoFill="0" autoLine="0" autoPict="0">
                <anchor moveWithCells="1">
                  <from>
                    <xdr:col>24</xdr:col>
                    <xdr:colOff>0</xdr:colOff>
                    <xdr:row>84</xdr:row>
                    <xdr:rowOff>114300</xdr:rowOff>
                  </from>
                  <to>
                    <xdr:col>24</xdr:col>
                    <xdr:colOff>219075</xdr:colOff>
                    <xdr:row>84</xdr:row>
                    <xdr:rowOff>295275</xdr:rowOff>
                  </to>
                </anchor>
              </controlPr>
            </control>
          </mc:Choice>
        </mc:AlternateContent>
        <mc:AlternateContent xmlns:mc="http://schemas.openxmlformats.org/markup-compatibility/2006">
          <mc:Choice Requires="x14">
            <control shapeId="3420" r:id="rId108" name="Check Box 348">
              <controlPr defaultSize="0" autoFill="0" autoLine="0" autoPict="0">
                <anchor moveWithCells="1">
                  <from>
                    <xdr:col>24</xdr:col>
                    <xdr:colOff>0</xdr:colOff>
                    <xdr:row>91</xdr:row>
                    <xdr:rowOff>114300</xdr:rowOff>
                  </from>
                  <to>
                    <xdr:col>24</xdr:col>
                    <xdr:colOff>219075</xdr:colOff>
                    <xdr:row>91</xdr:row>
                    <xdr:rowOff>295275</xdr:rowOff>
                  </to>
                </anchor>
              </controlPr>
            </control>
          </mc:Choice>
        </mc:AlternateContent>
        <mc:AlternateContent xmlns:mc="http://schemas.openxmlformats.org/markup-compatibility/2006">
          <mc:Choice Requires="x14">
            <control shapeId="3421" r:id="rId109" name="Check Box 349">
              <controlPr defaultSize="0" autoFill="0" autoLine="0" autoPict="0">
                <anchor moveWithCells="1">
                  <from>
                    <xdr:col>24</xdr:col>
                    <xdr:colOff>0</xdr:colOff>
                    <xdr:row>90</xdr:row>
                    <xdr:rowOff>114300</xdr:rowOff>
                  </from>
                  <to>
                    <xdr:col>24</xdr:col>
                    <xdr:colOff>219075</xdr:colOff>
                    <xdr:row>91</xdr:row>
                    <xdr:rowOff>104775</xdr:rowOff>
                  </to>
                </anchor>
              </controlPr>
            </control>
          </mc:Choice>
        </mc:AlternateContent>
        <mc:AlternateContent xmlns:mc="http://schemas.openxmlformats.org/markup-compatibility/2006">
          <mc:Choice Requires="x14">
            <control shapeId="3423" r:id="rId110" name="Check Box 351">
              <controlPr defaultSize="0" autoFill="0" autoLine="0" autoPict="0">
                <anchor moveWithCells="1">
                  <from>
                    <xdr:col>24</xdr:col>
                    <xdr:colOff>0</xdr:colOff>
                    <xdr:row>96</xdr:row>
                    <xdr:rowOff>114300</xdr:rowOff>
                  </from>
                  <to>
                    <xdr:col>24</xdr:col>
                    <xdr:colOff>219075</xdr:colOff>
                    <xdr:row>97</xdr:row>
                    <xdr:rowOff>104775</xdr:rowOff>
                  </to>
                </anchor>
              </controlPr>
            </control>
          </mc:Choice>
        </mc:AlternateContent>
        <mc:AlternateContent xmlns:mc="http://schemas.openxmlformats.org/markup-compatibility/2006">
          <mc:Choice Requires="x14">
            <control shapeId="3424" r:id="rId111" name="Check Box 352">
              <controlPr defaultSize="0" autoFill="0" autoLine="0" autoPict="0">
                <anchor moveWithCells="1">
                  <from>
                    <xdr:col>24</xdr:col>
                    <xdr:colOff>0</xdr:colOff>
                    <xdr:row>97</xdr:row>
                    <xdr:rowOff>114300</xdr:rowOff>
                  </from>
                  <to>
                    <xdr:col>24</xdr:col>
                    <xdr:colOff>219075</xdr:colOff>
                    <xdr:row>97</xdr:row>
                    <xdr:rowOff>295275</xdr:rowOff>
                  </to>
                </anchor>
              </controlPr>
            </control>
          </mc:Choice>
        </mc:AlternateContent>
        <mc:AlternateContent xmlns:mc="http://schemas.openxmlformats.org/markup-compatibility/2006">
          <mc:Choice Requires="x14">
            <control shapeId="3425" r:id="rId112" name="Check Box 353">
              <controlPr defaultSize="0" autoFill="0" autoLine="0" autoPict="0">
                <anchor moveWithCells="1">
                  <from>
                    <xdr:col>24</xdr:col>
                    <xdr:colOff>0</xdr:colOff>
                    <xdr:row>104</xdr:row>
                    <xdr:rowOff>0</xdr:rowOff>
                  </from>
                  <to>
                    <xdr:col>24</xdr:col>
                    <xdr:colOff>219075</xdr:colOff>
                    <xdr:row>104</xdr:row>
                    <xdr:rowOff>180975</xdr:rowOff>
                  </to>
                </anchor>
              </controlPr>
            </control>
          </mc:Choice>
        </mc:AlternateContent>
        <mc:AlternateContent xmlns:mc="http://schemas.openxmlformats.org/markup-compatibility/2006">
          <mc:Choice Requires="x14">
            <control shapeId="3426" r:id="rId113" name="Check Box 354">
              <controlPr defaultSize="0" autoFill="0" autoLine="0" autoPict="0">
                <anchor moveWithCells="1">
                  <from>
                    <xdr:col>24</xdr:col>
                    <xdr:colOff>0</xdr:colOff>
                    <xdr:row>104</xdr:row>
                    <xdr:rowOff>114300</xdr:rowOff>
                  </from>
                  <to>
                    <xdr:col>24</xdr:col>
                    <xdr:colOff>219075</xdr:colOff>
                    <xdr:row>104</xdr:row>
                    <xdr:rowOff>295275</xdr:rowOff>
                  </to>
                </anchor>
              </controlPr>
            </control>
          </mc:Choice>
        </mc:AlternateContent>
        <mc:AlternateContent xmlns:mc="http://schemas.openxmlformats.org/markup-compatibility/2006">
          <mc:Choice Requires="x14">
            <control shapeId="3427" r:id="rId114" name="Check Box 355">
              <controlPr defaultSize="0" autoFill="0" autoLine="0" autoPict="0">
                <anchor moveWithCells="1">
                  <from>
                    <xdr:col>24</xdr:col>
                    <xdr:colOff>0</xdr:colOff>
                    <xdr:row>105</xdr:row>
                    <xdr:rowOff>114300</xdr:rowOff>
                  </from>
                  <to>
                    <xdr:col>24</xdr:col>
                    <xdr:colOff>219075</xdr:colOff>
                    <xdr:row>105</xdr:row>
                    <xdr:rowOff>295275</xdr:rowOff>
                  </to>
                </anchor>
              </controlPr>
            </control>
          </mc:Choice>
        </mc:AlternateContent>
        <mc:AlternateContent xmlns:mc="http://schemas.openxmlformats.org/markup-compatibility/2006">
          <mc:Choice Requires="x14">
            <control shapeId="3428" r:id="rId115" name="Check Box 356">
              <controlPr defaultSize="0" autoFill="0" autoLine="0" autoPict="0">
                <anchor moveWithCells="1">
                  <from>
                    <xdr:col>24</xdr:col>
                    <xdr:colOff>0</xdr:colOff>
                    <xdr:row>107</xdr:row>
                    <xdr:rowOff>0</xdr:rowOff>
                  </from>
                  <to>
                    <xdr:col>24</xdr:col>
                    <xdr:colOff>219075</xdr:colOff>
                    <xdr:row>107</xdr:row>
                    <xdr:rowOff>180975</xdr:rowOff>
                  </to>
                </anchor>
              </controlPr>
            </control>
          </mc:Choice>
        </mc:AlternateContent>
        <mc:AlternateContent xmlns:mc="http://schemas.openxmlformats.org/markup-compatibility/2006">
          <mc:Choice Requires="x14">
            <control shapeId="3429" r:id="rId116" name="Check Box 357">
              <controlPr defaultSize="0" autoFill="0" autoLine="0" autoPict="0">
                <anchor moveWithCells="1">
                  <from>
                    <xdr:col>24</xdr:col>
                    <xdr:colOff>0</xdr:colOff>
                    <xdr:row>107</xdr:row>
                    <xdr:rowOff>114300</xdr:rowOff>
                  </from>
                  <to>
                    <xdr:col>24</xdr:col>
                    <xdr:colOff>219075</xdr:colOff>
                    <xdr:row>108</xdr:row>
                    <xdr:rowOff>104775</xdr:rowOff>
                  </to>
                </anchor>
              </controlPr>
            </control>
          </mc:Choice>
        </mc:AlternateContent>
        <mc:AlternateContent xmlns:mc="http://schemas.openxmlformats.org/markup-compatibility/2006">
          <mc:Choice Requires="x14">
            <control shapeId="3430" r:id="rId117" name="Check Box 358">
              <controlPr defaultSize="0" autoFill="0" autoLine="0" autoPict="0">
                <anchor moveWithCells="1">
                  <from>
                    <xdr:col>24</xdr:col>
                    <xdr:colOff>0</xdr:colOff>
                    <xdr:row>110</xdr:row>
                    <xdr:rowOff>114300</xdr:rowOff>
                  </from>
                  <to>
                    <xdr:col>24</xdr:col>
                    <xdr:colOff>219075</xdr:colOff>
                    <xdr:row>110</xdr:row>
                    <xdr:rowOff>295275</xdr:rowOff>
                  </to>
                </anchor>
              </controlPr>
            </control>
          </mc:Choice>
        </mc:AlternateContent>
        <mc:AlternateContent xmlns:mc="http://schemas.openxmlformats.org/markup-compatibility/2006">
          <mc:Choice Requires="x14">
            <control shapeId="3431" r:id="rId118" name="Check Box 359">
              <controlPr defaultSize="0" autoFill="0" autoLine="0" autoPict="0">
                <anchor moveWithCells="1">
                  <from>
                    <xdr:col>24</xdr:col>
                    <xdr:colOff>0</xdr:colOff>
                    <xdr:row>111</xdr:row>
                    <xdr:rowOff>114300</xdr:rowOff>
                  </from>
                  <to>
                    <xdr:col>24</xdr:col>
                    <xdr:colOff>219075</xdr:colOff>
                    <xdr:row>111</xdr:row>
                    <xdr:rowOff>295275</xdr:rowOff>
                  </to>
                </anchor>
              </controlPr>
            </control>
          </mc:Choice>
        </mc:AlternateContent>
        <mc:AlternateContent xmlns:mc="http://schemas.openxmlformats.org/markup-compatibility/2006">
          <mc:Choice Requires="x14">
            <control shapeId="3432" r:id="rId119" name="Check Box 360">
              <controlPr defaultSize="0" autoFill="0" autoLine="0" autoPict="0">
                <anchor moveWithCells="1">
                  <from>
                    <xdr:col>24</xdr:col>
                    <xdr:colOff>0</xdr:colOff>
                    <xdr:row>116</xdr:row>
                    <xdr:rowOff>0</xdr:rowOff>
                  </from>
                  <to>
                    <xdr:col>24</xdr:col>
                    <xdr:colOff>219075</xdr:colOff>
                    <xdr:row>116</xdr:row>
                    <xdr:rowOff>180975</xdr:rowOff>
                  </to>
                </anchor>
              </controlPr>
            </control>
          </mc:Choice>
        </mc:AlternateContent>
        <mc:AlternateContent xmlns:mc="http://schemas.openxmlformats.org/markup-compatibility/2006">
          <mc:Choice Requires="x14">
            <control shapeId="3434" r:id="rId120" name="Check Box 362">
              <controlPr defaultSize="0" autoFill="0" autoLine="0" autoPict="0">
                <anchor moveWithCells="1">
                  <from>
                    <xdr:col>24</xdr:col>
                    <xdr:colOff>0</xdr:colOff>
                    <xdr:row>116</xdr:row>
                    <xdr:rowOff>114300</xdr:rowOff>
                  </from>
                  <to>
                    <xdr:col>24</xdr:col>
                    <xdr:colOff>219075</xdr:colOff>
                    <xdr:row>116</xdr:row>
                    <xdr:rowOff>295275</xdr:rowOff>
                  </to>
                </anchor>
              </controlPr>
            </control>
          </mc:Choice>
        </mc:AlternateContent>
        <mc:AlternateContent xmlns:mc="http://schemas.openxmlformats.org/markup-compatibility/2006">
          <mc:Choice Requires="x14">
            <control shapeId="3435" r:id="rId121" name="Check Box 363">
              <controlPr defaultSize="0" autoFill="0" autoLine="0" autoPict="0">
                <anchor moveWithCells="1">
                  <from>
                    <xdr:col>24</xdr:col>
                    <xdr:colOff>0</xdr:colOff>
                    <xdr:row>119</xdr:row>
                    <xdr:rowOff>114300</xdr:rowOff>
                  </from>
                  <to>
                    <xdr:col>24</xdr:col>
                    <xdr:colOff>219075</xdr:colOff>
                    <xdr:row>119</xdr:row>
                    <xdr:rowOff>295275</xdr:rowOff>
                  </to>
                </anchor>
              </controlPr>
            </control>
          </mc:Choice>
        </mc:AlternateContent>
        <mc:AlternateContent xmlns:mc="http://schemas.openxmlformats.org/markup-compatibility/2006">
          <mc:Choice Requires="x14">
            <control shapeId="3436" r:id="rId122" name="Check Box 364">
              <controlPr defaultSize="0" autoFill="0" autoLine="0" autoPict="0">
                <anchor moveWithCells="1">
                  <from>
                    <xdr:col>24</xdr:col>
                    <xdr:colOff>0</xdr:colOff>
                    <xdr:row>120</xdr:row>
                    <xdr:rowOff>114300</xdr:rowOff>
                  </from>
                  <to>
                    <xdr:col>24</xdr:col>
                    <xdr:colOff>219075</xdr:colOff>
                    <xdr:row>120</xdr:row>
                    <xdr:rowOff>295275</xdr:rowOff>
                  </to>
                </anchor>
              </controlPr>
            </control>
          </mc:Choice>
        </mc:AlternateContent>
        <mc:AlternateContent xmlns:mc="http://schemas.openxmlformats.org/markup-compatibility/2006">
          <mc:Choice Requires="x14">
            <control shapeId="3437" r:id="rId123" name="Check Box 365">
              <controlPr defaultSize="0" autoFill="0" autoLine="0" autoPict="0">
                <anchor moveWithCells="1">
                  <from>
                    <xdr:col>24</xdr:col>
                    <xdr:colOff>0</xdr:colOff>
                    <xdr:row>126</xdr:row>
                    <xdr:rowOff>114300</xdr:rowOff>
                  </from>
                  <to>
                    <xdr:col>24</xdr:col>
                    <xdr:colOff>219075</xdr:colOff>
                    <xdr:row>126</xdr:row>
                    <xdr:rowOff>295275</xdr:rowOff>
                  </to>
                </anchor>
              </controlPr>
            </control>
          </mc:Choice>
        </mc:AlternateContent>
        <mc:AlternateContent xmlns:mc="http://schemas.openxmlformats.org/markup-compatibility/2006">
          <mc:Choice Requires="x14">
            <control shapeId="3438" r:id="rId124" name="Check Box 366">
              <controlPr defaultSize="0" autoFill="0" autoLine="0" autoPict="0">
                <anchor moveWithCells="1">
                  <from>
                    <xdr:col>24</xdr:col>
                    <xdr:colOff>0</xdr:colOff>
                    <xdr:row>131</xdr:row>
                    <xdr:rowOff>0</xdr:rowOff>
                  </from>
                  <to>
                    <xdr:col>24</xdr:col>
                    <xdr:colOff>219075</xdr:colOff>
                    <xdr:row>131</xdr:row>
                    <xdr:rowOff>180975</xdr:rowOff>
                  </to>
                </anchor>
              </controlPr>
            </control>
          </mc:Choice>
        </mc:AlternateContent>
        <mc:AlternateContent xmlns:mc="http://schemas.openxmlformats.org/markup-compatibility/2006">
          <mc:Choice Requires="x14">
            <control shapeId="3439" r:id="rId125" name="Check Box 367">
              <controlPr defaultSize="0" autoFill="0" autoLine="0" autoPict="0">
                <anchor moveWithCells="1">
                  <from>
                    <xdr:col>24</xdr:col>
                    <xdr:colOff>0</xdr:colOff>
                    <xdr:row>141</xdr:row>
                    <xdr:rowOff>114300</xdr:rowOff>
                  </from>
                  <to>
                    <xdr:col>24</xdr:col>
                    <xdr:colOff>219075</xdr:colOff>
                    <xdr:row>141</xdr:row>
                    <xdr:rowOff>295275</xdr:rowOff>
                  </to>
                </anchor>
              </controlPr>
            </control>
          </mc:Choice>
        </mc:AlternateContent>
        <mc:AlternateContent xmlns:mc="http://schemas.openxmlformats.org/markup-compatibility/2006">
          <mc:Choice Requires="x14">
            <control shapeId="3440" r:id="rId126" name="Check Box 368">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441" r:id="rId127" name="Check Box 369">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442" r:id="rId128" name="Check Box 370">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443" r:id="rId129" name="Check Box 371">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444" r:id="rId130" name="Check Box 372">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446" r:id="rId131" name="Check Box 374">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448" r:id="rId132" name="Check Box 376">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49" r:id="rId133" name="Check Box 377">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51" r:id="rId134" name="Check Box 379">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52" r:id="rId135" name="Check Box 380">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53" r:id="rId136" name="Check Box 381">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54" r:id="rId137" name="Check Box 382">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55" r:id="rId138" name="Check Box 383">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56" r:id="rId139" name="Check Box 384">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57" r:id="rId140" name="Check Box 385">
              <controlPr defaultSize="0" autoFill="0" autoLine="0" autoPict="0">
                <anchor moveWithCells="1">
                  <from>
                    <xdr:col>24</xdr:col>
                    <xdr:colOff>0</xdr:colOff>
                    <xdr:row>43</xdr:row>
                    <xdr:rowOff>219075</xdr:rowOff>
                  </from>
                  <to>
                    <xdr:col>24</xdr:col>
                    <xdr:colOff>219075</xdr:colOff>
                    <xdr:row>43</xdr:row>
                    <xdr:rowOff>400050</xdr:rowOff>
                  </to>
                </anchor>
              </controlPr>
            </control>
          </mc:Choice>
        </mc:AlternateContent>
        <mc:AlternateContent xmlns:mc="http://schemas.openxmlformats.org/markup-compatibility/2006">
          <mc:Choice Requires="x14">
            <control shapeId="3458" r:id="rId141" name="Check Box 386">
              <controlPr defaultSize="0" autoFill="0" autoLine="0" autoPict="0">
                <anchor moveWithCells="1">
                  <from>
                    <xdr:col>24</xdr:col>
                    <xdr:colOff>0</xdr:colOff>
                    <xdr:row>44</xdr:row>
                    <xdr:rowOff>219075</xdr:rowOff>
                  </from>
                  <to>
                    <xdr:col>24</xdr:col>
                    <xdr:colOff>219075</xdr:colOff>
                    <xdr:row>44</xdr:row>
                    <xdr:rowOff>400050</xdr:rowOff>
                  </to>
                </anchor>
              </controlPr>
            </control>
          </mc:Choice>
        </mc:AlternateContent>
        <mc:AlternateContent xmlns:mc="http://schemas.openxmlformats.org/markup-compatibility/2006">
          <mc:Choice Requires="x14">
            <control shapeId="3459" r:id="rId142" name="Check Box 387">
              <controlPr defaultSize="0" autoFill="0" autoLine="0" autoPict="0">
                <anchor moveWithCells="1">
                  <from>
                    <xdr:col>24</xdr:col>
                    <xdr:colOff>0</xdr:colOff>
                    <xdr:row>48</xdr:row>
                    <xdr:rowOff>0</xdr:rowOff>
                  </from>
                  <to>
                    <xdr:col>24</xdr:col>
                    <xdr:colOff>219075</xdr:colOff>
                    <xdr:row>48</xdr:row>
                    <xdr:rowOff>180975</xdr:rowOff>
                  </to>
                </anchor>
              </controlPr>
            </control>
          </mc:Choice>
        </mc:AlternateContent>
        <mc:AlternateContent xmlns:mc="http://schemas.openxmlformats.org/markup-compatibility/2006">
          <mc:Choice Requires="x14">
            <control shapeId="3461" r:id="rId143" name="Check Box 389">
              <controlPr defaultSize="0" autoFill="0" autoLine="0" autoPict="0">
                <anchor moveWithCells="1">
                  <from>
                    <xdr:col>24</xdr:col>
                    <xdr:colOff>0</xdr:colOff>
                    <xdr:row>54</xdr:row>
                    <xdr:rowOff>219075</xdr:rowOff>
                  </from>
                  <to>
                    <xdr:col>24</xdr:col>
                    <xdr:colOff>219075</xdr:colOff>
                    <xdr:row>54</xdr:row>
                    <xdr:rowOff>400050</xdr:rowOff>
                  </to>
                </anchor>
              </controlPr>
            </control>
          </mc:Choice>
        </mc:AlternateContent>
        <mc:AlternateContent xmlns:mc="http://schemas.openxmlformats.org/markup-compatibility/2006">
          <mc:Choice Requires="x14">
            <control shapeId="3463" r:id="rId144" name="Check Box 391">
              <controlPr defaultSize="0" autoFill="0" autoLine="0" autoPict="0">
                <anchor moveWithCells="1">
                  <from>
                    <xdr:col>24</xdr:col>
                    <xdr:colOff>0</xdr:colOff>
                    <xdr:row>57</xdr:row>
                    <xdr:rowOff>219075</xdr:rowOff>
                  </from>
                  <to>
                    <xdr:col>24</xdr:col>
                    <xdr:colOff>219075</xdr:colOff>
                    <xdr:row>58</xdr:row>
                    <xdr:rowOff>19050</xdr:rowOff>
                  </to>
                </anchor>
              </controlPr>
            </control>
          </mc:Choice>
        </mc:AlternateContent>
        <mc:AlternateContent xmlns:mc="http://schemas.openxmlformats.org/markup-compatibility/2006">
          <mc:Choice Requires="x14">
            <control shapeId="3464" r:id="rId145" name="Check Box 392">
              <controlPr defaultSize="0" autoFill="0" autoLine="0" autoPict="0">
                <anchor moveWithCells="1">
                  <from>
                    <xdr:col>24</xdr:col>
                    <xdr:colOff>0</xdr:colOff>
                    <xdr:row>59</xdr:row>
                    <xdr:rowOff>0</xdr:rowOff>
                  </from>
                  <to>
                    <xdr:col>24</xdr:col>
                    <xdr:colOff>219075</xdr:colOff>
                    <xdr:row>59</xdr:row>
                    <xdr:rowOff>180975</xdr:rowOff>
                  </to>
                </anchor>
              </controlPr>
            </control>
          </mc:Choice>
        </mc:AlternateContent>
        <mc:AlternateContent xmlns:mc="http://schemas.openxmlformats.org/markup-compatibility/2006">
          <mc:Choice Requires="x14">
            <control shapeId="3465" r:id="rId146" name="Check Box 393">
              <controlPr defaultSize="0" autoFill="0" autoLine="0" autoPict="0">
                <anchor moveWithCells="1">
                  <from>
                    <xdr:col>24</xdr:col>
                    <xdr:colOff>0</xdr:colOff>
                    <xdr:row>59</xdr:row>
                    <xdr:rowOff>219075</xdr:rowOff>
                  </from>
                  <to>
                    <xdr:col>24</xdr:col>
                    <xdr:colOff>219075</xdr:colOff>
                    <xdr:row>60</xdr:row>
                    <xdr:rowOff>180975</xdr:rowOff>
                  </to>
                </anchor>
              </controlPr>
            </control>
          </mc:Choice>
        </mc:AlternateContent>
        <mc:AlternateContent xmlns:mc="http://schemas.openxmlformats.org/markup-compatibility/2006">
          <mc:Choice Requires="x14">
            <control shapeId="3466" r:id="rId147" name="Check Box 394">
              <controlPr defaultSize="0" autoFill="0" autoLine="0" autoPict="0">
                <anchor moveWithCells="1">
                  <from>
                    <xdr:col>24</xdr:col>
                    <xdr:colOff>0</xdr:colOff>
                    <xdr:row>65</xdr:row>
                    <xdr:rowOff>0</xdr:rowOff>
                  </from>
                  <to>
                    <xdr:col>24</xdr:col>
                    <xdr:colOff>219075</xdr:colOff>
                    <xdr:row>65</xdr:row>
                    <xdr:rowOff>180975</xdr:rowOff>
                  </to>
                </anchor>
              </controlPr>
            </control>
          </mc:Choice>
        </mc:AlternateContent>
        <mc:AlternateContent xmlns:mc="http://schemas.openxmlformats.org/markup-compatibility/2006">
          <mc:Choice Requires="x14">
            <control shapeId="3467" r:id="rId148" name="Check Box 395">
              <controlPr defaultSize="0" autoFill="0" autoLine="0" autoPict="0">
                <anchor moveWithCells="1">
                  <from>
                    <xdr:col>24</xdr:col>
                    <xdr:colOff>0</xdr:colOff>
                    <xdr:row>69</xdr:row>
                    <xdr:rowOff>219075</xdr:rowOff>
                  </from>
                  <to>
                    <xdr:col>24</xdr:col>
                    <xdr:colOff>219075</xdr:colOff>
                    <xdr:row>69</xdr:row>
                    <xdr:rowOff>400050</xdr:rowOff>
                  </to>
                </anchor>
              </controlPr>
            </control>
          </mc:Choice>
        </mc:AlternateContent>
        <mc:AlternateContent xmlns:mc="http://schemas.openxmlformats.org/markup-compatibility/2006">
          <mc:Choice Requires="x14">
            <control shapeId="3469" r:id="rId149" name="Check Box 397">
              <controlPr defaultSize="0" autoFill="0" autoLine="0" autoPict="0">
                <anchor moveWithCells="1">
                  <from>
                    <xdr:col>24</xdr:col>
                    <xdr:colOff>0</xdr:colOff>
                    <xdr:row>71</xdr:row>
                    <xdr:rowOff>0</xdr:rowOff>
                  </from>
                  <to>
                    <xdr:col>24</xdr:col>
                    <xdr:colOff>219075</xdr:colOff>
                    <xdr:row>71</xdr:row>
                    <xdr:rowOff>180975</xdr:rowOff>
                  </to>
                </anchor>
              </controlPr>
            </control>
          </mc:Choice>
        </mc:AlternateContent>
        <mc:AlternateContent xmlns:mc="http://schemas.openxmlformats.org/markup-compatibility/2006">
          <mc:Choice Requires="x14">
            <control shapeId="3470" r:id="rId150" name="Check Box 398">
              <controlPr defaultSize="0" autoFill="0" autoLine="0" autoPict="0">
                <anchor moveWithCells="1">
                  <from>
                    <xdr:col>24</xdr:col>
                    <xdr:colOff>0</xdr:colOff>
                    <xdr:row>71</xdr:row>
                    <xdr:rowOff>0</xdr:rowOff>
                  </from>
                  <to>
                    <xdr:col>24</xdr:col>
                    <xdr:colOff>219075</xdr:colOff>
                    <xdr:row>71</xdr:row>
                    <xdr:rowOff>180975</xdr:rowOff>
                  </to>
                </anchor>
              </controlPr>
            </control>
          </mc:Choice>
        </mc:AlternateContent>
        <mc:AlternateContent xmlns:mc="http://schemas.openxmlformats.org/markup-compatibility/2006">
          <mc:Choice Requires="x14">
            <control shapeId="3471" r:id="rId151" name="Check Box 399">
              <controlPr defaultSize="0" autoFill="0" autoLine="0" autoPict="0">
                <anchor moveWithCells="1">
                  <from>
                    <xdr:col>24</xdr:col>
                    <xdr:colOff>0</xdr:colOff>
                    <xdr:row>73</xdr:row>
                    <xdr:rowOff>219075</xdr:rowOff>
                  </from>
                  <to>
                    <xdr:col>24</xdr:col>
                    <xdr:colOff>219075</xdr:colOff>
                    <xdr:row>74</xdr:row>
                    <xdr:rowOff>19050</xdr:rowOff>
                  </to>
                </anchor>
              </controlPr>
            </control>
          </mc:Choice>
        </mc:AlternateContent>
        <mc:AlternateContent xmlns:mc="http://schemas.openxmlformats.org/markup-compatibility/2006">
          <mc:Choice Requires="x14">
            <control shapeId="3472" r:id="rId152" name="Check Box 400">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473" r:id="rId153" name="Check Box 401">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475" r:id="rId154" name="Check Box 403">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476" r:id="rId155" name="Check Box 404">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477" r:id="rId156" name="Check Box 405">
              <controlPr defaultSize="0" autoFill="0" autoLine="0" autoPict="0">
                <anchor moveWithCells="1">
                  <from>
                    <xdr:col>24</xdr:col>
                    <xdr:colOff>0</xdr:colOff>
                    <xdr:row>76</xdr:row>
                    <xdr:rowOff>219075</xdr:rowOff>
                  </from>
                  <to>
                    <xdr:col>24</xdr:col>
                    <xdr:colOff>219075</xdr:colOff>
                    <xdr:row>76</xdr:row>
                    <xdr:rowOff>400050</xdr:rowOff>
                  </to>
                </anchor>
              </controlPr>
            </control>
          </mc:Choice>
        </mc:AlternateContent>
        <mc:AlternateContent xmlns:mc="http://schemas.openxmlformats.org/markup-compatibility/2006">
          <mc:Choice Requires="x14">
            <control shapeId="3479" r:id="rId157" name="Check Box 407">
              <controlPr defaultSize="0" autoFill="0" autoLine="0" autoPict="0">
                <anchor moveWithCells="1">
                  <from>
                    <xdr:col>24</xdr:col>
                    <xdr:colOff>0</xdr:colOff>
                    <xdr:row>78</xdr:row>
                    <xdr:rowOff>219075</xdr:rowOff>
                  </from>
                  <to>
                    <xdr:col>24</xdr:col>
                    <xdr:colOff>219075</xdr:colOff>
                    <xdr:row>78</xdr:row>
                    <xdr:rowOff>400050</xdr:rowOff>
                  </to>
                </anchor>
              </controlPr>
            </control>
          </mc:Choice>
        </mc:AlternateContent>
        <mc:AlternateContent xmlns:mc="http://schemas.openxmlformats.org/markup-compatibility/2006">
          <mc:Choice Requires="x14">
            <control shapeId="3480" r:id="rId158" name="Check Box 408">
              <controlPr defaultSize="0" autoFill="0" autoLine="0" autoPict="0">
                <anchor moveWithCells="1">
                  <from>
                    <xdr:col>24</xdr:col>
                    <xdr:colOff>0</xdr:colOff>
                    <xdr:row>79</xdr:row>
                    <xdr:rowOff>219075</xdr:rowOff>
                  </from>
                  <to>
                    <xdr:col>24</xdr:col>
                    <xdr:colOff>219075</xdr:colOff>
                    <xdr:row>79</xdr:row>
                    <xdr:rowOff>400050</xdr:rowOff>
                  </to>
                </anchor>
              </controlPr>
            </control>
          </mc:Choice>
        </mc:AlternateContent>
        <mc:AlternateContent xmlns:mc="http://schemas.openxmlformats.org/markup-compatibility/2006">
          <mc:Choice Requires="x14">
            <control shapeId="3481" r:id="rId159" name="Check Box 409">
              <controlPr defaultSize="0" autoFill="0" autoLine="0" autoPict="0">
                <anchor moveWithCells="1">
                  <from>
                    <xdr:col>24</xdr:col>
                    <xdr:colOff>0</xdr:colOff>
                    <xdr:row>81</xdr:row>
                    <xdr:rowOff>219075</xdr:rowOff>
                  </from>
                  <to>
                    <xdr:col>24</xdr:col>
                    <xdr:colOff>219075</xdr:colOff>
                    <xdr:row>81</xdr:row>
                    <xdr:rowOff>400050</xdr:rowOff>
                  </to>
                </anchor>
              </controlPr>
            </control>
          </mc:Choice>
        </mc:AlternateContent>
        <mc:AlternateContent xmlns:mc="http://schemas.openxmlformats.org/markup-compatibility/2006">
          <mc:Choice Requires="x14">
            <control shapeId="3482" r:id="rId160" name="Check Box 410">
              <controlPr defaultSize="0" autoFill="0" autoLine="0" autoPict="0">
                <anchor moveWithCells="1">
                  <from>
                    <xdr:col>24</xdr:col>
                    <xdr:colOff>0</xdr:colOff>
                    <xdr:row>82</xdr:row>
                    <xdr:rowOff>219075</xdr:rowOff>
                  </from>
                  <to>
                    <xdr:col>24</xdr:col>
                    <xdr:colOff>219075</xdr:colOff>
                    <xdr:row>82</xdr:row>
                    <xdr:rowOff>400050</xdr:rowOff>
                  </to>
                </anchor>
              </controlPr>
            </control>
          </mc:Choice>
        </mc:AlternateContent>
        <mc:AlternateContent xmlns:mc="http://schemas.openxmlformats.org/markup-compatibility/2006">
          <mc:Choice Requires="x14">
            <control shapeId="3483" r:id="rId161" name="Check Box 411">
              <controlPr defaultSize="0" autoFill="0" autoLine="0" autoPict="0">
                <anchor moveWithCells="1">
                  <from>
                    <xdr:col>24</xdr:col>
                    <xdr:colOff>0</xdr:colOff>
                    <xdr:row>83</xdr:row>
                    <xdr:rowOff>0</xdr:rowOff>
                  </from>
                  <to>
                    <xdr:col>24</xdr:col>
                    <xdr:colOff>219075</xdr:colOff>
                    <xdr:row>83</xdr:row>
                    <xdr:rowOff>180975</xdr:rowOff>
                  </to>
                </anchor>
              </controlPr>
            </control>
          </mc:Choice>
        </mc:AlternateContent>
        <mc:AlternateContent xmlns:mc="http://schemas.openxmlformats.org/markup-compatibility/2006">
          <mc:Choice Requires="x14">
            <control shapeId="3484" r:id="rId162" name="Check Box 412">
              <controlPr defaultSize="0" autoFill="0" autoLine="0" autoPict="0">
                <anchor moveWithCells="1">
                  <from>
                    <xdr:col>24</xdr:col>
                    <xdr:colOff>0</xdr:colOff>
                    <xdr:row>85</xdr:row>
                    <xdr:rowOff>219075</xdr:rowOff>
                  </from>
                  <to>
                    <xdr:col>24</xdr:col>
                    <xdr:colOff>219075</xdr:colOff>
                    <xdr:row>85</xdr:row>
                    <xdr:rowOff>400050</xdr:rowOff>
                  </to>
                </anchor>
              </controlPr>
            </control>
          </mc:Choice>
        </mc:AlternateContent>
        <mc:AlternateContent xmlns:mc="http://schemas.openxmlformats.org/markup-compatibility/2006">
          <mc:Choice Requires="x14">
            <control shapeId="3485" r:id="rId163" name="Check Box 413">
              <controlPr defaultSize="0" autoFill="0" autoLine="0" autoPict="0">
                <anchor moveWithCells="1">
                  <from>
                    <xdr:col>24</xdr:col>
                    <xdr:colOff>0</xdr:colOff>
                    <xdr:row>94</xdr:row>
                    <xdr:rowOff>219075</xdr:rowOff>
                  </from>
                  <to>
                    <xdr:col>24</xdr:col>
                    <xdr:colOff>219075</xdr:colOff>
                    <xdr:row>95</xdr:row>
                    <xdr:rowOff>19050</xdr:rowOff>
                  </to>
                </anchor>
              </controlPr>
            </control>
          </mc:Choice>
        </mc:AlternateContent>
        <mc:AlternateContent xmlns:mc="http://schemas.openxmlformats.org/markup-compatibility/2006">
          <mc:Choice Requires="x14">
            <control shapeId="3486" r:id="rId164" name="Check Box 414">
              <controlPr defaultSize="0" autoFill="0" autoLine="0" autoPict="0">
                <anchor moveWithCells="1">
                  <from>
                    <xdr:col>24</xdr:col>
                    <xdr:colOff>0</xdr:colOff>
                    <xdr:row>99</xdr:row>
                    <xdr:rowOff>219075</xdr:rowOff>
                  </from>
                  <to>
                    <xdr:col>24</xdr:col>
                    <xdr:colOff>219075</xdr:colOff>
                    <xdr:row>100</xdr:row>
                    <xdr:rowOff>19050</xdr:rowOff>
                  </to>
                </anchor>
              </controlPr>
            </control>
          </mc:Choice>
        </mc:AlternateContent>
        <mc:AlternateContent xmlns:mc="http://schemas.openxmlformats.org/markup-compatibility/2006">
          <mc:Choice Requires="x14">
            <control shapeId="3487" r:id="rId165" name="Check Box 415">
              <controlPr defaultSize="0" autoFill="0" autoLine="0" autoPict="0">
                <anchor moveWithCells="1">
                  <from>
                    <xdr:col>24</xdr:col>
                    <xdr:colOff>0</xdr:colOff>
                    <xdr:row>106</xdr:row>
                    <xdr:rowOff>219075</xdr:rowOff>
                  </from>
                  <to>
                    <xdr:col>24</xdr:col>
                    <xdr:colOff>219075</xdr:colOff>
                    <xdr:row>106</xdr:row>
                    <xdr:rowOff>400050</xdr:rowOff>
                  </to>
                </anchor>
              </controlPr>
            </control>
          </mc:Choice>
        </mc:AlternateContent>
        <mc:AlternateContent xmlns:mc="http://schemas.openxmlformats.org/markup-compatibility/2006">
          <mc:Choice Requires="x14">
            <control shapeId="3488" r:id="rId166" name="Check Box 416">
              <controlPr defaultSize="0" autoFill="0" autoLine="0" autoPict="0">
                <anchor moveWithCells="1">
                  <from>
                    <xdr:col>24</xdr:col>
                    <xdr:colOff>0</xdr:colOff>
                    <xdr:row>112</xdr:row>
                    <xdr:rowOff>219075</xdr:rowOff>
                  </from>
                  <to>
                    <xdr:col>24</xdr:col>
                    <xdr:colOff>219075</xdr:colOff>
                    <xdr:row>112</xdr:row>
                    <xdr:rowOff>400050</xdr:rowOff>
                  </to>
                </anchor>
              </controlPr>
            </control>
          </mc:Choice>
        </mc:AlternateContent>
        <mc:AlternateContent xmlns:mc="http://schemas.openxmlformats.org/markup-compatibility/2006">
          <mc:Choice Requires="x14">
            <control shapeId="3489" r:id="rId167" name="Check Box 417">
              <controlPr defaultSize="0" autoFill="0" autoLine="0" autoPict="0">
                <anchor moveWithCells="1">
                  <from>
                    <xdr:col>24</xdr:col>
                    <xdr:colOff>0</xdr:colOff>
                    <xdr:row>120</xdr:row>
                    <xdr:rowOff>0</xdr:rowOff>
                  </from>
                  <to>
                    <xdr:col>24</xdr:col>
                    <xdr:colOff>219075</xdr:colOff>
                    <xdr:row>120</xdr:row>
                    <xdr:rowOff>180975</xdr:rowOff>
                  </to>
                </anchor>
              </controlPr>
            </control>
          </mc:Choice>
        </mc:AlternateContent>
        <mc:AlternateContent xmlns:mc="http://schemas.openxmlformats.org/markup-compatibility/2006">
          <mc:Choice Requires="x14">
            <control shapeId="3491" r:id="rId168" name="Check Box 419">
              <controlPr defaultSize="0" autoFill="0" autoLine="0" autoPict="0">
                <anchor moveWithCells="1">
                  <from>
                    <xdr:col>24</xdr:col>
                    <xdr:colOff>0</xdr:colOff>
                    <xdr:row>128</xdr:row>
                    <xdr:rowOff>219075</xdr:rowOff>
                  </from>
                  <to>
                    <xdr:col>24</xdr:col>
                    <xdr:colOff>219075</xdr:colOff>
                    <xdr:row>129</xdr:row>
                    <xdr:rowOff>19050</xdr:rowOff>
                  </to>
                </anchor>
              </controlPr>
            </control>
          </mc:Choice>
        </mc:AlternateContent>
        <mc:AlternateContent xmlns:mc="http://schemas.openxmlformats.org/markup-compatibility/2006">
          <mc:Choice Requires="x14">
            <control shapeId="3492" r:id="rId169" name="Check Box 420">
              <controlPr defaultSize="0" autoFill="0" autoLine="0" autoPict="0">
                <anchor moveWithCells="1">
                  <from>
                    <xdr:col>24</xdr:col>
                    <xdr:colOff>0</xdr:colOff>
                    <xdr:row>131</xdr:row>
                    <xdr:rowOff>219075</xdr:rowOff>
                  </from>
                  <to>
                    <xdr:col>24</xdr:col>
                    <xdr:colOff>219075</xdr:colOff>
                    <xdr:row>131</xdr:row>
                    <xdr:rowOff>400050</xdr:rowOff>
                  </to>
                </anchor>
              </controlPr>
            </control>
          </mc:Choice>
        </mc:AlternateContent>
        <mc:AlternateContent xmlns:mc="http://schemas.openxmlformats.org/markup-compatibility/2006">
          <mc:Choice Requires="x14">
            <control shapeId="3493" r:id="rId170" name="Check Box 421">
              <controlPr defaultSize="0" autoFill="0" autoLine="0" autoPict="0">
                <anchor moveWithCells="1">
                  <from>
                    <xdr:col>24</xdr:col>
                    <xdr:colOff>0</xdr:colOff>
                    <xdr:row>164</xdr:row>
                    <xdr:rowOff>0</xdr:rowOff>
                  </from>
                  <to>
                    <xdr:col>24</xdr:col>
                    <xdr:colOff>219075</xdr:colOff>
                    <xdr:row>164</xdr:row>
                    <xdr:rowOff>180975</xdr:rowOff>
                  </to>
                </anchor>
              </controlPr>
            </control>
          </mc:Choice>
        </mc:AlternateContent>
        <mc:AlternateContent xmlns:mc="http://schemas.openxmlformats.org/markup-compatibility/2006">
          <mc:Choice Requires="x14">
            <control shapeId="3495" r:id="rId171" name="Check Box 423">
              <controlPr defaultSize="0" autoFill="0" autoLine="0" autoPict="0">
                <anchor moveWithCells="1">
                  <from>
                    <xdr:col>24</xdr:col>
                    <xdr:colOff>0</xdr:colOff>
                    <xdr:row>164</xdr:row>
                    <xdr:rowOff>219075</xdr:rowOff>
                  </from>
                  <to>
                    <xdr:col>24</xdr:col>
                    <xdr:colOff>219075</xdr:colOff>
                    <xdr:row>165</xdr:row>
                    <xdr:rowOff>19050</xdr:rowOff>
                  </to>
                </anchor>
              </controlPr>
            </control>
          </mc:Choice>
        </mc:AlternateContent>
        <mc:AlternateContent xmlns:mc="http://schemas.openxmlformats.org/markup-compatibility/2006">
          <mc:Choice Requires="x14">
            <control shapeId="3496" r:id="rId172" name="Check Box 424">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97" r:id="rId173" name="Check Box 425">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98" r:id="rId174" name="Check Box 426">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499" r:id="rId175" name="Check Box 427">
              <controlPr defaultSize="0" autoFill="0" autoLine="0" autoPict="0">
                <anchor moveWithCells="1">
                  <from>
                    <xdr:col>24</xdr:col>
                    <xdr:colOff>0</xdr:colOff>
                    <xdr:row>166</xdr:row>
                    <xdr:rowOff>0</xdr:rowOff>
                  </from>
                  <to>
                    <xdr:col>24</xdr:col>
                    <xdr:colOff>219075</xdr:colOff>
                    <xdr:row>166</xdr:row>
                    <xdr:rowOff>180975</xdr:rowOff>
                  </to>
                </anchor>
              </controlPr>
            </control>
          </mc:Choice>
        </mc:AlternateContent>
        <mc:AlternateContent xmlns:mc="http://schemas.openxmlformats.org/markup-compatibility/2006">
          <mc:Choice Requires="x14">
            <control shapeId="3501" r:id="rId176" name="Check Box 429">
              <controlPr defaultSize="0" autoFill="0" autoLine="0" autoPict="0">
                <anchor moveWithCells="1">
                  <from>
                    <xdr:col>24</xdr:col>
                    <xdr:colOff>0</xdr:colOff>
                    <xdr:row>87</xdr:row>
                    <xdr:rowOff>171450</xdr:rowOff>
                  </from>
                  <to>
                    <xdr:col>24</xdr:col>
                    <xdr:colOff>209550</xdr:colOff>
                    <xdr:row>89</xdr:row>
                    <xdr:rowOff>47625</xdr:rowOff>
                  </to>
                </anchor>
              </controlPr>
            </control>
          </mc:Choice>
        </mc:AlternateContent>
        <mc:AlternateContent xmlns:mc="http://schemas.openxmlformats.org/markup-compatibility/2006">
          <mc:Choice Requires="x14">
            <control shapeId="3503" r:id="rId177" name="Check Box 431">
              <controlPr defaultSize="0" autoFill="0" autoLine="0" autoPict="0">
                <anchor moveWithCells="1">
                  <from>
                    <xdr:col>24</xdr:col>
                    <xdr:colOff>0</xdr:colOff>
                    <xdr:row>87</xdr:row>
                    <xdr:rowOff>0</xdr:rowOff>
                  </from>
                  <to>
                    <xdr:col>24</xdr:col>
                    <xdr:colOff>209550</xdr:colOff>
                    <xdr:row>88</xdr:row>
                    <xdr:rowOff>9525</xdr:rowOff>
                  </to>
                </anchor>
              </controlPr>
            </control>
          </mc:Choice>
        </mc:AlternateContent>
        <mc:AlternateContent xmlns:mc="http://schemas.openxmlformats.org/markup-compatibility/2006">
          <mc:Choice Requires="x14">
            <control shapeId="3504" r:id="rId178" name="Check Box 432">
              <controlPr defaultSize="0" autoFill="0" autoLine="0" autoPict="0">
                <anchor moveWithCells="1">
                  <from>
                    <xdr:col>24</xdr:col>
                    <xdr:colOff>0</xdr:colOff>
                    <xdr:row>89</xdr:row>
                    <xdr:rowOff>9525</xdr:rowOff>
                  </from>
                  <to>
                    <xdr:col>24</xdr:col>
                    <xdr:colOff>209550</xdr:colOff>
                    <xdr:row>90</xdr:row>
                    <xdr:rowOff>19050</xdr:rowOff>
                  </to>
                </anchor>
              </controlPr>
            </control>
          </mc:Choice>
        </mc:AlternateContent>
        <mc:AlternateContent xmlns:mc="http://schemas.openxmlformats.org/markup-compatibility/2006">
          <mc:Choice Requires="x14">
            <control shapeId="3506" r:id="rId179" name="Check Box 434">
              <controlPr defaultSize="0" autoFill="0" autoLine="0" autoPict="0">
                <anchor moveWithCells="1">
                  <from>
                    <xdr:col>24</xdr:col>
                    <xdr:colOff>0</xdr:colOff>
                    <xdr:row>61</xdr:row>
                    <xdr:rowOff>266700</xdr:rowOff>
                  </from>
                  <to>
                    <xdr:col>24</xdr:col>
                    <xdr:colOff>257175</xdr:colOff>
                    <xdr:row>61</xdr:row>
                    <xdr:rowOff>542925</xdr:rowOff>
                  </to>
                </anchor>
              </controlPr>
            </control>
          </mc:Choice>
        </mc:AlternateContent>
        <mc:AlternateContent xmlns:mc="http://schemas.openxmlformats.org/markup-compatibility/2006">
          <mc:Choice Requires="x14">
            <control shapeId="3507" r:id="rId180" name="Check Box 435">
              <controlPr defaultSize="0" autoFill="0" autoLine="0" autoPict="0">
                <anchor moveWithCells="1">
                  <from>
                    <xdr:col>24</xdr:col>
                    <xdr:colOff>0</xdr:colOff>
                    <xdr:row>75</xdr:row>
                    <xdr:rowOff>0</xdr:rowOff>
                  </from>
                  <to>
                    <xdr:col>24</xdr:col>
                    <xdr:colOff>257175</xdr:colOff>
                    <xdr:row>76</xdr:row>
                    <xdr:rowOff>85725</xdr:rowOff>
                  </to>
                </anchor>
              </controlPr>
            </control>
          </mc:Choice>
        </mc:AlternateContent>
        <mc:AlternateContent xmlns:mc="http://schemas.openxmlformats.org/markup-compatibility/2006">
          <mc:Choice Requires="x14">
            <control shapeId="3509" r:id="rId181" name="Check Box 437">
              <controlPr defaultSize="0" autoFill="0" autoLine="0" autoPict="0">
                <anchor moveWithCells="1">
                  <from>
                    <xdr:col>24</xdr:col>
                    <xdr:colOff>0</xdr:colOff>
                    <xdr:row>83</xdr:row>
                    <xdr:rowOff>0</xdr:rowOff>
                  </from>
                  <to>
                    <xdr:col>24</xdr:col>
                    <xdr:colOff>257175</xdr:colOff>
                    <xdr:row>84</xdr:row>
                    <xdr:rowOff>85725</xdr:rowOff>
                  </to>
                </anchor>
              </controlPr>
            </control>
          </mc:Choice>
        </mc:AlternateContent>
        <mc:AlternateContent xmlns:mc="http://schemas.openxmlformats.org/markup-compatibility/2006">
          <mc:Choice Requires="x14">
            <control shapeId="3510" r:id="rId182" name="Check Box 438">
              <controlPr defaultSize="0" autoFill="0" autoLine="0" autoPict="0">
                <anchor moveWithCells="1">
                  <from>
                    <xdr:col>24</xdr:col>
                    <xdr:colOff>0</xdr:colOff>
                    <xdr:row>120</xdr:row>
                    <xdr:rowOff>0</xdr:rowOff>
                  </from>
                  <to>
                    <xdr:col>24</xdr:col>
                    <xdr:colOff>257175</xdr:colOff>
                    <xdr:row>120</xdr:row>
                    <xdr:rowOff>276225</xdr:rowOff>
                  </to>
                </anchor>
              </controlPr>
            </control>
          </mc:Choice>
        </mc:AlternateContent>
        <mc:AlternateContent xmlns:mc="http://schemas.openxmlformats.org/markup-compatibility/2006">
          <mc:Choice Requires="x14">
            <control shapeId="3511" r:id="rId183" name="Check Box 439">
              <controlPr defaultSize="0" autoFill="0" autoLine="0" autoPict="0">
                <anchor moveWithCells="1">
                  <from>
                    <xdr:col>24</xdr:col>
                    <xdr:colOff>0</xdr:colOff>
                    <xdr:row>127</xdr:row>
                    <xdr:rowOff>266700</xdr:rowOff>
                  </from>
                  <to>
                    <xdr:col>24</xdr:col>
                    <xdr:colOff>257175</xdr:colOff>
                    <xdr:row>128</xdr:row>
                    <xdr:rowOff>161925</xdr:rowOff>
                  </to>
                </anchor>
              </controlPr>
            </control>
          </mc:Choice>
        </mc:AlternateContent>
        <mc:AlternateContent xmlns:mc="http://schemas.openxmlformats.org/markup-compatibility/2006">
          <mc:Choice Requires="x14">
            <control shapeId="3512" r:id="rId184" name="Check Box 440">
              <controlPr defaultSize="0" autoFill="0" autoLine="0" autoPict="0">
                <anchor moveWithCells="1">
                  <from>
                    <xdr:col>24</xdr:col>
                    <xdr:colOff>0</xdr:colOff>
                    <xdr:row>132</xdr:row>
                    <xdr:rowOff>266700</xdr:rowOff>
                  </from>
                  <to>
                    <xdr:col>24</xdr:col>
                    <xdr:colOff>257175</xdr:colOff>
                    <xdr:row>133</xdr:row>
                    <xdr:rowOff>161925</xdr:rowOff>
                  </to>
                </anchor>
              </controlPr>
            </control>
          </mc:Choice>
        </mc:AlternateContent>
        <mc:AlternateContent xmlns:mc="http://schemas.openxmlformats.org/markup-compatibility/2006">
          <mc:Choice Requires="x14">
            <control shapeId="3514" r:id="rId185" name="Check Box 442">
              <controlPr defaultSize="0" autoFill="0" autoLine="0" autoPict="0">
                <anchor moveWithCells="1">
                  <from>
                    <xdr:col>24</xdr:col>
                    <xdr:colOff>0</xdr:colOff>
                    <xdr:row>121</xdr:row>
                    <xdr:rowOff>19050</xdr:rowOff>
                  </from>
                  <to>
                    <xdr:col>24</xdr:col>
                    <xdr:colOff>219075</xdr:colOff>
                    <xdr:row>121</xdr:row>
                    <xdr:rowOff>200025</xdr:rowOff>
                  </to>
                </anchor>
              </controlPr>
            </control>
          </mc:Choice>
        </mc:AlternateContent>
        <mc:AlternateContent xmlns:mc="http://schemas.openxmlformats.org/markup-compatibility/2006">
          <mc:Choice Requires="x14">
            <control shapeId="3515" r:id="rId186" name="Check Box 443">
              <controlPr defaultSize="0" autoFill="0" autoLine="0" autoPict="0">
                <anchor moveWithCells="1">
                  <from>
                    <xdr:col>24</xdr:col>
                    <xdr:colOff>0</xdr:colOff>
                    <xdr:row>122</xdr:row>
                    <xdr:rowOff>19050</xdr:rowOff>
                  </from>
                  <to>
                    <xdr:col>24</xdr:col>
                    <xdr:colOff>219075</xdr:colOff>
                    <xdr:row>123</xdr:row>
                    <xdr:rowOff>9525</xdr:rowOff>
                  </to>
                </anchor>
              </controlPr>
            </control>
          </mc:Choice>
        </mc:AlternateContent>
        <mc:AlternateContent xmlns:mc="http://schemas.openxmlformats.org/markup-compatibility/2006">
          <mc:Choice Requires="x14">
            <control shapeId="3516" r:id="rId187" name="Check Box 444">
              <controlPr defaultSize="0" autoFill="0" autoLine="0" autoPict="0">
                <anchor moveWithCells="1">
                  <from>
                    <xdr:col>24</xdr:col>
                    <xdr:colOff>0</xdr:colOff>
                    <xdr:row>133</xdr:row>
                    <xdr:rowOff>266700</xdr:rowOff>
                  </from>
                  <to>
                    <xdr:col>24</xdr:col>
                    <xdr:colOff>257175</xdr:colOff>
                    <xdr:row>133</xdr:row>
                    <xdr:rowOff>542925</xdr:rowOff>
                  </to>
                </anchor>
              </controlPr>
            </control>
          </mc:Choice>
        </mc:AlternateContent>
        <mc:AlternateContent xmlns:mc="http://schemas.openxmlformats.org/markup-compatibility/2006">
          <mc:Choice Requires="x14">
            <control shapeId="3517" r:id="rId188" name="Check Box 445">
              <controlPr defaultSize="0" autoFill="0" autoLine="0" autoPict="0">
                <anchor moveWithCells="1">
                  <from>
                    <xdr:col>24</xdr:col>
                    <xdr:colOff>0</xdr:colOff>
                    <xdr:row>134</xdr:row>
                    <xdr:rowOff>114300</xdr:rowOff>
                  </from>
                  <to>
                    <xdr:col>24</xdr:col>
                    <xdr:colOff>219075</xdr:colOff>
                    <xdr:row>135</xdr:row>
                    <xdr:rowOff>104775</xdr:rowOff>
                  </to>
                </anchor>
              </controlPr>
            </control>
          </mc:Choice>
        </mc:AlternateContent>
        <mc:AlternateContent xmlns:mc="http://schemas.openxmlformats.org/markup-compatibility/2006">
          <mc:Choice Requires="x14">
            <control shapeId="3518" r:id="rId189" name="Check Box 446">
              <controlPr defaultSize="0" autoFill="0" autoLine="0" autoPict="0">
                <anchor moveWithCells="1">
                  <from>
                    <xdr:col>24</xdr:col>
                    <xdr:colOff>0</xdr:colOff>
                    <xdr:row>135</xdr:row>
                    <xdr:rowOff>114300</xdr:rowOff>
                  </from>
                  <to>
                    <xdr:col>24</xdr:col>
                    <xdr:colOff>219075</xdr:colOff>
                    <xdr:row>136</xdr:row>
                    <xdr:rowOff>104775</xdr:rowOff>
                  </to>
                </anchor>
              </controlPr>
            </control>
          </mc:Choice>
        </mc:AlternateContent>
        <mc:AlternateContent xmlns:mc="http://schemas.openxmlformats.org/markup-compatibility/2006">
          <mc:Choice Requires="x14">
            <control shapeId="3519" r:id="rId190" name="Check Box 447">
              <controlPr defaultSize="0" autoFill="0" autoLine="0" autoPict="0">
                <anchor moveWithCells="1">
                  <from>
                    <xdr:col>24</xdr:col>
                    <xdr:colOff>0</xdr:colOff>
                    <xdr:row>136</xdr:row>
                    <xdr:rowOff>114300</xdr:rowOff>
                  </from>
                  <to>
                    <xdr:col>24</xdr:col>
                    <xdr:colOff>219075</xdr:colOff>
                    <xdr:row>136</xdr:row>
                    <xdr:rowOff>295275</xdr:rowOff>
                  </to>
                </anchor>
              </controlPr>
            </control>
          </mc:Choice>
        </mc:AlternateContent>
        <mc:AlternateContent xmlns:mc="http://schemas.openxmlformats.org/markup-compatibility/2006">
          <mc:Choice Requires="x14">
            <control shapeId="3520" r:id="rId191" name="Check Box 448">
              <controlPr defaultSize="0" autoFill="0" autoLine="0" autoPict="0">
                <anchor moveWithCells="1">
                  <from>
                    <xdr:col>24</xdr:col>
                    <xdr:colOff>0</xdr:colOff>
                    <xdr:row>137</xdr:row>
                    <xdr:rowOff>114300</xdr:rowOff>
                  </from>
                  <to>
                    <xdr:col>24</xdr:col>
                    <xdr:colOff>219075</xdr:colOff>
                    <xdr:row>137</xdr:row>
                    <xdr:rowOff>295275</xdr:rowOff>
                  </to>
                </anchor>
              </controlPr>
            </control>
          </mc:Choice>
        </mc:AlternateContent>
        <mc:AlternateContent xmlns:mc="http://schemas.openxmlformats.org/markup-compatibility/2006">
          <mc:Choice Requires="x14">
            <control shapeId="3521" r:id="rId192" name="Check Box 449">
              <controlPr defaultSize="0" autoFill="0" autoLine="0" autoPict="0">
                <anchor moveWithCells="1">
                  <from>
                    <xdr:col>24</xdr:col>
                    <xdr:colOff>0</xdr:colOff>
                    <xdr:row>13</xdr:row>
                    <xdr:rowOff>19050</xdr:rowOff>
                  </from>
                  <to>
                    <xdr:col>24</xdr:col>
                    <xdr:colOff>209550</xdr:colOff>
                    <xdr:row>13</xdr:row>
                    <xdr:rowOff>419100</xdr:rowOff>
                  </to>
                </anchor>
              </controlPr>
            </control>
          </mc:Choice>
        </mc:AlternateContent>
        <mc:AlternateContent xmlns:mc="http://schemas.openxmlformats.org/markup-compatibility/2006">
          <mc:Choice Requires="x14">
            <control shapeId="3522" r:id="rId193" name="Check Box 450">
              <controlPr defaultSize="0" autoFill="0" autoLine="0" autoPict="0">
                <anchor moveWithCells="1">
                  <from>
                    <xdr:col>24</xdr:col>
                    <xdr:colOff>0</xdr:colOff>
                    <xdr:row>14</xdr:row>
                    <xdr:rowOff>19050</xdr:rowOff>
                  </from>
                  <to>
                    <xdr:col>24</xdr:col>
                    <xdr:colOff>209550</xdr:colOff>
                    <xdr:row>14</xdr:row>
                    <xdr:rowOff>419100</xdr:rowOff>
                  </to>
                </anchor>
              </controlPr>
            </control>
          </mc:Choice>
        </mc:AlternateContent>
        <mc:AlternateContent xmlns:mc="http://schemas.openxmlformats.org/markup-compatibility/2006">
          <mc:Choice Requires="x14">
            <control shapeId="3523" r:id="rId194" name="Check Box 451">
              <controlPr defaultSize="0" autoFill="0" autoLine="0" autoPict="0">
                <anchor moveWithCells="1">
                  <from>
                    <xdr:col>24</xdr:col>
                    <xdr:colOff>0</xdr:colOff>
                    <xdr:row>7</xdr:row>
                    <xdr:rowOff>19050</xdr:rowOff>
                  </from>
                  <to>
                    <xdr:col>24</xdr:col>
                    <xdr:colOff>209550</xdr:colOff>
                    <xdr:row>8</xdr:row>
                    <xdr:rowOff>66675</xdr:rowOff>
                  </to>
                </anchor>
              </controlPr>
            </control>
          </mc:Choice>
        </mc:AlternateContent>
        <mc:AlternateContent xmlns:mc="http://schemas.openxmlformats.org/markup-compatibility/2006">
          <mc:Choice Requires="x14">
            <control shapeId="3524" r:id="rId195" name="Check Box 452">
              <controlPr defaultSize="0" autoFill="0" autoLine="0" autoPict="0">
                <anchor moveWithCells="1">
                  <from>
                    <xdr:col>24</xdr:col>
                    <xdr:colOff>0</xdr:colOff>
                    <xdr:row>8</xdr:row>
                    <xdr:rowOff>19050</xdr:rowOff>
                  </from>
                  <to>
                    <xdr:col>24</xdr:col>
                    <xdr:colOff>209550</xdr:colOff>
                    <xdr:row>9</xdr:row>
                    <xdr:rowOff>257175</xdr:rowOff>
                  </to>
                </anchor>
              </controlPr>
            </control>
          </mc:Choice>
        </mc:AlternateContent>
        <mc:AlternateContent xmlns:mc="http://schemas.openxmlformats.org/markup-compatibility/2006">
          <mc:Choice Requires="x14">
            <control shapeId="3525" r:id="rId196" name="Check Box 453">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526" r:id="rId197" name="Check Box 454">
              <controlPr defaultSize="0" autoFill="0" autoLine="0" autoPict="0">
                <anchor moveWithCells="1">
                  <from>
                    <xdr:col>24</xdr:col>
                    <xdr:colOff>0</xdr:colOff>
                    <xdr:row>74</xdr:row>
                    <xdr:rowOff>219075</xdr:rowOff>
                  </from>
                  <to>
                    <xdr:col>24</xdr:col>
                    <xdr:colOff>219075</xdr:colOff>
                    <xdr:row>75</xdr:row>
                    <xdr:rowOff>180975</xdr:rowOff>
                  </to>
                </anchor>
              </controlPr>
            </control>
          </mc:Choice>
        </mc:AlternateContent>
        <mc:AlternateContent xmlns:mc="http://schemas.openxmlformats.org/markup-compatibility/2006">
          <mc:Choice Requires="x14">
            <control shapeId="3527" r:id="rId198" name="Check Box 455">
              <controlPr defaultSize="0" autoFill="0" autoLine="0" autoPict="0">
                <anchor moveWithCells="1">
                  <from>
                    <xdr:col>22</xdr:col>
                    <xdr:colOff>0</xdr:colOff>
                    <xdr:row>166</xdr:row>
                    <xdr:rowOff>0</xdr:rowOff>
                  </from>
                  <to>
                    <xdr:col>22</xdr:col>
                    <xdr:colOff>171450</xdr:colOff>
                    <xdr:row>166</xdr:row>
                    <xdr:rowOff>161925</xdr:rowOff>
                  </to>
                </anchor>
              </controlPr>
            </control>
          </mc:Choice>
        </mc:AlternateContent>
        <mc:AlternateContent xmlns:mc="http://schemas.openxmlformats.org/markup-compatibility/2006">
          <mc:Choice Requires="x14">
            <control shapeId="3528" r:id="rId199" name="Check Box 456">
              <controlPr defaultSize="0" autoFill="0" autoLine="0" autoPict="0">
                <anchor moveWithCells="1">
                  <from>
                    <xdr:col>22</xdr:col>
                    <xdr:colOff>0</xdr:colOff>
                    <xdr:row>166</xdr:row>
                    <xdr:rowOff>0</xdr:rowOff>
                  </from>
                  <to>
                    <xdr:col>22</xdr:col>
                    <xdr:colOff>171450</xdr:colOff>
                    <xdr:row>166</xdr:row>
                    <xdr:rowOff>161925</xdr:rowOff>
                  </to>
                </anchor>
              </controlPr>
            </control>
          </mc:Choice>
        </mc:AlternateContent>
        <mc:AlternateContent xmlns:mc="http://schemas.openxmlformats.org/markup-compatibility/2006">
          <mc:Choice Requires="x14">
            <control shapeId="3529" r:id="rId200" name="Check Box 457">
              <controlPr defaultSize="0" autoFill="0" autoLine="0" autoPict="0">
                <anchor moveWithCells="1">
                  <from>
                    <xdr:col>22</xdr:col>
                    <xdr:colOff>0</xdr:colOff>
                    <xdr:row>166</xdr:row>
                    <xdr:rowOff>0</xdr:rowOff>
                  </from>
                  <to>
                    <xdr:col>22</xdr:col>
                    <xdr:colOff>171450</xdr:colOff>
                    <xdr:row>166</xdr:row>
                    <xdr:rowOff>161925</xdr:rowOff>
                  </to>
                </anchor>
              </controlPr>
            </control>
          </mc:Choice>
        </mc:AlternateContent>
        <mc:AlternateContent xmlns:mc="http://schemas.openxmlformats.org/markup-compatibility/2006">
          <mc:Choice Requires="x14">
            <control shapeId="3530" r:id="rId201" name="Check Box 458">
              <controlPr defaultSize="0" autoFill="0" autoLine="0" autoPict="0">
                <anchor moveWithCells="1">
                  <from>
                    <xdr:col>22</xdr:col>
                    <xdr:colOff>0</xdr:colOff>
                    <xdr:row>166</xdr:row>
                    <xdr:rowOff>0</xdr:rowOff>
                  </from>
                  <to>
                    <xdr:col>22</xdr:col>
                    <xdr:colOff>171450</xdr:colOff>
                    <xdr:row>166</xdr:row>
                    <xdr:rowOff>161925</xdr:rowOff>
                  </to>
                </anchor>
              </controlPr>
            </control>
          </mc:Choice>
        </mc:AlternateContent>
        <mc:AlternateContent xmlns:mc="http://schemas.openxmlformats.org/markup-compatibility/2006">
          <mc:Choice Requires="x14">
            <control shapeId="3531" r:id="rId202" name="Check Box 459">
              <controlPr defaultSize="0" autoFill="0" autoLine="0" autoPict="0">
                <anchor moveWithCells="1">
                  <from>
                    <xdr:col>22</xdr:col>
                    <xdr:colOff>0</xdr:colOff>
                    <xdr:row>166</xdr:row>
                    <xdr:rowOff>0</xdr:rowOff>
                  </from>
                  <to>
                    <xdr:col>22</xdr:col>
                    <xdr:colOff>171450</xdr:colOff>
                    <xdr:row>166</xdr:row>
                    <xdr:rowOff>161925</xdr:rowOff>
                  </to>
                </anchor>
              </controlPr>
            </control>
          </mc:Choice>
        </mc:AlternateContent>
        <mc:AlternateContent xmlns:mc="http://schemas.openxmlformats.org/markup-compatibility/2006">
          <mc:Choice Requires="x14">
            <control shapeId="3532" r:id="rId203" name="Check Box 460">
              <controlPr defaultSize="0" autoFill="0" autoLine="0" autoPict="0">
                <anchor moveWithCells="1">
                  <from>
                    <xdr:col>22</xdr:col>
                    <xdr:colOff>0</xdr:colOff>
                    <xdr:row>166</xdr:row>
                    <xdr:rowOff>0</xdr:rowOff>
                  </from>
                  <to>
                    <xdr:col>22</xdr:col>
                    <xdr:colOff>171450</xdr:colOff>
                    <xdr:row>166</xdr:row>
                    <xdr:rowOff>161925</xdr:rowOff>
                  </to>
                </anchor>
              </controlPr>
            </control>
          </mc:Choice>
        </mc:AlternateContent>
        <mc:AlternateContent xmlns:mc="http://schemas.openxmlformats.org/markup-compatibility/2006">
          <mc:Choice Requires="x14">
            <control shapeId="3533" r:id="rId204" name="Check Box 461">
              <controlPr defaultSize="0" autoFill="0" autoLine="0" autoPict="0">
                <anchor moveWithCells="1">
                  <from>
                    <xdr:col>22</xdr:col>
                    <xdr:colOff>0</xdr:colOff>
                    <xdr:row>173</xdr:row>
                    <xdr:rowOff>19050</xdr:rowOff>
                  </from>
                  <to>
                    <xdr:col>22</xdr:col>
                    <xdr:colOff>171450</xdr:colOff>
                    <xdr:row>173</xdr:row>
                    <xdr:rowOff>180975</xdr:rowOff>
                  </to>
                </anchor>
              </controlPr>
            </control>
          </mc:Choice>
        </mc:AlternateContent>
        <mc:AlternateContent xmlns:mc="http://schemas.openxmlformats.org/markup-compatibility/2006">
          <mc:Choice Requires="x14">
            <control shapeId="3534" r:id="rId205" name="Check Box 462">
              <controlPr defaultSize="0" autoFill="0" autoLine="0" autoPict="0">
                <anchor moveWithCells="1">
                  <from>
                    <xdr:col>22</xdr:col>
                    <xdr:colOff>0</xdr:colOff>
                    <xdr:row>174</xdr:row>
                    <xdr:rowOff>19050</xdr:rowOff>
                  </from>
                  <to>
                    <xdr:col>22</xdr:col>
                    <xdr:colOff>171450</xdr:colOff>
                    <xdr:row>174</xdr:row>
                    <xdr:rowOff>180975</xdr:rowOff>
                  </to>
                </anchor>
              </controlPr>
            </control>
          </mc:Choice>
        </mc:AlternateContent>
        <mc:AlternateContent xmlns:mc="http://schemas.openxmlformats.org/markup-compatibility/2006">
          <mc:Choice Requires="x14">
            <control shapeId="3535" r:id="rId206" name="Check Box 463">
              <controlPr defaultSize="0" autoFill="0" autoLine="0" autoPict="0">
                <anchor moveWithCells="1">
                  <from>
                    <xdr:col>22</xdr:col>
                    <xdr:colOff>0</xdr:colOff>
                    <xdr:row>175</xdr:row>
                    <xdr:rowOff>19050</xdr:rowOff>
                  </from>
                  <to>
                    <xdr:col>22</xdr:col>
                    <xdr:colOff>171450</xdr:colOff>
                    <xdr:row>175</xdr:row>
                    <xdr:rowOff>180975</xdr:rowOff>
                  </to>
                </anchor>
              </controlPr>
            </control>
          </mc:Choice>
        </mc:AlternateContent>
        <mc:AlternateContent xmlns:mc="http://schemas.openxmlformats.org/markup-compatibility/2006">
          <mc:Choice Requires="x14">
            <control shapeId="3536" r:id="rId207" name="Check Box 464">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37" r:id="rId208" name="Check Box 465">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38" r:id="rId209" name="Check Box 466">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39" r:id="rId210" name="Check Box 467">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40" r:id="rId211" name="Check Box 468">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41" r:id="rId212" name="Check Box 469">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42" r:id="rId213" name="Check Box 470">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43" r:id="rId214" name="Check Box 471">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44" r:id="rId215" name="Check Box 472">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45" r:id="rId216" name="Check Box 473">
              <controlPr defaultSize="0" autoFill="0" autoLine="0" autoPict="0">
                <anchor moveWithCells="1">
                  <from>
                    <xdr:col>22</xdr:col>
                    <xdr:colOff>0</xdr:colOff>
                    <xdr:row>166</xdr:row>
                    <xdr:rowOff>0</xdr:rowOff>
                  </from>
                  <to>
                    <xdr:col>22</xdr:col>
                    <xdr:colOff>180975</xdr:colOff>
                    <xdr:row>166</xdr:row>
                    <xdr:rowOff>314325</xdr:rowOff>
                  </to>
                </anchor>
              </controlPr>
            </control>
          </mc:Choice>
        </mc:AlternateContent>
        <mc:AlternateContent xmlns:mc="http://schemas.openxmlformats.org/markup-compatibility/2006">
          <mc:Choice Requires="x14">
            <control shapeId="3546" r:id="rId217" name="Check Box 474">
              <controlPr defaultSize="0" autoFill="0" autoLine="0" autoPict="0">
                <anchor moveWithCells="1">
                  <from>
                    <xdr:col>22</xdr:col>
                    <xdr:colOff>0</xdr:colOff>
                    <xdr:row>166</xdr:row>
                    <xdr:rowOff>38100</xdr:rowOff>
                  </from>
                  <to>
                    <xdr:col>22</xdr:col>
                    <xdr:colOff>180975</xdr:colOff>
                    <xdr:row>166</xdr:row>
                    <xdr:rowOff>352425</xdr:rowOff>
                  </to>
                </anchor>
              </controlPr>
            </control>
          </mc:Choice>
        </mc:AlternateContent>
        <mc:AlternateContent xmlns:mc="http://schemas.openxmlformats.org/markup-compatibility/2006">
          <mc:Choice Requires="x14">
            <control shapeId="3547" r:id="rId218" name="Check Box 475">
              <controlPr defaultSize="0" autoFill="0" autoLine="0" autoPict="0">
                <anchor moveWithCells="1">
                  <from>
                    <xdr:col>22</xdr:col>
                    <xdr:colOff>0</xdr:colOff>
                    <xdr:row>171</xdr:row>
                    <xdr:rowOff>38100</xdr:rowOff>
                  </from>
                  <to>
                    <xdr:col>22</xdr:col>
                    <xdr:colOff>180975</xdr:colOff>
                    <xdr:row>171</xdr:row>
                    <xdr:rowOff>352425</xdr:rowOff>
                  </to>
                </anchor>
              </controlPr>
            </control>
          </mc:Choice>
        </mc:AlternateContent>
        <mc:AlternateContent xmlns:mc="http://schemas.openxmlformats.org/markup-compatibility/2006">
          <mc:Choice Requires="x14">
            <control shapeId="3548" r:id="rId219" name="Check Box 476">
              <controlPr defaultSize="0" autoFill="0" autoLine="0" autoPict="0">
                <anchor moveWithCells="1">
                  <from>
                    <xdr:col>22</xdr:col>
                    <xdr:colOff>0</xdr:colOff>
                    <xdr:row>172</xdr:row>
                    <xdr:rowOff>38100</xdr:rowOff>
                  </from>
                  <to>
                    <xdr:col>22</xdr:col>
                    <xdr:colOff>180975</xdr:colOff>
                    <xdr:row>173</xdr:row>
                    <xdr:rowOff>161925</xdr:rowOff>
                  </to>
                </anchor>
              </controlPr>
            </control>
          </mc:Choice>
        </mc:AlternateContent>
        <mc:AlternateContent xmlns:mc="http://schemas.openxmlformats.org/markup-compatibility/2006">
          <mc:Choice Requires="x14">
            <control shapeId="3549" r:id="rId220" name="Check Box 477">
              <controlPr defaultSize="0" autoFill="0" autoLine="0" autoPict="0">
                <anchor moveWithCells="1">
                  <from>
                    <xdr:col>22</xdr:col>
                    <xdr:colOff>0</xdr:colOff>
                    <xdr:row>176</xdr:row>
                    <xdr:rowOff>0</xdr:rowOff>
                  </from>
                  <to>
                    <xdr:col>22</xdr:col>
                    <xdr:colOff>180975</xdr:colOff>
                    <xdr:row>177</xdr:row>
                    <xdr:rowOff>123825</xdr:rowOff>
                  </to>
                </anchor>
              </controlPr>
            </control>
          </mc:Choice>
        </mc:AlternateContent>
        <mc:AlternateContent xmlns:mc="http://schemas.openxmlformats.org/markup-compatibility/2006">
          <mc:Choice Requires="x14">
            <control shapeId="3550" r:id="rId221" name="Check Box 478">
              <controlPr defaultSize="0" autoFill="0" autoLine="0" autoPict="0">
                <anchor moveWithCells="1">
                  <from>
                    <xdr:col>22</xdr:col>
                    <xdr:colOff>0</xdr:colOff>
                    <xdr:row>176</xdr:row>
                    <xdr:rowOff>38100</xdr:rowOff>
                  </from>
                  <to>
                    <xdr:col>22</xdr:col>
                    <xdr:colOff>180975</xdr:colOff>
                    <xdr:row>177</xdr:row>
                    <xdr:rowOff>161925</xdr:rowOff>
                  </to>
                </anchor>
              </controlPr>
            </control>
          </mc:Choice>
        </mc:AlternateContent>
        <mc:AlternateContent xmlns:mc="http://schemas.openxmlformats.org/markup-compatibility/2006">
          <mc:Choice Requires="x14">
            <control shapeId="3551" r:id="rId222" name="Check Box 479">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52" r:id="rId223" name="Check Box 480">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53" r:id="rId224" name="Check Box 481">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54" r:id="rId225" name="Check Box 482">
              <controlPr defaultSize="0" autoFill="0" autoLine="0" autoPict="0">
                <anchor moveWithCells="1">
                  <from>
                    <xdr:col>22</xdr:col>
                    <xdr:colOff>0</xdr:colOff>
                    <xdr:row>177</xdr:row>
                    <xdr:rowOff>0</xdr:rowOff>
                  </from>
                  <to>
                    <xdr:col>22</xdr:col>
                    <xdr:colOff>180975</xdr:colOff>
                    <xdr:row>177</xdr:row>
                    <xdr:rowOff>304800</xdr:rowOff>
                  </to>
                </anchor>
              </controlPr>
            </control>
          </mc:Choice>
        </mc:AlternateContent>
        <mc:AlternateContent xmlns:mc="http://schemas.openxmlformats.org/markup-compatibility/2006">
          <mc:Choice Requires="x14">
            <control shapeId="3555" r:id="rId226" name="Check Box 483">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56" r:id="rId227" name="Check Box 484">
              <controlPr defaultSize="0" autoFill="0" autoLine="0" autoPict="0">
                <anchor moveWithCells="1">
                  <from>
                    <xdr:col>22</xdr:col>
                    <xdr:colOff>0</xdr:colOff>
                    <xdr:row>166</xdr:row>
                    <xdr:rowOff>0</xdr:rowOff>
                  </from>
                  <to>
                    <xdr:col>22</xdr:col>
                    <xdr:colOff>200025</xdr:colOff>
                    <xdr:row>167</xdr:row>
                    <xdr:rowOff>171450</xdr:rowOff>
                  </to>
                </anchor>
              </controlPr>
            </control>
          </mc:Choice>
        </mc:AlternateContent>
        <mc:AlternateContent xmlns:mc="http://schemas.openxmlformats.org/markup-compatibility/2006">
          <mc:Choice Requires="x14">
            <control shapeId="3557" r:id="rId228" name="Check Box 485">
              <controlPr defaultSize="0" autoFill="0" autoLine="0" autoPict="0">
                <anchor moveWithCells="1">
                  <from>
                    <xdr:col>22</xdr:col>
                    <xdr:colOff>0</xdr:colOff>
                    <xdr:row>166</xdr:row>
                    <xdr:rowOff>0</xdr:rowOff>
                  </from>
                  <to>
                    <xdr:col>22</xdr:col>
                    <xdr:colOff>200025</xdr:colOff>
                    <xdr:row>167</xdr:row>
                    <xdr:rowOff>171450</xdr:rowOff>
                  </to>
                </anchor>
              </controlPr>
            </control>
          </mc:Choice>
        </mc:AlternateContent>
        <mc:AlternateContent xmlns:mc="http://schemas.openxmlformats.org/markup-compatibility/2006">
          <mc:Choice Requires="x14">
            <control shapeId="3558" r:id="rId229" name="Check Box 486">
              <controlPr defaultSize="0" autoFill="0" autoLine="0" autoPict="0">
                <anchor moveWithCells="1">
                  <from>
                    <xdr:col>22</xdr:col>
                    <xdr:colOff>0</xdr:colOff>
                    <xdr:row>166</xdr:row>
                    <xdr:rowOff>0</xdr:rowOff>
                  </from>
                  <to>
                    <xdr:col>22</xdr:col>
                    <xdr:colOff>200025</xdr:colOff>
                    <xdr:row>167</xdr:row>
                    <xdr:rowOff>171450</xdr:rowOff>
                  </to>
                </anchor>
              </controlPr>
            </control>
          </mc:Choice>
        </mc:AlternateContent>
        <mc:AlternateContent xmlns:mc="http://schemas.openxmlformats.org/markup-compatibility/2006">
          <mc:Choice Requires="x14">
            <control shapeId="3559" r:id="rId230" name="Check Box 487">
              <controlPr defaultSize="0" autoFill="0" autoLine="0" autoPict="0">
                <anchor moveWithCells="1">
                  <from>
                    <xdr:col>22</xdr:col>
                    <xdr:colOff>0</xdr:colOff>
                    <xdr:row>166</xdr:row>
                    <xdr:rowOff>0</xdr:rowOff>
                  </from>
                  <to>
                    <xdr:col>22</xdr:col>
                    <xdr:colOff>200025</xdr:colOff>
                    <xdr:row>167</xdr:row>
                    <xdr:rowOff>171450</xdr:rowOff>
                  </to>
                </anchor>
              </controlPr>
            </control>
          </mc:Choice>
        </mc:AlternateContent>
        <mc:AlternateContent xmlns:mc="http://schemas.openxmlformats.org/markup-compatibility/2006">
          <mc:Choice Requires="x14">
            <control shapeId="3560" r:id="rId231" name="Check Box 488">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1" r:id="rId232" name="Check Box 489">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2" r:id="rId233" name="Check Box 490">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3" r:id="rId234" name="Check Box 491">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4" r:id="rId235" name="Check Box 492">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5" r:id="rId236" name="Check Box 493">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6" r:id="rId237" name="Check Box 494">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7" r:id="rId238" name="Check Box 495">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8" r:id="rId239" name="Check Box 496">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69" r:id="rId240" name="Check Box 497">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0" r:id="rId241" name="Check Box 498">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1" r:id="rId242" name="Check Box 499">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2" r:id="rId243" name="Check Box 500">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3" r:id="rId244" name="Check Box 501">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4" r:id="rId245" name="Check Box 502">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5" r:id="rId246" name="Check Box 503">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6" r:id="rId247" name="Check Box 504">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7" r:id="rId248" name="Check Box 505">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8" r:id="rId249" name="Check Box 506">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79" r:id="rId250" name="Check Box 507">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80" r:id="rId251" name="Check Box 508">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81" r:id="rId252" name="Check Box 509">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582" r:id="rId253" name="Check Box 510">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83" r:id="rId254" name="Check Box 511">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84" r:id="rId255" name="Check Box 512">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85" r:id="rId256" name="Check Box 513">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87" r:id="rId257" name="Check Box 515">
              <controlPr defaultSize="0" autoFill="0" autoLine="0" autoPict="0">
                <anchor moveWithCells="1">
                  <from>
                    <xdr:col>24</xdr:col>
                    <xdr:colOff>0</xdr:colOff>
                    <xdr:row>75</xdr:row>
                    <xdr:rowOff>0</xdr:rowOff>
                  </from>
                  <to>
                    <xdr:col>24</xdr:col>
                    <xdr:colOff>219075</xdr:colOff>
                    <xdr:row>75</xdr:row>
                    <xdr:rowOff>180975</xdr:rowOff>
                  </to>
                </anchor>
              </controlPr>
            </control>
          </mc:Choice>
        </mc:AlternateContent>
        <mc:AlternateContent xmlns:mc="http://schemas.openxmlformats.org/markup-compatibility/2006">
          <mc:Choice Requires="x14">
            <control shapeId="3589" r:id="rId258" name="Check Box 517">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90" r:id="rId259" name="Check Box 518">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91" r:id="rId260" name="Check Box 519">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92" r:id="rId261" name="Check Box 520">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593" r:id="rId262" name="Check Box 521">
              <controlPr defaultSize="0" autoFill="0" autoLine="0" autoPict="0">
                <anchor moveWithCells="1">
                  <from>
                    <xdr:col>22</xdr:col>
                    <xdr:colOff>0</xdr:colOff>
                    <xdr:row>177</xdr:row>
                    <xdr:rowOff>38100</xdr:rowOff>
                  </from>
                  <to>
                    <xdr:col>22</xdr:col>
                    <xdr:colOff>180975</xdr:colOff>
                    <xdr:row>177</xdr:row>
                    <xdr:rowOff>352425</xdr:rowOff>
                  </to>
                </anchor>
              </controlPr>
            </control>
          </mc:Choice>
        </mc:AlternateContent>
        <mc:AlternateContent xmlns:mc="http://schemas.openxmlformats.org/markup-compatibility/2006">
          <mc:Choice Requires="x14">
            <control shapeId="3594" r:id="rId263" name="Check Box 522">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95" r:id="rId264" name="Check Box 523">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96" r:id="rId265" name="Check Box 524">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97" r:id="rId266" name="Check Box 525">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98" r:id="rId267" name="Check Box 526">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599" r:id="rId268" name="Check Box 527">
              <controlPr defaultSize="0" autoFill="0" autoLine="0" autoPict="0">
                <anchor moveWithCells="1">
                  <from>
                    <xdr:col>22</xdr:col>
                    <xdr:colOff>0</xdr:colOff>
                    <xdr:row>177</xdr:row>
                    <xdr:rowOff>0</xdr:rowOff>
                  </from>
                  <to>
                    <xdr:col>22</xdr:col>
                    <xdr:colOff>171450</xdr:colOff>
                    <xdr:row>177</xdr:row>
                    <xdr:rowOff>161925</xdr:rowOff>
                  </to>
                </anchor>
              </controlPr>
            </control>
          </mc:Choice>
        </mc:AlternateContent>
        <mc:AlternateContent xmlns:mc="http://schemas.openxmlformats.org/markup-compatibility/2006">
          <mc:Choice Requires="x14">
            <control shapeId="3600" r:id="rId269" name="Check Box 528">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1" r:id="rId270" name="Check Box 529">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2" r:id="rId271" name="Check Box 530">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3" r:id="rId272" name="Check Box 531">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4" r:id="rId273" name="Check Box 532">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5" r:id="rId274" name="Check Box 533">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6" r:id="rId275" name="Check Box 534">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7" r:id="rId276" name="Check Box 535">
              <controlPr defaultSize="0" autoFill="0" autoLine="0" autoPict="0">
                <anchor moveWithCells="1">
                  <from>
                    <xdr:col>22</xdr:col>
                    <xdr:colOff>0</xdr:colOff>
                    <xdr:row>177</xdr:row>
                    <xdr:rowOff>0</xdr:rowOff>
                  </from>
                  <to>
                    <xdr:col>22</xdr:col>
                    <xdr:colOff>180975</xdr:colOff>
                    <xdr:row>177</xdr:row>
                    <xdr:rowOff>314325</xdr:rowOff>
                  </to>
                </anchor>
              </controlPr>
            </control>
          </mc:Choice>
        </mc:AlternateContent>
        <mc:AlternateContent xmlns:mc="http://schemas.openxmlformats.org/markup-compatibility/2006">
          <mc:Choice Requires="x14">
            <control shapeId="3608" r:id="rId277" name="Check Box 536">
              <controlPr defaultSize="0" autoFill="0" autoLine="0" autoPict="0">
                <anchor moveWithCells="1">
                  <from>
                    <xdr:col>22</xdr:col>
                    <xdr:colOff>0</xdr:colOff>
                    <xdr:row>177</xdr:row>
                    <xdr:rowOff>38100</xdr:rowOff>
                  </from>
                  <to>
                    <xdr:col>22</xdr:col>
                    <xdr:colOff>180975</xdr:colOff>
                    <xdr:row>177</xdr:row>
                    <xdr:rowOff>352425</xdr:rowOff>
                  </to>
                </anchor>
              </controlPr>
            </control>
          </mc:Choice>
        </mc:AlternateContent>
        <mc:AlternateContent xmlns:mc="http://schemas.openxmlformats.org/markup-compatibility/2006">
          <mc:Choice Requires="x14">
            <control shapeId="3609" r:id="rId278" name="Check Box 537">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0" r:id="rId279" name="Check Box 538">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1" r:id="rId280" name="Check Box 539">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2" r:id="rId281" name="Check Box 540">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3" r:id="rId282" name="Check Box 541">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4" r:id="rId283" name="Check Box 542">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5" r:id="rId284" name="Check Box 543">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6" r:id="rId285" name="Check Box 544">
              <controlPr defaultSize="0" autoFill="0" autoLine="0" autoPict="0">
                <anchor moveWithCells="1">
                  <from>
                    <xdr:col>22</xdr:col>
                    <xdr:colOff>0</xdr:colOff>
                    <xdr:row>177</xdr:row>
                    <xdr:rowOff>0</xdr:rowOff>
                  </from>
                  <to>
                    <xdr:col>22</xdr:col>
                    <xdr:colOff>200025</xdr:colOff>
                    <xdr:row>178</xdr:row>
                    <xdr:rowOff>171450</xdr:rowOff>
                  </to>
                </anchor>
              </controlPr>
            </control>
          </mc:Choice>
        </mc:AlternateContent>
        <mc:AlternateContent xmlns:mc="http://schemas.openxmlformats.org/markup-compatibility/2006">
          <mc:Choice Requires="x14">
            <control shapeId="3617" r:id="rId286" name="Check Box 545">
              <controlPr defaultSize="0" autoFill="0" autoLine="0" autoPict="0">
                <anchor moveWithCells="1">
                  <from>
                    <xdr:col>22</xdr:col>
                    <xdr:colOff>0</xdr:colOff>
                    <xdr:row>180</xdr:row>
                    <xdr:rowOff>19050</xdr:rowOff>
                  </from>
                  <to>
                    <xdr:col>22</xdr:col>
                    <xdr:colOff>171450</xdr:colOff>
                    <xdr:row>180</xdr:row>
                    <xdr:rowOff>180975</xdr:rowOff>
                  </to>
                </anchor>
              </controlPr>
            </control>
          </mc:Choice>
        </mc:AlternateContent>
        <mc:AlternateContent xmlns:mc="http://schemas.openxmlformats.org/markup-compatibility/2006">
          <mc:Choice Requires="x14">
            <control shapeId="3618" r:id="rId287" name="Check Box 546">
              <controlPr defaultSize="0" autoFill="0" autoLine="0" autoPict="0">
                <anchor moveWithCells="1">
                  <from>
                    <xdr:col>22</xdr:col>
                    <xdr:colOff>0</xdr:colOff>
                    <xdr:row>181</xdr:row>
                    <xdr:rowOff>0</xdr:rowOff>
                  </from>
                  <to>
                    <xdr:col>22</xdr:col>
                    <xdr:colOff>171450</xdr:colOff>
                    <xdr:row>181</xdr:row>
                    <xdr:rowOff>161925</xdr:rowOff>
                  </to>
                </anchor>
              </controlPr>
            </control>
          </mc:Choice>
        </mc:AlternateContent>
        <mc:AlternateContent xmlns:mc="http://schemas.openxmlformats.org/markup-compatibility/2006">
          <mc:Choice Requires="x14">
            <control shapeId="3619" r:id="rId288" name="Check Box 547">
              <controlPr defaultSize="0" autoFill="0" autoLine="0" autoPict="0">
                <anchor moveWithCells="1">
                  <from>
                    <xdr:col>22</xdr:col>
                    <xdr:colOff>0</xdr:colOff>
                    <xdr:row>178</xdr:row>
                    <xdr:rowOff>38100</xdr:rowOff>
                  </from>
                  <to>
                    <xdr:col>22</xdr:col>
                    <xdr:colOff>180975</xdr:colOff>
                    <xdr:row>178</xdr:row>
                    <xdr:rowOff>352425</xdr:rowOff>
                  </to>
                </anchor>
              </controlPr>
            </control>
          </mc:Choice>
        </mc:AlternateContent>
        <mc:AlternateContent xmlns:mc="http://schemas.openxmlformats.org/markup-compatibility/2006">
          <mc:Choice Requires="x14">
            <control shapeId="3620" r:id="rId289" name="Check Box 548">
              <controlPr defaultSize="0" autoFill="0" autoLine="0" autoPict="0">
                <anchor moveWithCells="1">
                  <from>
                    <xdr:col>22</xdr:col>
                    <xdr:colOff>0</xdr:colOff>
                    <xdr:row>179</xdr:row>
                    <xdr:rowOff>38100</xdr:rowOff>
                  </from>
                  <to>
                    <xdr:col>22</xdr:col>
                    <xdr:colOff>180975</xdr:colOff>
                    <xdr:row>179</xdr:row>
                    <xdr:rowOff>352425</xdr:rowOff>
                  </to>
                </anchor>
              </controlPr>
            </control>
          </mc:Choice>
        </mc:AlternateContent>
        <mc:AlternateContent xmlns:mc="http://schemas.openxmlformats.org/markup-compatibility/2006">
          <mc:Choice Requires="x14">
            <control shapeId="3621" r:id="rId290" name="Check Box 549">
              <controlPr defaultSize="0" autoFill="0" autoLine="0" autoPict="0">
                <anchor moveWithCells="1">
                  <from>
                    <xdr:col>22</xdr:col>
                    <xdr:colOff>0</xdr:colOff>
                    <xdr:row>181</xdr:row>
                    <xdr:rowOff>38100</xdr:rowOff>
                  </from>
                  <to>
                    <xdr:col>22</xdr:col>
                    <xdr:colOff>180975</xdr:colOff>
                    <xdr:row>182</xdr:row>
                    <xdr:rowOff>152400</xdr:rowOff>
                  </to>
                </anchor>
              </controlPr>
            </control>
          </mc:Choice>
        </mc:AlternateContent>
        <mc:AlternateContent xmlns:mc="http://schemas.openxmlformats.org/markup-compatibility/2006">
          <mc:Choice Requires="x14">
            <control shapeId="3622" r:id="rId291" name="Check Box 550">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23" r:id="rId292" name="Check Box 551">
              <controlPr defaultSize="0" autoFill="0" autoLine="0" autoPict="0">
                <anchor moveWithCells="1">
                  <from>
                    <xdr:col>22</xdr:col>
                    <xdr:colOff>0</xdr:colOff>
                    <xdr:row>180</xdr:row>
                    <xdr:rowOff>19050</xdr:rowOff>
                  </from>
                  <to>
                    <xdr:col>22</xdr:col>
                    <xdr:colOff>171450</xdr:colOff>
                    <xdr:row>180</xdr:row>
                    <xdr:rowOff>180975</xdr:rowOff>
                  </to>
                </anchor>
              </controlPr>
            </control>
          </mc:Choice>
        </mc:AlternateContent>
        <mc:AlternateContent xmlns:mc="http://schemas.openxmlformats.org/markup-compatibility/2006">
          <mc:Choice Requires="x14">
            <control shapeId="3624" r:id="rId293" name="Check Box 552">
              <controlPr defaultSize="0" autoFill="0" autoLine="0" autoPict="0">
                <anchor moveWithCells="1">
                  <from>
                    <xdr:col>22</xdr:col>
                    <xdr:colOff>0</xdr:colOff>
                    <xdr:row>181</xdr:row>
                    <xdr:rowOff>0</xdr:rowOff>
                  </from>
                  <to>
                    <xdr:col>22</xdr:col>
                    <xdr:colOff>171450</xdr:colOff>
                    <xdr:row>181</xdr:row>
                    <xdr:rowOff>161925</xdr:rowOff>
                  </to>
                </anchor>
              </controlPr>
            </control>
          </mc:Choice>
        </mc:AlternateContent>
        <mc:AlternateContent xmlns:mc="http://schemas.openxmlformats.org/markup-compatibility/2006">
          <mc:Choice Requires="x14">
            <control shapeId="3625" r:id="rId294" name="Check Box 553">
              <controlPr defaultSize="0" autoFill="0" autoLine="0" autoPict="0">
                <anchor moveWithCells="1">
                  <from>
                    <xdr:col>22</xdr:col>
                    <xdr:colOff>0</xdr:colOff>
                    <xdr:row>181</xdr:row>
                    <xdr:rowOff>19050</xdr:rowOff>
                  </from>
                  <to>
                    <xdr:col>22</xdr:col>
                    <xdr:colOff>171450</xdr:colOff>
                    <xdr:row>181</xdr:row>
                    <xdr:rowOff>180975</xdr:rowOff>
                  </to>
                </anchor>
              </controlPr>
            </control>
          </mc:Choice>
        </mc:AlternateContent>
        <mc:AlternateContent xmlns:mc="http://schemas.openxmlformats.org/markup-compatibility/2006">
          <mc:Choice Requires="x14">
            <control shapeId="3626" r:id="rId295" name="Check Box 554">
              <controlPr defaultSize="0" autoFill="0" autoLine="0" autoPict="0">
                <anchor moveWithCells="1">
                  <from>
                    <xdr:col>22</xdr:col>
                    <xdr:colOff>0</xdr:colOff>
                    <xdr:row>178</xdr:row>
                    <xdr:rowOff>38100</xdr:rowOff>
                  </from>
                  <to>
                    <xdr:col>22</xdr:col>
                    <xdr:colOff>180975</xdr:colOff>
                    <xdr:row>178</xdr:row>
                    <xdr:rowOff>352425</xdr:rowOff>
                  </to>
                </anchor>
              </controlPr>
            </control>
          </mc:Choice>
        </mc:AlternateContent>
        <mc:AlternateContent xmlns:mc="http://schemas.openxmlformats.org/markup-compatibility/2006">
          <mc:Choice Requires="x14">
            <control shapeId="3627" r:id="rId296" name="Check Box 555">
              <controlPr defaultSize="0" autoFill="0" autoLine="0" autoPict="0">
                <anchor moveWithCells="1">
                  <from>
                    <xdr:col>22</xdr:col>
                    <xdr:colOff>0</xdr:colOff>
                    <xdr:row>179</xdr:row>
                    <xdr:rowOff>38100</xdr:rowOff>
                  </from>
                  <to>
                    <xdr:col>22</xdr:col>
                    <xdr:colOff>180975</xdr:colOff>
                    <xdr:row>179</xdr:row>
                    <xdr:rowOff>352425</xdr:rowOff>
                  </to>
                </anchor>
              </controlPr>
            </control>
          </mc:Choice>
        </mc:AlternateContent>
        <mc:AlternateContent xmlns:mc="http://schemas.openxmlformats.org/markup-compatibility/2006">
          <mc:Choice Requires="x14">
            <control shapeId="3628" r:id="rId297" name="Check Box 556">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29" r:id="rId298" name="Check Box 557">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34" r:id="rId299" name="Check Box 562">
              <controlPr defaultSize="0" autoFill="0" autoLine="0" autoPict="0">
                <anchor moveWithCells="1">
                  <from>
                    <xdr:col>24</xdr:col>
                    <xdr:colOff>0</xdr:colOff>
                    <xdr:row>69</xdr:row>
                    <xdr:rowOff>0</xdr:rowOff>
                  </from>
                  <to>
                    <xdr:col>24</xdr:col>
                    <xdr:colOff>314325</xdr:colOff>
                    <xdr:row>69</xdr:row>
                    <xdr:rowOff>409575</xdr:rowOff>
                  </to>
                </anchor>
              </controlPr>
            </control>
          </mc:Choice>
        </mc:AlternateContent>
        <mc:AlternateContent xmlns:mc="http://schemas.openxmlformats.org/markup-compatibility/2006">
          <mc:Choice Requires="x14">
            <control shapeId="3635" r:id="rId300" name="Check Box 563">
              <controlPr defaultSize="0" autoFill="0" autoLine="0" autoPict="0">
                <anchor moveWithCells="1">
                  <from>
                    <xdr:col>24</xdr:col>
                    <xdr:colOff>0</xdr:colOff>
                    <xdr:row>71</xdr:row>
                    <xdr:rowOff>0</xdr:rowOff>
                  </from>
                  <to>
                    <xdr:col>24</xdr:col>
                    <xdr:colOff>314325</xdr:colOff>
                    <xdr:row>73</xdr:row>
                    <xdr:rowOff>38100</xdr:rowOff>
                  </to>
                </anchor>
              </controlPr>
            </control>
          </mc:Choice>
        </mc:AlternateContent>
        <mc:AlternateContent xmlns:mc="http://schemas.openxmlformats.org/markup-compatibility/2006">
          <mc:Choice Requires="x14">
            <control shapeId="3636" r:id="rId301" name="Check Box 564">
              <controlPr defaultSize="0" autoFill="0" autoLine="0" autoPict="0">
                <anchor moveWithCells="1">
                  <from>
                    <xdr:col>24</xdr:col>
                    <xdr:colOff>0</xdr:colOff>
                    <xdr:row>123</xdr:row>
                    <xdr:rowOff>19050</xdr:rowOff>
                  </from>
                  <to>
                    <xdr:col>24</xdr:col>
                    <xdr:colOff>219075</xdr:colOff>
                    <xdr:row>124</xdr:row>
                    <xdr:rowOff>9525</xdr:rowOff>
                  </to>
                </anchor>
              </controlPr>
            </control>
          </mc:Choice>
        </mc:AlternateContent>
        <mc:AlternateContent xmlns:mc="http://schemas.openxmlformats.org/markup-compatibility/2006">
          <mc:Choice Requires="x14">
            <control shapeId="3639" r:id="rId302" name="Check Box 567">
              <controlPr defaultSize="0" autoFill="0" autoLine="0" autoPict="0">
                <anchor moveWithCells="1">
                  <from>
                    <xdr:col>24</xdr:col>
                    <xdr:colOff>0</xdr:colOff>
                    <xdr:row>152</xdr:row>
                    <xdr:rowOff>19050</xdr:rowOff>
                  </from>
                  <to>
                    <xdr:col>24</xdr:col>
                    <xdr:colOff>219075</xdr:colOff>
                    <xdr:row>153</xdr:row>
                    <xdr:rowOff>9525</xdr:rowOff>
                  </to>
                </anchor>
              </controlPr>
            </control>
          </mc:Choice>
        </mc:AlternateContent>
        <mc:AlternateContent xmlns:mc="http://schemas.openxmlformats.org/markup-compatibility/2006">
          <mc:Choice Requires="x14">
            <control shapeId="3640" r:id="rId303" name="Check Box 568">
              <controlPr defaultSize="0" autoFill="0" autoLine="0" autoPict="0">
                <anchor moveWithCells="1">
                  <from>
                    <xdr:col>24</xdr:col>
                    <xdr:colOff>0</xdr:colOff>
                    <xdr:row>152</xdr:row>
                    <xdr:rowOff>19050</xdr:rowOff>
                  </from>
                  <to>
                    <xdr:col>24</xdr:col>
                    <xdr:colOff>219075</xdr:colOff>
                    <xdr:row>153</xdr:row>
                    <xdr:rowOff>9525</xdr:rowOff>
                  </to>
                </anchor>
              </controlPr>
            </control>
          </mc:Choice>
        </mc:AlternateContent>
        <mc:AlternateContent xmlns:mc="http://schemas.openxmlformats.org/markup-compatibility/2006">
          <mc:Choice Requires="x14">
            <control shapeId="3642" r:id="rId304" name="Check Box 570">
              <controlPr defaultSize="0" autoFill="0" autoLine="0" autoPict="0">
                <anchor moveWithCells="1">
                  <from>
                    <xdr:col>22</xdr:col>
                    <xdr:colOff>0</xdr:colOff>
                    <xdr:row>191</xdr:row>
                    <xdr:rowOff>0</xdr:rowOff>
                  </from>
                  <to>
                    <xdr:col>22</xdr:col>
                    <xdr:colOff>200025</xdr:colOff>
                    <xdr:row>191</xdr:row>
                    <xdr:rowOff>552450</xdr:rowOff>
                  </to>
                </anchor>
              </controlPr>
            </control>
          </mc:Choice>
        </mc:AlternateContent>
        <mc:AlternateContent xmlns:mc="http://schemas.openxmlformats.org/markup-compatibility/2006">
          <mc:Choice Requires="x14">
            <control shapeId="3643" r:id="rId305" name="Check Box 571">
              <controlPr defaultSize="0" autoFill="0" autoLine="0" autoPict="0">
                <anchor moveWithCells="1">
                  <from>
                    <xdr:col>22</xdr:col>
                    <xdr:colOff>0</xdr:colOff>
                    <xdr:row>191</xdr:row>
                    <xdr:rowOff>0</xdr:rowOff>
                  </from>
                  <to>
                    <xdr:col>22</xdr:col>
                    <xdr:colOff>200025</xdr:colOff>
                    <xdr:row>191</xdr:row>
                    <xdr:rowOff>552450</xdr:rowOff>
                  </to>
                </anchor>
              </controlPr>
            </control>
          </mc:Choice>
        </mc:AlternateContent>
        <mc:AlternateContent xmlns:mc="http://schemas.openxmlformats.org/markup-compatibility/2006">
          <mc:Choice Requires="x14">
            <control shapeId="3644" r:id="rId306" name="Check Box 572">
              <controlPr defaultSize="0" autoFill="0" autoLine="0" autoPict="0">
                <anchor moveWithCells="1">
                  <from>
                    <xdr:col>22</xdr:col>
                    <xdr:colOff>0</xdr:colOff>
                    <xdr:row>191</xdr:row>
                    <xdr:rowOff>0</xdr:rowOff>
                  </from>
                  <to>
                    <xdr:col>22</xdr:col>
                    <xdr:colOff>200025</xdr:colOff>
                    <xdr:row>191</xdr:row>
                    <xdr:rowOff>552450</xdr:rowOff>
                  </to>
                </anchor>
              </controlPr>
            </control>
          </mc:Choice>
        </mc:AlternateContent>
        <mc:AlternateContent xmlns:mc="http://schemas.openxmlformats.org/markup-compatibility/2006">
          <mc:Choice Requires="x14">
            <control shapeId="3645" r:id="rId307" name="Check Box 573">
              <controlPr defaultSize="0" autoFill="0" autoLine="0" autoPict="0">
                <anchor moveWithCells="1">
                  <from>
                    <xdr:col>22</xdr:col>
                    <xdr:colOff>0</xdr:colOff>
                    <xdr:row>191</xdr:row>
                    <xdr:rowOff>0</xdr:rowOff>
                  </from>
                  <to>
                    <xdr:col>22</xdr:col>
                    <xdr:colOff>200025</xdr:colOff>
                    <xdr:row>191</xdr:row>
                    <xdr:rowOff>552450</xdr:rowOff>
                  </to>
                </anchor>
              </controlPr>
            </control>
          </mc:Choice>
        </mc:AlternateContent>
        <mc:AlternateContent xmlns:mc="http://schemas.openxmlformats.org/markup-compatibility/2006">
          <mc:Choice Requires="x14">
            <control shapeId="3646" r:id="rId308" name="Check Box 574">
              <controlPr defaultSize="0" autoFill="0" autoLine="0" autoPict="0">
                <anchor moveWithCells="1">
                  <from>
                    <xdr:col>22</xdr:col>
                    <xdr:colOff>0</xdr:colOff>
                    <xdr:row>193</xdr:row>
                    <xdr:rowOff>0</xdr:rowOff>
                  </from>
                  <to>
                    <xdr:col>22</xdr:col>
                    <xdr:colOff>180975</xdr:colOff>
                    <xdr:row>194</xdr:row>
                    <xdr:rowOff>123825</xdr:rowOff>
                  </to>
                </anchor>
              </controlPr>
            </control>
          </mc:Choice>
        </mc:AlternateContent>
        <mc:AlternateContent xmlns:mc="http://schemas.openxmlformats.org/markup-compatibility/2006">
          <mc:Choice Requires="x14">
            <control shapeId="3647" r:id="rId309" name="Check Box 575">
              <controlPr defaultSize="0" autoFill="0" autoLine="0" autoPict="0">
                <anchor moveWithCells="1">
                  <from>
                    <xdr:col>22</xdr:col>
                    <xdr:colOff>0</xdr:colOff>
                    <xdr:row>193</xdr:row>
                    <xdr:rowOff>38100</xdr:rowOff>
                  </from>
                  <to>
                    <xdr:col>22</xdr:col>
                    <xdr:colOff>180975</xdr:colOff>
                    <xdr:row>194</xdr:row>
                    <xdr:rowOff>161925</xdr:rowOff>
                  </to>
                </anchor>
              </controlPr>
            </control>
          </mc:Choice>
        </mc:AlternateContent>
        <mc:AlternateContent xmlns:mc="http://schemas.openxmlformats.org/markup-compatibility/2006">
          <mc:Choice Requires="x14">
            <control shapeId="3648" r:id="rId310" name="Check Box 576">
              <controlPr defaultSize="0" autoFill="0" autoLine="0" autoPict="0">
                <anchor moveWithCells="1">
                  <from>
                    <xdr:col>22</xdr:col>
                    <xdr:colOff>0</xdr:colOff>
                    <xdr:row>195</xdr:row>
                    <xdr:rowOff>19050</xdr:rowOff>
                  </from>
                  <to>
                    <xdr:col>22</xdr:col>
                    <xdr:colOff>171450</xdr:colOff>
                    <xdr:row>195</xdr:row>
                    <xdr:rowOff>180975</xdr:rowOff>
                  </to>
                </anchor>
              </controlPr>
            </control>
          </mc:Choice>
        </mc:AlternateContent>
        <mc:AlternateContent xmlns:mc="http://schemas.openxmlformats.org/markup-compatibility/2006">
          <mc:Choice Requires="x14">
            <control shapeId="3649" r:id="rId311" name="Check Box 577">
              <controlPr defaultSize="0" autoFill="0" autoLine="0" autoPict="0">
                <anchor moveWithCells="1">
                  <from>
                    <xdr:col>22</xdr:col>
                    <xdr:colOff>0</xdr:colOff>
                    <xdr:row>195</xdr:row>
                    <xdr:rowOff>19050</xdr:rowOff>
                  </from>
                  <to>
                    <xdr:col>22</xdr:col>
                    <xdr:colOff>171450</xdr:colOff>
                    <xdr:row>195</xdr:row>
                    <xdr:rowOff>180975</xdr:rowOff>
                  </to>
                </anchor>
              </controlPr>
            </control>
          </mc:Choice>
        </mc:AlternateContent>
        <mc:AlternateContent xmlns:mc="http://schemas.openxmlformats.org/markup-compatibility/2006">
          <mc:Choice Requires="x14">
            <control shapeId="3650" r:id="rId312" name="Check Box 578">
              <controlPr defaultSize="0" autoFill="0" autoLine="0" autoPict="0">
                <anchor moveWithCells="1">
                  <from>
                    <xdr:col>22</xdr:col>
                    <xdr:colOff>0</xdr:colOff>
                    <xdr:row>198</xdr:row>
                    <xdr:rowOff>0</xdr:rowOff>
                  </from>
                  <to>
                    <xdr:col>22</xdr:col>
                    <xdr:colOff>180975</xdr:colOff>
                    <xdr:row>198</xdr:row>
                    <xdr:rowOff>314325</xdr:rowOff>
                  </to>
                </anchor>
              </controlPr>
            </control>
          </mc:Choice>
        </mc:AlternateContent>
        <mc:AlternateContent xmlns:mc="http://schemas.openxmlformats.org/markup-compatibility/2006">
          <mc:Choice Requires="x14">
            <control shapeId="3651" r:id="rId313" name="Check Box 579">
              <controlPr defaultSize="0" autoFill="0" autoLine="0" autoPict="0">
                <anchor moveWithCells="1">
                  <from>
                    <xdr:col>22</xdr:col>
                    <xdr:colOff>0</xdr:colOff>
                    <xdr:row>196</xdr:row>
                    <xdr:rowOff>38100</xdr:rowOff>
                  </from>
                  <to>
                    <xdr:col>22</xdr:col>
                    <xdr:colOff>180975</xdr:colOff>
                    <xdr:row>196</xdr:row>
                    <xdr:rowOff>352425</xdr:rowOff>
                  </to>
                </anchor>
              </controlPr>
            </control>
          </mc:Choice>
        </mc:AlternateContent>
        <mc:AlternateContent xmlns:mc="http://schemas.openxmlformats.org/markup-compatibility/2006">
          <mc:Choice Requires="x14">
            <control shapeId="3653" r:id="rId314" name="Check Box 581">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54" r:id="rId315" name="Check Box 582">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55" r:id="rId316" name="Check Box 583">
              <controlPr defaultSize="0" autoFill="0" autoLine="0" autoPict="0">
                <anchor moveWithCells="1">
                  <from>
                    <xdr:col>22</xdr:col>
                    <xdr:colOff>0</xdr:colOff>
                    <xdr:row>181</xdr:row>
                    <xdr:rowOff>0</xdr:rowOff>
                  </from>
                  <to>
                    <xdr:col>22</xdr:col>
                    <xdr:colOff>180975</xdr:colOff>
                    <xdr:row>182</xdr:row>
                    <xdr:rowOff>123825</xdr:rowOff>
                  </to>
                </anchor>
              </controlPr>
            </control>
          </mc:Choice>
        </mc:AlternateContent>
        <mc:AlternateContent xmlns:mc="http://schemas.openxmlformats.org/markup-compatibility/2006">
          <mc:Choice Requires="x14">
            <control shapeId="3656" r:id="rId317" name="Check Box 584">
              <controlPr defaultSize="0" autoFill="0" autoLine="0" autoPict="0">
                <anchor moveWithCells="1">
                  <from>
                    <xdr:col>22</xdr:col>
                    <xdr:colOff>0</xdr:colOff>
                    <xdr:row>181</xdr:row>
                    <xdr:rowOff>38100</xdr:rowOff>
                  </from>
                  <to>
                    <xdr:col>22</xdr:col>
                    <xdr:colOff>180975</xdr:colOff>
                    <xdr:row>182</xdr:row>
                    <xdr:rowOff>161925</xdr:rowOff>
                  </to>
                </anchor>
              </controlPr>
            </control>
          </mc:Choice>
        </mc:AlternateContent>
        <mc:AlternateContent xmlns:mc="http://schemas.openxmlformats.org/markup-compatibility/2006">
          <mc:Choice Requires="x14">
            <control shapeId="3657" r:id="rId318" name="Check Box 585">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58" r:id="rId319" name="Check Box 586">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59" r:id="rId320" name="Check Box 587">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60" r:id="rId321" name="Check Box 588">
              <controlPr defaultSize="0" autoFill="0" autoLine="0" autoPict="0">
                <anchor moveWithCells="1">
                  <from>
                    <xdr:col>22</xdr:col>
                    <xdr:colOff>0</xdr:colOff>
                    <xdr:row>184</xdr:row>
                    <xdr:rowOff>0</xdr:rowOff>
                  </from>
                  <to>
                    <xdr:col>22</xdr:col>
                    <xdr:colOff>180975</xdr:colOff>
                    <xdr:row>184</xdr:row>
                    <xdr:rowOff>304800</xdr:rowOff>
                  </to>
                </anchor>
              </controlPr>
            </control>
          </mc:Choice>
        </mc:AlternateContent>
        <mc:AlternateContent xmlns:mc="http://schemas.openxmlformats.org/markup-compatibility/2006">
          <mc:Choice Requires="x14">
            <control shapeId="3661" r:id="rId322" name="Check Box 589">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62" r:id="rId323" name="Check Box 590">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63" r:id="rId324" name="Check Box 591">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64" r:id="rId325" name="Check Box 592">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65" r:id="rId326" name="Check Box 593">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66" r:id="rId327" name="Check Box 594">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67" r:id="rId328" name="Check Box 595">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68" r:id="rId329" name="Check Box 596">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69" r:id="rId330" name="Check Box 597">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70" r:id="rId331" name="Check Box 598">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71" r:id="rId332" name="Check Box 599">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2" r:id="rId333" name="Check Box 600">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3" r:id="rId334" name="Check Box 601">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4" r:id="rId335" name="Check Box 602">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5" r:id="rId336" name="Check Box 603">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6" r:id="rId337" name="Check Box 604">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7" r:id="rId338" name="Check Box 605">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8" r:id="rId339" name="Check Box 606">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79" r:id="rId340" name="Check Box 607">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80" r:id="rId341" name="Check Box 608">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81" r:id="rId342" name="Check Box 609">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82" r:id="rId343" name="Check Box 610">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83" r:id="rId344" name="Check Box 611">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684" r:id="rId345" name="Check Box 612">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85" r:id="rId346" name="Check Box 613">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86" r:id="rId347" name="Check Box 614">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87" r:id="rId348" name="Check Box 615">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88" r:id="rId349" name="Check Box 616">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89" r:id="rId350" name="Check Box 617">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90" r:id="rId351" name="Check Box 618">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91" r:id="rId352" name="Check Box 619">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692" r:id="rId353" name="Check Box 620">
              <controlPr defaultSize="0" autoFill="0" autoLine="0" autoPict="0">
                <anchor moveWithCells="1">
                  <from>
                    <xdr:col>22</xdr:col>
                    <xdr:colOff>0</xdr:colOff>
                    <xdr:row>184</xdr:row>
                    <xdr:rowOff>38100</xdr:rowOff>
                  </from>
                  <to>
                    <xdr:col>22</xdr:col>
                    <xdr:colOff>180975</xdr:colOff>
                    <xdr:row>184</xdr:row>
                    <xdr:rowOff>352425</xdr:rowOff>
                  </to>
                </anchor>
              </controlPr>
            </control>
          </mc:Choice>
        </mc:AlternateContent>
        <mc:AlternateContent xmlns:mc="http://schemas.openxmlformats.org/markup-compatibility/2006">
          <mc:Choice Requires="x14">
            <control shapeId="3693" r:id="rId354" name="Check Box 621">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94" r:id="rId355" name="Check Box 622">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95" r:id="rId356" name="Check Box 623">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96" r:id="rId357" name="Check Box 624">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97" r:id="rId358" name="Check Box 625">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98" r:id="rId359" name="Check Box 626">
              <controlPr defaultSize="0" autoFill="0" autoLine="0" autoPict="0">
                <anchor moveWithCells="1">
                  <from>
                    <xdr:col>22</xdr:col>
                    <xdr:colOff>0</xdr:colOff>
                    <xdr:row>184</xdr:row>
                    <xdr:rowOff>0</xdr:rowOff>
                  </from>
                  <to>
                    <xdr:col>22</xdr:col>
                    <xdr:colOff>171450</xdr:colOff>
                    <xdr:row>184</xdr:row>
                    <xdr:rowOff>161925</xdr:rowOff>
                  </to>
                </anchor>
              </controlPr>
            </control>
          </mc:Choice>
        </mc:AlternateContent>
        <mc:AlternateContent xmlns:mc="http://schemas.openxmlformats.org/markup-compatibility/2006">
          <mc:Choice Requires="x14">
            <control shapeId="3699" r:id="rId360" name="Check Box 627">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0" r:id="rId361" name="Check Box 628">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1" r:id="rId362" name="Check Box 629">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2" r:id="rId363" name="Check Box 630">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3" r:id="rId364" name="Check Box 631">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4" r:id="rId365" name="Check Box 632">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5" r:id="rId366" name="Check Box 633">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6" r:id="rId367" name="Check Box 634">
              <controlPr defaultSize="0" autoFill="0" autoLine="0" autoPict="0">
                <anchor moveWithCells="1">
                  <from>
                    <xdr:col>22</xdr:col>
                    <xdr:colOff>0</xdr:colOff>
                    <xdr:row>184</xdr:row>
                    <xdr:rowOff>0</xdr:rowOff>
                  </from>
                  <to>
                    <xdr:col>22</xdr:col>
                    <xdr:colOff>180975</xdr:colOff>
                    <xdr:row>184</xdr:row>
                    <xdr:rowOff>314325</xdr:rowOff>
                  </to>
                </anchor>
              </controlPr>
            </control>
          </mc:Choice>
        </mc:AlternateContent>
        <mc:AlternateContent xmlns:mc="http://schemas.openxmlformats.org/markup-compatibility/2006">
          <mc:Choice Requires="x14">
            <control shapeId="3707" r:id="rId368" name="Check Box 635">
              <controlPr defaultSize="0" autoFill="0" autoLine="0" autoPict="0">
                <anchor moveWithCells="1">
                  <from>
                    <xdr:col>22</xdr:col>
                    <xdr:colOff>0</xdr:colOff>
                    <xdr:row>184</xdr:row>
                    <xdr:rowOff>38100</xdr:rowOff>
                  </from>
                  <to>
                    <xdr:col>22</xdr:col>
                    <xdr:colOff>180975</xdr:colOff>
                    <xdr:row>184</xdr:row>
                    <xdr:rowOff>352425</xdr:rowOff>
                  </to>
                </anchor>
              </controlPr>
            </control>
          </mc:Choice>
        </mc:AlternateContent>
        <mc:AlternateContent xmlns:mc="http://schemas.openxmlformats.org/markup-compatibility/2006">
          <mc:Choice Requires="x14">
            <control shapeId="3708" r:id="rId369" name="Check Box 636">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09" r:id="rId370" name="Check Box 637">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10" r:id="rId371" name="Check Box 638">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11" r:id="rId372" name="Check Box 639">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12" r:id="rId373" name="Check Box 640">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13" r:id="rId374" name="Check Box 641">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14" r:id="rId375" name="Check Box 642">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15" r:id="rId376" name="Check Box 643">
              <controlPr defaultSize="0" autoFill="0" autoLine="0" autoPict="0">
                <anchor moveWithCells="1">
                  <from>
                    <xdr:col>22</xdr:col>
                    <xdr:colOff>0</xdr:colOff>
                    <xdr:row>184</xdr:row>
                    <xdr:rowOff>0</xdr:rowOff>
                  </from>
                  <to>
                    <xdr:col>22</xdr:col>
                    <xdr:colOff>200025</xdr:colOff>
                    <xdr:row>185</xdr:row>
                    <xdr:rowOff>171450</xdr:rowOff>
                  </to>
                </anchor>
              </controlPr>
            </control>
          </mc:Choice>
        </mc:AlternateContent>
        <mc:AlternateContent xmlns:mc="http://schemas.openxmlformats.org/markup-compatibility/2006">
          <mc:Choice Requires="x14">
            <control shapeId="3719" r:id="rId377" name="Check Box 647">
              <controlPr defaultSize="0" autoFill="0" autoLine="0" autoPict="0">
                <anchor moveWithCells="1">
                  <from>
                    <xdr:col>22</xdr:col>
                    <xdr:colOff>0</xdr:colOff>
                    <xdr:row>188</xdr:row>
                    <xdr:rowOff>38100</xdr:rowOff>
                  </from>
                  <to>
                    <xdr:col>22</xdr:col>
                    <xdr:colOff>180975</xdr:colOff>
                    <xdr:row>188</xdr:row>
                    <xdr:rowOff>352425</xdr:rowOff>
                  </to>
                </anchor>
              </controlPr>
            </control>
          </mc:Choice>
        </mc:AlternateContent>
        <mc:AlternateContent xmlns:mc="http://schemas.openxmlformats.org/markup-compatibility/2006">
          <mc:Choice Requires="x14">
            <control shapeId="3720" r:id="rId378" name="Check Box 648">
              <controlPr defaultSize="0" autoFill="0" autoLine="0" autoPict="0">
                <anchor moveWithCells="1">
                  <from>
                    <xdr:col>22</xdr:col>
                    <xdr:colOff>0</xdr:colOff>
                    <xdr:row>188</xdr:row>
                    <xdr:rowOff>38100</xdr:rowOff>
                  </from>
                  <to>
                    <xdr:col>22</xdr:col>
                    <xdr:colOff>180975</xdr:colOff>
                    <xdr:row>188</xdr:row>
                    <xdr:rowOff>352425</xdr:rowOff>
                  </to>
                </anchor>
              </controlPr>
            </control>
          </mc:Choice>
        </mc:AlternateContent>
        <mc:AlternateContent xmlns:mc="http://schemas.openxmlformats.org/markup-compatibility/2006">
          <mc:Choice Requires="x14">
            <control shapeId="3721" r:id="rId379" name="Check Box 649">
              <controlPr defaultSize="0" autoFill="0" autoLine="0" autoPict="0">
                <anchor moveWithCells="1">
                  <from>
                    <xdr:col>24</xdr:col>
                    <xdr:colOff>0</xdr:colOff>
                    <xdr:row>181</xdr:row>
                    <xdr:rowOff>19050</xdr:rowOff>
                  </from>
                  <to>
                    <xdr:col>24</xdr:col>
                    <xdr:colOff>219075</xdr:colOff>
                    <xdr:row>182</xdr:row>
                    <xdr:rowOff>9525</xdr:rowOff>
                  </to>
                </anchor>
              </controlPr>
            </control>
          </mc:Choice>
        </mc:AlternateContent>
        <mc:AlternateContent xmlns:mc="http://schemas.openxmlformats.org/markup-compatibility/2006">
          <mc:Choice Requires="x14">
            <control shapeId="3722" r:id="rId380" name="Check Box 650">
              <controlPr defaultSize="0" autoFill="0" autoLine="0" autoPict="0">
                <anchor moveWithCells="1">
                  <from>
                    <xdr:col>24</xdr:col>
                    <xdr:colOff>0</xdr:colOff>
                    <xdr:row>181</xdr:row>
                    <xdr:rowOff>19050</xdr:rowOff>
                  </from>
                  <to>
                    <xdr:col>24</xdr:col>
                    <xdr:colOff>219075</xdr:colOff>
                    <xdr:row>182</xdr:row>
                    <xdr:rowOff>9525</xdr:rowOff>
                  </to>
                </anchor>
              </controlPr>
            </control>
          </mc:Choice>
        </mc:AlternateContent>
        <mc:AlternateContent xmlns:mc="http://schemas.openxmlformats.org/markup-compatibility/2006">
          <mc:Choice Requires="x14">
            <control shapeId="3723" r:id="rId381" name="Check Box 651">
              <controlPr defaultSize="0" autoFill="0" autoLine="0" autoPict="0">
                <anchor moveWithCells="1">
                  <from>
                    <xdr:col>24</xdr:col>
                    <xdr:colOff>0</xdr:colOff>
                    <xdr:row>181</xdr:row>
                    <xdr:rowOff>19050</xdr:rowOff>
                  </from>
                  <to>
                    <xdr:col>24</xdr:col>
                    <xdr:colOff>219075</xdr:colOff>
                    <xdr:row>182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表紙</vt:lpstr>
      <vt:lpstr>2ページ</vt:lpstr>
      <vt:lpstr>勤務形態一覧表</vt:lpstr>
      <vt:lpstr>シフト記号表(勤務形態一覧表)</vt:lpstr>
      <vt:lpstr>記入方法(勤務形態一覧表)</vt:lpstr>
      <vt:lpstr>プルダウン・リスト(勤務形態一覧表)</vt:lpstr>
      <vt:lpstr>自主点検表(密着通所)</vt:lpstr>
      <vt:lpstr>加算等自己点検表(密着通所)</vt:lpstr>
      <vt:lpstr>'加算等自己点検表(密着通所)'!Print_Area</vt:lpstr>
      <vt:lpstr>'記入方法(勤務形態一覧表)'!Print_Area</vt:lpstr>
      <vt:lpstr>勤務形態一覧表!Print_Area</vt:lpstr>
      <vt:lpstr>'自主点検表(密着通所)'!Print_Area</vt:lpstr>
      <vt:lpstr>勤務形態一覧表!Print_Titles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2026-08-24T01:19:51Z</dcterms:modified>
</cp:coreProperties>
</file>