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mc:AlternateContent xmlns:mc="http://schemas.openxmlformats.org/markup-compatibility/2006">
    <mc:Choice Requires="x15">
      <x15ac:absPath xmlns:x15ac="http://schemas.microsoft.com/office/spreadsheetml/2010/11/ac" url="C:\Users\60474\Desktop\公告資料修正\"/>
    </mc:Choice>
  </mc:AlternateContent>
  <xr:revisionPtr revIDLastSave="0" documentId="8_{5DF16E32-8BAC-4BFA-B4F9-8B4ED9CEB31B}" xr6:coauthVersionLast="47" xr6:coauthVersionMax="47" xr10:uidLastSave="{00000000-0000-0000-0000-000000000000}"/>
  <bookViews>
    <workbookView xWindow="-120" yWindow="-120" windowWidth="29040" windowHeight="15720" tabRatio="598" xr2:uid="{00000000-000D-0000-FFFF-FFFF00000000}"/>
  </bookViews>
  <sheets>
    <sheet name="様式2-1" sheetId="7" r:id="rId1"/>
    <sheet name="様式6-1" sheetId="8" r:id="rId2"/>
    <sheet name="様式11-3" sheetId="4" r:id="rId3"/>
    <sheet name="様式11-4" sheetId="5" r:id="rId4"/>
    <sheet name="様式11-5" sheetId="1" r:id="rId5"/>
    <sheet name="様式11-6（小学校用）" sheetId="2" r:id="rId6"/>
    <sheet name="様式11-6（中学校用）" sheetId="9" r:id="rId7"/>
  </sheets>
  <definedNames>
    <definedName name="_Toc295820236" localSheetId="1">'様式6-1'!#REF!</definedName>
    <definedName name="_Toc295820238" localSheetId="1">'様式6-1'!#REF!</definedName>
    <definedName name="_Toc295820239" localSheetId="1">'様式6-1'!#REF!</definedName>
    <definedName name="_Toc295820287" localSheetId="1">'様式6-1'!#REF!</definedName>
    <definedName name="_Toc318134911" localSheetId="1">'様式6-1'!#REF!</definedName>
    <definedName name="_Toc318134912" localSheetId="1">'様式6-1'!#REF!</definedName>
    <definedName name="_Toc334107447" localSheetId="1">'様式6-1'!#REF!</definedName>
    <definedName name="_Toc341098233" localSheetId="1">'様式6-1'!#REF!</definedName>
    <definedName name="_Toc341098234" localSheetId="1">'様式6-1'!#REF!</definedName>
    <definedName name="_Toc341098235" localSheetId="1">'様式6-1'!#REF!</definedName>
    <definedName name="_Toc341098237" localSheetId="1">'様式6-1'!#REF!</definedName>
    <definedName name="_Toc341098238" localSheetId="1">'様式6-1'!#REF!</definedName>
    <definedName name="_Toc341098240" localSheetId="1">'様式6-1'!#REF!</definedName>
    <definedName name="_Toc341098241" localSheetId="1">'様式6-1'!#REF!</definedName>
    <definedName name="_Toc341098242" localSheetId="1">'様式6-1'!#REF!</definedName>
    <definedName name="_Toc341098243" localSheetId="1">'様式6-1'!#REF!</definedName>
    <definedName name="_Toc341098263" localSheetId="1">'様式6-1'!#REF!</definedName>
    <definedName name="_Toc341098334" localSheetId="1">'様式6-1'!#REF!</definedName>
    <definedName name="_Toc341098335" localSheetId="1">'様式6-1'!#REF!</definedName>
    <definedName name="_Toc341098336" localSheetId="1">'様式6-1'!#REF!</definedName>
    <definedName name="_Toc341098337" localSheetId="1">'様式6-1'!#REF!</definedName>
    <definedName name="_Toc341098353" localSheetId="1">'様式6-1'!#REF!</definedName>
    <definedName name="_Toc342315836" localSheetId="1">'様式6-1'!#REF!</definedName>
    <definedName name="_Toc40622134" localSheetId="1">'様式6-1'!#REF!</definedName>
    <definedName name="_Toc479971084" localSheetId="1">'様式6-1'!$A$11</definedName>
    <definedName name="_Toc479971085" localSheetId="1">'様式6-1'!$A$17</definedName>
    <definedName name="_Toc78897341" localSheetId="1">'様式6-1'!#REF!</definedName>
    <definedName name="_Toc78897344" localSheetId="1">'様式6-1'!#REF!</definedName>
    <definedName name="_Toc78897345" localSheetId="1">'様式6-1'!#REF!</definedName>
    <definedName name="_Toc78897352" localSheetId="1">'様式6-1'!#REF!</definedName>
    <definedName name="_Toc78897354" localSheetId="1">'様式6-1'!#REF!</definedName>
    <definedName name="_Toc78897401" localSheetId="1">'様式6-1'!#REF!</definedName>
    <definedName name="EHPIN" localSheetId="2">#REF!</definedName>
    <definedName name="EHPIN" localSheetId="3">#REF!</definedName>
    <definedName name="EHPIN" localSheetId="0">#REF!</definedName>
    <definedName name="EHPIN" localSheetId="1">#REF!</definedName>
    <definedName name="EHPIN">#REF!</definedName>
    <definedName name="EHPOUT" localSheetId="3">#REF!</definedName>
    <definedName name="EHPOUT" localSheetId="0">#REF!</definedName>
    <definedName name="EHPOUT" localSheetId="1">#REF!</definedName>
    <definedName name="EHPOUT">#REF!</definedName>
    <definedName name="FAX" localSheetId="3">#REF!</definedName>
    <definedName name="FAX" localSheetId="0">#REF!</definedName>
    <definedName name="FAX" localSheetId="1">#REF!</definedName>
    <definedName name="FAX">#REF!</definedName>
    <definedName name="GHPIN" localSheetId="0">#REF!</definedName>
    <definedName name="GHPIN" localSheetId="1">#REF!</definedName>
    <definedName name="GHPIN">#REF!</definedName>
    <definedName name="GHPOUT" localSheetId="0">#REF!</definedName>
    <definedName name="GHPOUT" localSheetId="1">#REF!</definedName>
    <definedName name="GHPOUT">#REF!</definedName>
    <definedName name="INVIN" localSheetId="0">#REF!</definedName>
    <definedName name="INVIN" localSheetId="1">#REF!</definedName>
    <definedName name="INVIN">#REF!</definedName>
    <definedName name="INVOUT" localSheetId="0">#REF!</definedName>
    <definedName name="INVOUT" localSheetId="1">#REF!</definedName>
    <definedName name="INVOUT">#REF!</definedName>
    <definedName name="OLE_LINK14" localSheetId="1">'様式6-1'!#REF!</definedName>
    <definedName name="OLE_LINK2" localSheetId="1">'様式6-1'!#REF!</definedName>
    <definedName name="_xlnm.Print_Area" localSheetId="2">'様式11-3'!$A$1:$X$88</definedName>
    <definedName name="_xlnm.Print_Area" localSheetId="3">'様式11-4'!$A$1:$P$130</definedName>
    <definedName name="_xlnm.Print_Area" localSheetId="4">'様式11-5'!$A$1:$Y$60</definedName>
    <definedName name="_xlnm.Print_Area" localSheetId="5">'様式11-6（小学校用）'!$A$1:$AV$59</definedName>
    <definedName name="_xlnm.Print_Area" localSheetId="6">'様式11-6（中学校用）'!$A$1:$AV$59</definedName>
    <definedName name="_xlnm.Print_Area" localSheetId="0">'様式2-1'!$A$1:$O$38</definedName>
    <definedName name="_xlnm.Print_Area" localSheetId="1">'様式6-1'!$A$1:$H$202</definedName>
    <definedName name="_xlnm.Print_Titles" localSheetId="2">'様式11-3'!$1:$7</definedName>
    <definedName name="_xlnm.Print_Titles" localSheetId="3">'様式11-4'!$1:$6</definedName>
    <definedName name="_xlnm.Print_Titles" localSheetId="4">'様式11-5'!$1:$7</definedName>
    <definedName name="_xlnm.Print_Titles" localSheetId="1">'様式6-1'!$9:$9</definedName>
    <definedName name="school" localSheetId="2">'様式11-3'!$A$8:$B$88</definedName>
    <definedName name="TEL" localSheetId="2">#REF!</definedName>
    <definedName name="TEL" localSheetId="0">#REF!</definedName>
    <definedName name="TEL" localSheetId="1">#REF!</definedName>
    <definedName name="TEL">#REF!</definedName>
    <definedName name="システム" localSheetId="2">#REF!</definedName>
    <definedName name="システム" localSheetId="0">#REF!</definedName>
    <definedName name="システム" localSheetId="1">#REF!</definedName>
    <definedName name="システム">#REF!</definedName>
    <definedName name="回答部署" localSheetId="2">#REF!</definedName>
    <definedName name="回答部署" localSheetId="0">#REF!</definedName>
    <definedName name="回答部署" localSheetId="1">#REF!</definedName>
    <definedName name="回答部署">#REF!</definedName>
    <definedName name="関連項目" localSheetId="0">#REF!</definedName>
    <definedName name="関連項目" localSheetId="1">#REF!</definedName>
    <definedName name="関連項目">#REF!</definedName>
    <definedName name="支店" localSheetId="0">#REF!</definedName>
    <definedName name="支店" localSheetId="1">#REF!</definedName>
    <definedName name="支店">#REF!</definedName>
    <definedName name="電源" localSheetId="0">#REF!</definedName>
    <definedName name="電源" localSheetId="1">#REF!</definedName>
    <definedName name="電源">#REF!</definedName>
    <definedName name="日付" localSheetId="0">#REF!</definedName>
    <definedName name="日付" localSheetId="1">#REF!</definedName>
    <definedName name="日付">#REF!</definedName>
    <definedName name="標準" localSheetId="0">#REF!</definedName>
    <definedName name="標準" localSheetId="1">#REF!</definedName>
    <definedName name="標準">#REF!</definedName>
    <definedName name="補助キーワード" localSheetId="0">#REF!</definedName>
    <definedName name="補助キーワード" localSheetId="1">#REF!</definedName>
    <definedName name="補助キーワード">#REF!</definedName>
    <definedName name="問合せ部署" localSheetId="0">#REF!</definedName>
    <definedName name="問合せ部署" localSheetId="1">#REF!</definedName>
    <definedName name="問合せ部署">#REF!</definedName>
    <definedName name="用途" localSheetId="0">#REF!</definedName>
    <definedName name="用途" localSheetId="1">#REF!</definedName>
    <definedName name="用途">#REF!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84" i="4" l="1"/>
  <c r="A12" i="4"/>
  <c r="A14" i="4" s="1"/>
  <c r="A16" i="4" s="1"/>
  <c r="A18" i="4" s="1"/>
  <c r="A20" i="4" s="1"/>
  <c r="A22" i="4" s="1"/>
  <c r="A24" i="4" s="1"/>
  <c r="A26" i="4" s="1"/>
  <c r="A28" i="4" s="1"/>
  <c r="A30" i="4" s="1"/>
  <c r="A32" i="4" s="1"/>
  <c r="A34" i="4" s="1"/>
  <c r="A36" i="4" s="1"/>
  <c r="A38" i="4" s="1"/>
  <c r="A40" i="4" s="1"/>
  <c r="A42" i="4" s="1"/>
  <c r="A44" i="4" s="1"/>
  <c r="A46" i="4" s="1"/>
  <c r="A48" i="4" s="1"/>
  <c r="A50" i="4" s="1"/>
  <c r="A52" i="4" s="1"/>
  <c r="A54" i="4" s="1"/>
  <c r="A56" i="4" s="1"/>
  <c r="A58" i="4" s="1"/>
  <c r="A60" i="4" s="1"/>
  <c r="A62" i="4" s="1"/>
  <c r="A64" i="4" s="1"/>
  <c r="A66" i="4" s="1"/>
  <c r="A68" i="4" s="1"/>
  <c r="A70" i="4" s="1"/>
  <c r="A72" i="4" s="1"/>
  <c r="A74" i="4" s="1"/>
  <c r="A76" i="4" s="1"/>
  <c r="A78" i="4" s="1"/>
  <c r="A80" i="4" s="1"/>
  <c r="A82" i="4" s="1"/>
  <c r="S76" i="4"/>
  <c r="R76" i="4"/>
  <c r="P76" i="4"/>
  <c r="M76" i="4"/>
  <c r="W77" i="4"/>
  <c r="U77" i="4"/>
  <c r="X77" i="4" s="1"/>
  <c r="R77" i="4"/>
  <c r="P77" i="4"/>
  <c r="S77" i="4" s="1"/>
  <c r="W76" i="4"/>
  <c r="U76" i="4"/>
  <c r="X76" i="4" s="1"/>
  <c r="W65" i="4"/>
  <c r="U65" i="4"/>
  <c r="X65" i="4" s="1"/>
  <c r="R65" i="4"/>
  <c r="P65" i="4"/>
  <c r="S65" i="4" s="1"/>
  <c r="W64" i="4"/>
  <c r="U64" i="4"/>
  <c r="X64" i="4" s="1"/>
  <c r="R64" i="4"/>
  <c r="P64" i="4"/>
  <c r="S64" i="4" s="1"/>
  <c r="M64" i="4"/>
  <c r="W63" i="4"/>
  <c r="U63" i="4"/>
  <c r="X63" i="4" s="1"/>
  <c r="R63" i="4"/>
  <c r="P63" i="4"/>
  <c r="S63" i="4" s="1"/>
  <c r="W62" i="4"/>
  <c r="U62" i="4"/>
  <c r="X62" i="4" s="1"/>
  <c r="R62" i="4"/>
  <c r="P62" i="4"/>
  <c r="S62" i="4" s="1"/>
  <c r="M62" i="4"/>
  <c r="W37" i="4"/>
  <c r="U37" i="4"/>
  <c r="X37" i="4" s="1"/>
  <c r="R37" i="4"/>
  <c r="P37" i="4"/>
  <c r="S37" i="4" s="1"/>
  <c r="W36" i="4"/>
  <c r="U36" i="4"/>
  <c r="X36" i="4" s="1"/>
  <c r="R36" i="4"/>
  <c r="P36" i="4"/>
  <c r="S36" i="4" s="1"/>
  <c r="M36" i="4"/>
  <c r="O128" i="5"/>
  <c r="H128" i="5"/>
  <c r="F127" i="5"/>
  <c r="N111" i="5"/>
  <c r="M111" i="5"/>
  <c r="L111" i="5"/>
  <c r="O111" i="5" s="1"/>
  <c r="I111" i="5"/>
  <c r="N110" i="5"/>
  <c r="M110" i="5"/>
  <c r="L110" i="5"/>
  <c r="O110" i="5" s="1"/>
  <c r="I110" i="5"/>
  <c r="N109" i="5"/>
  <c r="M109" i="5"/>
  <c r="L109" i="5"/>
  <c r="O109" i="5" s="1"/>
  <c r="P109" i="5" s="1"/>
  <c r="I109" i="5"/>
  <c r="N93" i="5"/>
  <c r="M93" i="5"/>
  <c r="L93" i="5"/>
  <c r="O93" i="5" s="1"/>
  <c r="I93" i="5"/>
  <c r="N92" i="5"/>
  <c r="M92" i="5"/>
  <c r="L92" i="5"/>
  <c r="I92" i="5"/>
  <c r="N91" i="5"/>
  <c r="M91" i="5"/>
  <c r="L91" i="5"/>
  <c r="O91" i="5" s="1"/>
  <c r="I91" i="5"/>
  <c r="N90" i="5"/>
  <c r="M90" i="5"/>
  <c r="L90" i="5"/>
  <c r="O90" i="5" s="1"/>
  <c r="I90" i="5"/>
  <c r="N89" i="5"/>
  <c r="M89" i="5"/>
  <c r="L89" i="5"/>
  <c r="I89" i="5"/>
  <c r="N88" i="5"/>
  <c r="M88" i="5"/>
  <c r="L88" i="5"/>
  <c r="O88" i="5" s="1"/>
  <c r="I88" i="5"/>
  <c r="N51" i="5"/>
  <c r="M51" i="5"/>
  <c r="L51" i="5"/>
  <c r="I51" i="5"/>
  <c r="N50" i="5"/>
  <c r="M50" i="5"/>
  <c r="L50" i="5"/>
  <c r="I50" i="5"/>
  <c r="N49" i="5"/>
  <c r="M49" i="5"/>
  <c r="L49" i="5"/>
  <c r="O49" i="5" s="1"/>
  <c r="I49" i="5"/>
  <c r="N11" i="5"/>
  <c r="M11" i="5"/>
  <c r="L11" i="5"/>
  <c r="O11" i="5" s="1"/>
  <c r="I11" i="5"/>
  <c r="N16" i="9"/>
  <c r="N11" i="9"/>
  <c r="J17" i="9"/>
  <c r="W13" i="4"/>
  <c r="W14" i="4"/>
  <c r="W15" i="4"/>
  <c r="W16" i="4"/>
  <c r="W17" i="4"/>
  <c r="W18" i="4"/>
  <c r="W19" i="4"/>
  <c r="W20" i="4"/>
  <c r="W21" i="4"/>
  <c r="W22" i="4"/>
  <c r="W23" i="4"/>
  <c r="W24" i="4"/>
  <c r="W25" i="4"/>
  <c r="W26" i="4"/>
  <c r="W27" i="4"/>
  <c r="W28" i="4"/>
  <c r="W29" i="4"/>
  <c r="W30" i="4"/>
  <c r="W31" i="4"/>
  <c r="W32" i="4"/>
  <c r="W33" i="4"/>
  <c r="W34" i="4"/>
  <c r="W35" i="4"/>
  <c r="W38" i="4"/>
  <c r="W39" i="4"/>
  <c r="W40" i="4"/>
  <c r="W41" i="4"/>
  <c r="W42" i="4"/>
  <c r="W43" i="4"/>
  <c r="W44" i="4"/>
  <c r="W45" i="4"/>
  <c r="W46" i="4"/>
  <c r="W47" i="4"/>
  <c r="W48" i="4"/>
  <c r="W49" i="4"/>
  <c r="W50" i="4"/>
  <c r="W51" i="4"/>
  <c r="W52" i="4"/>
  <c r="W53" i="4"/>
  <c r="W54" i="4"/>
  <c r="W55" i="4"/>
  <c r="W56" i="4"/>
  <c r="W57" i="4"/>
  <c r="W58" i="4"/>
  <c r="W59" i="4"/>
  <c r="W60" i="4"/>
  <c r="W61" i="4"/>
  <c r="W66" i="4"/>
  <c r="W67" i="4"/>
  <c r="W68" i="4"/>
  <c r="W69" i="4"/>
  <c r="W70" i="4"/>
  <c r="W71" i="4"/>
  <c r="W72" i="4"/>
  <c r="W73" i="4"/>
  <c r="W74" i="4"/>
  <c r="W75" i="4"/>
  <c r="W78" i="4"/>
  <c r="W79" i="4"/>
  <c r="W80" i="4"/>
  <c r="W81" i="4"/>
  <c r="W82" i="4"/>
  <c r="W83" i="4"/>
  <c r="W84" i="4"/>
  <c r="W85" i="4"/>
  <c r="W86" i="4"/>
  <c r="W87" i="4"/>
  <c r="W88" i="4"/>
  <c r="W12" i="4"/>
  <c r="W8" i="4"/>
  <c r="R66" i="4"/>
  <c r="R67" i="4"/>
  <c r="R68" i="4"/>
  <c r="R69" i="4"/>
  <c r="R70" i="4"/>
  <c r="R71" i="4"/>
  <c r="R72" i="4"/>
  <c r="R73" i="4"/>
  <c r="R74" i="4"/>
  <c r="R75" i="4"/>
  <c r="R78" i="4"/>
  <c r="R79" i="4"/>
  <c r="R80" i="4"/>
  <c r="R81" i="4"/>
  <c r="R82" i="4"/>
  <c r="R83" i="4"/>
  <c r="R84" i="4"/>
  <c r="R85" i="4"/>
  <c r="R86" i="4"/>
  <c r="R87" i="4"/>
  <c r="R88" i="4"/>
  <c r="R32" i="4"/>
  <c r="U85" i="4"/>
  <c r="X85" i="4" s="1"/>
  <c r="U84" i="4"/>
  <c r="X84" i="4" s="1"/>
  <c r="P85" i="4"/>
  <c r="S85" i="4" s="1"/>
  <c r="P84" i="4"/>
  <c r="S84" i="4" s="1"/>
  <c r="M84" i="4"/>
  <c r="M82" i="4"/>
  <c r="U86" i="4"/>
  <c r="X86" i="4" s="1"/>
  <c r="P86" i="4"/>
  <c r="S86" i="4" s="1"/>
  <c r="O51" i="5" l="1"/>
  <c r="O92" i="5"/>
  <c r="P91" i="5" s="1"/>
  <c r="O50" i="5"/>
  <c r="O89" i="5"/>
  <c r="P88" i="5" s="1"/>
  <c r="P49" i="5"/>
  <c r="M8" i="4"/>
  <c r="R61" i="4"/>
  <c r="P66" i="4"/>
  <c r="R60" i="4"/>
  <c r="R8" i="4"/>
  <c r="P88" i="4"/>
  <c r="S88" i="4"/>
  <c r="U88" i="4"/>
  <c r="X88" i="4" s="1"/>
  <c r="U8" i="4"/>
  <c r="X8" i="4" s="1"/>
  <c r="X51" i="9"/>
  <c r="AH51" i="9" s="1"/>
  <c r="X50" i="9"/>
  <c r="X49" i="9"/>
  <c r="AH49" i="9" s="1"/>
  <c r="AH48" i="9"/>
  <c r="X44" i="9"/>
  <c r="AH44" i="9" s="1"/>
  <c r="AH43" i="9"/>
  <c r="W36" i="9"/>
  <c r="AH36" i="9" s="1"/>
  <c r="W29" i="9"/>
  <c r="AH29" i="9" s="1"/>
  <c r="R23" i="9"/>
  <c r="R21" i="9"/>
  <c r="R19" i="9"/>
  <c r="AF17" i="9"/>
  <c r="AF19" i="9" s="1"/>
  <c r="AD17" i="9"/>
  <c r="AD19" i="9" s="1"/>
  <c r="V17" i="9"/>
  <c r="V21" i="9" s="1"/>
  <c r="T17" i="9"/>
  <c r="T21" i="9" s="1"/>
  <c r="R17" i="9"/>
  <c r="P16" i="9"/>
  <c r="P20" i="9" s="1"/>
  <c r="V15" i="9"/>
  <c r="V25" i="9" s="1"/>
  <c r="AB12" i="9"/>
  <c r="AB15" i="9" s="1"/>
  <c r="Z12" i="9"/>
  <c r="Z15" i="9" s="1"/>
  <c r="X12" i="9"/>
  <c r="V12" i="9"/>
  <c r="J12" i="9"/>
  <c r="J15" i="9" s="1"/>
  <c r="P11" i="9"/>
  <c r="N22" i="9"/>
  <c r="L11" i="9"/>
  <c r="Z17" i="2"/>
  <c r="AR53" i="2"/>
  <c r="AH53" i="2"/>
  <c r="X52" i="9" l="1"/>
  <c r="AR48" i="9" s="1"/>
  <c r="P22" i="9"/>
  <c r="P14" i="9"/>
  <c r="P24" i="9" s="1"/>
  <c r="N20" i="9"/>
  <c r="AH11" i="9"/>
  <c r="N14" i="9"/>
  <c r="N24" i="9" s="1"/>
  <c r="L14" i="9"/>
  <c r="AH14" i="9" s="1"/>
  <c r="L16" i="9"/>
  <c r="AH12" i="9"/>
  <c r="Z25" i="9"/>
  <c r="AB19" i="9"/>
  <c r="AB25" i="9"/>
  <c r="AB23" i="9"/>
  <c r="L24" i="9"/>
  <c r="X15" i="9"/>
  <c r="Z21" i="9"/>
  <c r="T19" i="9"/>
  <c r="AB33" i="9" s="1"/>
  <c r="AH33" i="9" s="1"/>
  <c r="AH50" i="9"/>
  <c r="AH52" i="9" s="1"/>
  <c r="X23" i="9"/>
  <c r="AF23" i="9"/>
  <c r="L18" i="9"/>
  <c r="N18" i="9"/>
  <c r="V19" i="9"/>
  <c r="L22" i="9"/>
  <c r="AH22" i="9" s="1"/>
  <c r="T23" i="9"/>
  <c r="X17" i="9"/>
  <c r="X21" i="9" s="1"/>
  <c r="V23" i="9"/>
  <c r="Z17" i="9"/>
  <c r="Z19" i="9" s="1"/>
  <c r="AB17" i="9"/>
  <c r="Z23" i="9"/>
  <c r="AD23" i="9"/>
  <c r="J24" i="9"/>
  <c r="AB21" i="9"/>
  <c r="AD21" i="9"/>
  <c r="AF21" i="9"/>
  <c r="S56" i="1"/>
  <c r="S57" i="1"/>
  <c r="W57" i="1"/>
  <c r="Q57" i="1"/>
  <c r="P57" i="1"/>
  <c r="G56" i="1"/>
  <c r="S55" i="1"/>
  <c r="S52" i="1"/>
  <c r="S41" i="1"/>
  <c r="X15" i="1"/>
  <c r="W15" i="1"/>
  <c r="S24" i="1"/>
  <c r="S12" i="1"/>
  <c r="J11" i="1"/>
  <c r="K11" i="1"/>
  <c r="Q11" i="1"/>
  <c r="P11" i="1"/>
  <c r="X9" i="1"/>
  <c r="W9" i="1"/>
  <c r="S51" i="1"/>
  <c r="S53" i="1"/>
  <c r="S54" i="1"/>
  <c r="S50" i="1"/>
  <c r="S48" i="1"/>
  <c r="S22" i="1"/>
  <c r="S23" i="1"/>
  <c r="S25" i="1"/>
  <c r="S26" i="1"/>
  <c r="S27" i="1"/>
  <c r="S28" i="1"/>
  <c r="S29" i="1"/>
  <c r="S30" i="1"/>
  <c r="S31" i="1"/>
  <c r="S32" i="1"/>
  <c r="S33" i="1"/>
  <c r="S34" i="1"/>
  <c r="S35" i="1"/>
  <c r="S36" i="1"/>
  <c r="S37" i="1"/>
  <c r="S38" i="1"/>
  <c r="S39" i="1"/>
  <c r="S40" i="1"/>
  <c r="S42" i="1"/>
  <c r="S43" i="1"/>
  <c r="S44" i="1"/>
  <c r="S45" i="1"/>
  <c r="S46" i="1"/>
  <c r="S47" i="1"/>
  <c r="S21" i="1"/>
  <c r="S10" i="1"/>
  <c r="S11" i="1"/>
  <c r="S13" i="1"/>
  <c r="S14" i="1"/>
  <c r="S15" i="1"/>
  <c r="S16" i="1"/>
  <c r="S17" i="1"/>
  <c r="S18" i="1"/>
  <c r="S9" i="1"/>
  <c r="S19" i="1" s="1"/>
  <c r="J39" i="1"/>
  <c r="P18" i="9" l="1"/>
  <c r="AH16" i="9"/>
  <c r="L20" i="9"/>
  <c r="AH20" i="9" s="1"/>
  <c r="AH17" i="9"/>
  <c r="AJ16" i="9" s="1"/>
  <c r="J21" i="9"/>
  <c r="AH21" i="9" s="1"/>
  <c r="X19" i="9"/>
  <c r="X25" i="9"/>
  <c r="AH25" i="9" s="1"/>
  <c r="X46" i="9" s="1"/>
  <c r="AH46" i="9" s="1"/>
  <c r="J19" i="9"/>
  <c r="AH24" i="9"/>
  <c r="X45" i="9" s="1"/>
  <c r="AH15" i="9"/>
  <c r="AJ14" i="9" s="1"/>
  <c r="J23" i="9"/>
  <c r="AH23" i="9" s="1"/>
  <c r="AJ22" i="9" s="1"/>
  <c r="AB40" i="9"/>
  <c r="AH40" i="9" s="1"/>
  <c r="AH18" i="9"/>
  <c r="L119" i="5"/>
  <c r="N118" i="5"/>
  <c r="M118" i="5"/>
  <c r="L118" i="5"/>
  <c r="H129" i="5"/>
  <c r="H127" i="5"/>
  <c r="G129" i="5"/>
  <c r="G128" i="5"/>
  <c r="F128" i="5"/>
  <c r="F129" i="5"/>
  <c r="G127" i="5"/>
  <c r="N124" i="5"/>
  <c r="M124" i="5"/>
  <c r="L124" i="5"/>
  <c r="I124" i="5"/>
  <c r="P40" i="1"/>
  <c r="K40" i="1"/>
  <c r="J40" i="1"/>
  <c r="P39" i="1"/>
  <c r="K39" i="1"/>
  <c r="L122" i="5"/>
  <c r="N126" i="5"/>
  <c r="M126" i="5"/>
  <c r="L126" i="5"/>
  <c r="I126" i="5"/>
  <c r="N125" i="5"/>
  <c r="M125" i="5"/>
  <c r="L125" i="5"/>
  <c r="I125" i="5"/>
  <c r="N123" i="5"/>
  <c r="M123" i="5"/>
  <c r="L123" i="5"/>
  <c r="I123" i="5"/>
  <c r="N122" i="5"/>
  <c r="M122" i="5"/>
  <c r="I122" i="5"/>
  <c r="N121" i="5"/>
  <c r="M121" i="5"/>
  <c r="L121" i="5"/>
  <c r="I121" i="5"/>
  <c r="N120" i="5"/>
  <c r="M120" i="5"/>
  <c r="L120" i="5"/>
  <c r="I120" i="5"/>
  <c r="N119" i="5"/>
  <c r="M119" i="5"/>
  <c r="I119" i="5"/>
  <c r="I118" i="5"/>
  <c r="N117" i="5"/>
  <c r="M117" i="5"/>
  <c r="L117" i="5"/>
  <c r="O117" i="5" s="1"/>
  <c r="I117" i="5"/>
  <c r="N116" i="5"/>
  <c r="M116" i="5"/>
  <c r="L116" i="5"/>
  <c r="I116" i="5"/>
  <c r="N115" i="5"/>
  <c r="M115" i="5"/>
  <c r="L115" i="5"/>
  <c r="I115" i="5"/>
  <c r="N114" i="5"/>
  <c r="M114" i="5"/>
  <c r="L114" i="5"/>
  <c r="I114" i="5"/>
  <c r="N113" i="5"/>
  <c r="M113" i="5"/>
  <c r="L113" i="5"/>
  <c r="I113" i="5"/>
  <c r="N112" i="5"/>
  <c r="M112" i="5"/>
  <c r="L112" i="5"/>
  <c r="O112" i="5" s="1"/>
  <c r="I112" i="5"/>
  <c r="N108" i="5"/>
  <c r="M108" i="5"/>
  <c r="L108" i="5"/>
  <c r="I108" i="5"/>
  <c r="N107" i="5"/>
  <c r="M107" i="5"/>
  <c r="L107" i="5"/>
  <c r="I107" i="5"/>
  <c r="N106" i="5"/>
  <c r="M106" i="5"/>
  <c r="L106" i="5"/>
  <c r="O106" i="5" s="1"/>
  <c r="I106" i="5"/>
  <c r="N105" i="5"/>
  <c r="M105" i="5"/>
  <c r="L105" i="5"/>
  <c r="O105" i="5" s="1"/>
  <c r="I105" i="5"/>
  <c r="N104" i="5"/>
  <c r="M104" i="5"/>
  <c r="L104" i="5"/>
  <c r="O104" i="5" s="1"/>
  <c r="I104" i="5"/>
  <c r="N103" i="5"/>
  <c r="M103" i="5"/>
  <c r="L103" i="5"/>
  <c r="O103" i="5" s="1"/>
  <c r="I103" i="5"/>
  <c r="N102" i="5"/>
  <c r="M102" i="5"/>
  <c r="L102" i="5"/>
  <c r="I102" i="5"/>
  <c r="N101" i="5"/>
  <c r="M101" i="5"/>
  <c r="L101" i="5"/>
  <c r="I101" i="5"/>
  <c r="N100" i="5"/>
  <c r="M100" i="5"/>
  <c r="L100" i="5"/>
  <c r="I100" i="5"/>
  <c r="N99" i="5"/>
  <c r="M99" i="5"/>
  <c r="L99" i="5"/>
  <c r="I99" i="5"/>
  <c r="N98" i="5"/>
  <c r="M98" i="5"/>
  <c r="L98" i="5"/>
  <c r="O98" i="5" s="1"/>
  <c r="I98" i="5"/>
  <c r="N97" i="5"/>
  <c r="M97" i="5"/>
  <c r="L97" i="5"/>
  <c r="I97" i="5"/>
  <c r="N96" i="5"/>
  <c r="M96" i="5"/>
  <c r="L96" i="5"/>
  <c r="I96" i="5"/>
  <c r="N95" i="5"/>
  <c r="M95" i="5"/>
  <c r="L95" i="5"/>
  <c r="O95" i="5" s="1"/>
  <c r="I95" i="5"/>
  <c r="N94" i="5"/>
  <c r="M94" i="5"/>
  <c r="L94" i="5"/>
  <c r="O94" i="5" s="1"/>
  <c r="I94" i="5"/>
  <c r="N87" i="5"/>
  <c r="M87" i="5"/>
  <c r="L87" i="5"/>
  <c r="O87" i="5" s="1"/>
  <c r="I87" i="5"/>
  <c r="N86" i="5"/>
  <c r="M86" i="5"/>
  <c r="L86" i="5"/>
  <c r="O86" i="5" s="1"/>
  <c r="I86" i="5"/>
  <c r="N85" i="5"/>
  <c r="M85" i="5"/>
  <c r="L85" i="5"/>
  <c r="I85" i="5"/>
  <c r="N84" i="5"/>
  <c r="M84" i="5"/>
  <c r="L84" i="5"/>
  <c r="I84" i="5"/>
  <c r="N83" i="5"/>
  <c r="M83" i="5"/>
  <c r="L83" i="5"/>
  <c r="I83" i="5"/>
  <c r="N82" i="5"/>
  <c r="M82" i="5"/>
  <c r="L82" i="5"/>
  <c r="I82" i="5"/>
  <c r="N81" i="5"/>
  <c r="M81" i="5"/>
  <c r="L81" i="5"/>
  <c r="O81" i="5" s="1"/>
  <c r="I81" i="5"/>
  <c r="N80" i="5"/>
  <c r="M80" i="5"/>
  <c r="L80" i="5"/>
  <c r="I80" i="5"/>
  <c r="N79" i="5"/>
  <c r="M79" i="5"/>
  <c r="L79" i="5"/>
  <c r="I79" i="5"/>
  <c r="N78" i="5"/>
  <c r="M78" i="5"/>
  <c r="L78" i="5"/>
  <c r="O78" i="5" s="1"/>
  <c r="I78" i="5"/>
  <c r="N77" i="5"/>
  <c r="M77" i="5"/>
  <c r="L77" i="5"/>
  <c r="O77" i="5" s="1"/>
  <c r="I77" i="5"/>
  <c r="N76" i="5"/>
  <c r="M76" i="5"/>
  <c r="L76" i="5"/>
  <c r="O76" i="5" s="1"/>
  <c r="I76" i="5"/>
  <c r="N75" i="5"/>
  <c r="M75" i="5"/>
  <c r="L75" i="5"/>
  <c r="I75" i="5"/>
  <c r="N74" i="5"/>
  <c r="M74" i="5"/>
  <c r="L74" i="5"/>
  <c r="I74" i="5"/>
  <c r="N73" i="5"/>
  <c r="M73" i="5"/>
  <c r="L73" i="5"/>
  <c r="I73" i="5"/>
  <c r="N72" i="5"/>
  <c r="M72" i="5"/>
  <c r="L72" i="5"/>
  <c r="I72" i="5"/>
  <c r="N71" i="5"/>
  <c r="M71" i="5"/>
  <c r="L71" i="5"/>
  <c r="I71" i="5"/>
  <c r="N70" i="5"/>
  <c r="M70" i="5"/>
  <c r="L70" i="5"/>
  <c r="O70" i="5" s="1"/>
  <c r="I70" i="5"/>
  <c r="N69" i="5"/>
  <c r="M69" i="5"/>
  <c r="L69" i="5"/>
  <c r="I69" i="5"/>
  <c r="N68" i="5"/>
  <c r="M68" i="5"/>
  <c r="L68" i="5"/>
  <c r="I68" i="5"/>
  <c r="N67" i="5"/>
  <c r="M67" i="5"/>
  <c r="L67" i="5"/>
  <c r="O67" i="5" s="1"/>
  <c r="I67" i="5"/>
  <c r="N66" i="5"/>
  <c r="M66" i="5"/>
  <c r="L66" i="5"/>
  <c r="O66" i="5" s="1"/>
  <c r="I66" i="5"/>
  <c r="N65" i="5"/>
  <c r="M65" i="5"/>
  <c r="L65" i="5"/>
  <c r="O65" i="5" s="1"/>
  <c r="I65" i="5"/>
  <c r="N64" i="5"/>
  <c r="M64" i="5"/>
  <c r="L64" i="5"/>
  <c r="I64" i="5"/>
  <c r="N63" i="5"/>
  <c r="M63" i="5"/>
  <c r="L63" i="5"/>
  <c r="I63" i="5"/>
  <c r="N62" i="5"/>
  <c r="M62" i="5"/>
  <c r="L62" i="5"/>
  <c r="I62" i="5"/>
  <c r="N61" i="5"/>
  <c r="M61" i="5"/>
  <c r="L61" i="5"/>
  <c r="I61" i="5"/>
  <c r="N60" i="5"/>
  <c r="M60" i="5"/>
  <c r="L60" i="5"/>
  <c r="I60" i="5"/>
  <c r="N59" i="5"/>
  <c r="M59" i="5"/>
  <c r="L59" i="5"/>
  <c r="O59" i="5" s="1"/>
  <c r="I59" i="5"/>
  <c r="N58" i="5"/>
  <c r="M58" i="5"/>
  <c r="L58" i="5"/>
  <c r="I58" i="5"/>
  <c r="N57" i="5"/>
  <c r="M57" i="5"/>
  <c r="L57" i="5"/>
  <c r="I57" i="5"/>
  <c r="N56" i="5"/>
  <c r="M56" i="5"/>
  <c r="L56" i="5"/>
  <c r="O56" i="5" s="1"/>
  <c r="I56" i="5"/>
  <c r="N55" i="5"/>
  <c r="M55" i="5"/>
  <c r="L55" i="5"/>
  <c r="O55" i="5" s="1"/>
  <c r="I55" i="5"/>
  <c r="N54" i="5"/>
  <c r="M54" i="5"/>
  <c r="L54" i="5"/>
  <c r="I54" i="5"/>
  <c r="N53" i="5"/>
  <c r="M53" i="5"/>
  <c r="L53" i="5"/>
  <c r="I53" i="5"/>
  <c r="N52" i="5"/>
  <c r="M52" i="5"/>
  <c r="L52" i="5"/>
  <c r="I52" i="5"/>
  <c r="N48" i="5"/>
  <c r="M48" i="5"/>
  <c r="L48" i="5"/>
  <c r="I48" i="5"/>
  <c r="N47" i="5"/>
  <c r="M47" i="5"/>
  <c r="L47" i="5"/>
  <c r="I47" i="5"/>
  <c r="N46" i="5"/>
  <c r="M46" i="5"/>
  <c r="L46" i="5"/>
  <c r="I46" i="5"/>
  <c r="N45" i="5"/>
  <c r="M45" i="5"/>
  <c r="L45" i="5"/>
  <c r="O45" i="5" s="1"/>
  <c r="I45" i="5"/>
  <c r="N44" i="5"/>
  <c r="M44" i="5"/>
  <c r="L44" i="5"/>
  <c r="I44" i="5"/>
  <c r="N43" i="5"/>
  <c r="M43" i="5"/>
  <c r="L43" i="5"/>
  <c r="I43" i="5"/>
  <c r="N42" i="5"/>
  <c r="M42" i="5"/>
  <c r="L42" i="5"/>
  <c r="O42" i="5" s="1"/>
  <c r="I42" i="5"/>
  <c r="N41" i="5"/>
  <c r="M41" i="5"/>
  <c r="L41" i="5"/>
  <c r="O41" i="5" s="1"/>
  <c r="I41" i="5"/>
  <c r="N40" i="5"/>
  <c r="M40" i="5"/>
  <c r="L40" i="5"/>
  <c r="O40" i="5" s="1"/>
  <c r="I40" i="5"/>
  <c r="N39" i="5"/>
  <c r="M39" i="5"/>
  <c r="L39" i="5"/>
  <c r="O39" i="5" s="1"/>
  <c r="I39" i="5"/>
  <c r="N38" i="5"/>
  <c r="M38" i="5"/>
  <c r="L38" i="5"/>
  <c r="I38" i="5"/>
  <c r="N37" i="5"/>
  <c r="M37" i="5"/>
  <c r="L37" i="5"/>
  <c r="I37" i="5"/>
  <c r="N36" i="5"/>
  <c r="M36" i="5"/>
  <c r="L36" i="5"/>
  <c r="I36" i="5"/>
  <c r="N35" i="5"/>
  <c r="M35" i="5"/>
  <c r="L35" i="5"/>
  <c r="I35" i="5"/>
  <c r="N34" i="5"/>
  <c r="M34" i="5"/>
  <c r="L34" i="5"/>
  <c r="O34" i="5" s="1"/>
  <c r="I34" i="5"/>
  <c r="N33" i="5"/>
  <c r="M33" i="5"/>
  <c r="L33" i="5"/>
  <c r="I33" i="5"/>
  <c r="N32" i="5"/>
  <c r="M32" i="5"/>
  <c r="L32" i="5"/>
  <c r="I32" i="5"/>
  <c r="N31" i="5"/>
  <c r="M31" i="5"/>
  <c r="L31" i="5"/>
  <c r="O31" i="5" s="1"/>
  <c r="I31" i="5"/>
  <c r="N30" i="5"/>
  <c r="M30" i="5"/>
  <c r="L30" i="5"/>
  <c r="O30" i="5" s="1"/>
  <c r="I30" i="5"/>
  <c r="N29" i="5"/>
  <c r="M29" i="5"/>
  <c r="L29" i="5"/>
  <c r="O29" i="5" s="1"/>
  <c r="I29" i="5"/>
  <c r="N28" i="5"/>
  <c r="M28" i="5"/>
  <c r="L28" i="5"/>
  <c r="O28" i="5" s="1"/>
  <c r="I28" i="5"/>
  <c r="N27" i="5"/>
  <c r="M27" i="5"/>
  <c r="L27" i="5"/>
  <c r="I27" i="5"/>
  <c r="N26" i="5"/>
  <c r="M26" i="5"/>
  <c r="L26" i="5"/>
  <c r="I26" i="5"/>
  <c r="N25" i="5"/>
  <c r="M25" i="5"/>
  <c r="L25" i="5"/>
  <c r="I25" i="5"/>
  <c r="N24" i="5"/>
  <c r="M24" i="5"/>
  <c r="L24" i="5"/>
  <c r="I24" i="5"/>
  <c r="N23" i="5"/>
  <c r="M23" i="5"/>
  <c r="L23" i="5"/>
  <c r="O23" i="5" s="1"/>
  <c r="I23" i="5"/>
  <c r="N22" i="5"/>
  <c r="M22" i="5"/>
  <c r="L22" i="5"/>
  <c r="I22" i="5"/>
  <c r="N21" i="5"/>
  <c r="M21" i="5"/>
  <c r="L21" i="5"/>
  <c r="I21" i="5"/>
  <c r="N20" i="5"/>
  <c r="M20" i="5"/>
  <c r="L20" i="5"/>
  <c r="O20" i="5" s="1"/>
  <c r="I20" i="5"/>
  <c r="N19" i="5"/>
  <c r="M19" i="5"/>
  <c r="L19" i="5"/>
  <c r="O19" i="5" s="1"/>
  <c r="I19" i="5"/>
  <c r="N18" i="5"/>
  <c r="M18" i="5"/>
  <c r="L18" i="5"/>
  <c r="I18" i="5"/>
  <c r="N17" i="5"/>
  <c r="M17" i="5"/>
  <c r="L17" i="5"/>
  <c r="I17" i="5"/>
  <c r="N16" i="5"/>
  <c r="M16" i="5"/>
  <c r="L16" i="5"/>
  <c r="I16" i="5"/>
  <c r="N15" i="5"/>
  <c r="M15" i="5"/>
  <c r="L15" i="5"/>
  <c r="I15" i="5"/>
  <c r="N14" i="5"/>
  <c r="M14" i="5"/>
  <c r="L14" i="5"/>
  <c r="I14" i="5"/>
  <c r="N13" i="5"/>
  <c r="M13" i="5"/>
  <c r="L13" i="5"/>
  <c r="I13" i="5"/>
  <c r="N12" i="5"/>
  <c r="M12" i="5"/>
  <c r="L12" i="5"/>
  <c r="O12" i="5" s="1"/>
  <c r="I12" i="5"/>
  <c r="N10" i="5"/>
  <c r="M10" i="5"/>
  <c r="L10" i="5"/>
  <c r="I10" i="5"/>
  <c r="L9" i="5"/>
  <c r="M8" i="5"/>
  <c r="N8" i="5"/>
  <c r="L8" i="5"/>
  <c r="M9" i="5"/>
  <c r="N9" i="5"/>
  <c r="N7" i="5"/>
  <c r="M7" i="5"/>
  <c r="L7" i="5"/>
  <c r="I7" i="5"/>
  <c r="I8" i="5"/>
  <c r="I9" i="5"/>
  <c r="X51" i="2"/>
  <c r="X50" i="2"/>
  <c r="X49" i="2"/>
  <c r="O118" i="5" l="1"/>
  <c r="O13" i="5"/>
  <c r="O24" i="5"/>
  <c r="O35" i="5"/>
  <c r="O46" i="5"/>
  <c r="O60" i="5"/>
  <c r="O71" i="5"/>
  <c r="O82" i="5"/>
  <c r="O99" i="5"/>
  <c r="O113" i="5"/>
  <c r="O15" i="5"/>
  <c r="O26" i="5"/>
  <c r="O37" i="5"/>
  <c r="O48" i="5"/>
  <c r="O62" i="5"/>
  <c r="O73" i="5"/>
  <c r="O84" i="5"/>
  <c r="O7" i="5"/>
  <c r="M128" i="5" s="1"/>
  <c r="O8" i="5"/>
  <c r="O119" i="5"/>
  <c r="O102" i="5"/>
  <c r="O116" i="5"/>
  <c r="O10" i="5"/>
  <c r="P10" i="5" s="1"/>
  <c r="O58" i="5"/>
  <c r="O69" i="5"/>
  <c r="O80" i="5"/>
  <c r="O97" i="5"/>
  <c r="AJ20" i="9"/>
  <c r="AB37" i="9"/>
  <c r="AB30" i="9"/>
  <c r="X47" i="9"/>
  <c r="AR43" i="9" s="1"/>
  <c r="AH45" i="9"/>
  <c r="AH47" i="9" s="1"/>
  <c r="AB31" i="9"/>
  <c r="AH31" i="9" s="1"/>
  <c r="AB38" i="9"/>
  <c r="AH38" i="9" s="1"/>
  <c r="AH19" i="9"/>
  <c r="O123" i="5"/>
  <c r="O122" i="5"/>
  <c r="I127" i="5"/>
  <c r="O125" i="5"/>
  <c r="O120" i="5"/>
  <c r="O129" i="5" s="1"/>
  <c r="O124" i="5"/>
  <c r="I129" i="5"/>
  <c r="I128" i="5"/>
  <c r="O14" i="5"/>
  <c r="O25" i="5"/>
  <c r="O36" i="5"/>
  <c r="O47" i="5"/>
  <c r="O61" i="5"/>
  <c r="O72" i="5"/>
  <c r="O83" i="5"/>
  <c r="O100" i="5"/>
  <c r="O114" i="5"/>
  <c r="O9" i="5"/>
  <c r="O21" i="5"/>
  <c r="O43" i="5"/>
  <c r="O53" i="5"/>
  <c r="O64" i="5"/>
  <c r="O75" i="5"/>
  <c r="O108" i="5"/>
  <c r="O16" i="5"/>
  <c r="O57" i="5"/>
  <c r="O68" i="5"/>
  <c r="O79" i="5"/>
  <c r="O101" i="5"/>
  <c r="O115" i="5"/>
  <c r="O126" i="5"/>
  <c r="O18" i="5"/>
  <c r="O27" i="5"/>
  <c r="O32" i="5"/>
  <c r="O38" i="5"/>
  <c r="O96" i="5"/>
  <c r="O17" i="5"/>
  <c r="O52" i="5"/>
  <c r="O63" i="5"/>
  <c r="O74" i="5"/>
  <c r="O107" i="5"/>
  <c r="O121" i="5"/>
  <c r="O54" i="5"/>
  <c r="O22" i="5"/>
  <c r="O33" i="5"/>
  <c r="O44" i="5"/>
  <c r="O85" i="5"/>
  <c r="M129" i="5" l="1"/>
  <c r="P7" i="5"/>
  <c r="N128" i="5"/>
  <c r="L129" i="5"/>
  <c r="N127" i="5"/>
  <c r="M127" i="5"/>
  <c r="L128" i="5"/>
  <c r="L127" i="5"/>
  <c r="N129" i="5"/>
  <c r="AB32" i="9"/>
  <c r="AH32" i="9" s="1"/>
  <c r="AB39" i="9"/>
  <c r="AH39" i="9" s="1"/>
  <c r="AH30" i="9"/>
  <c r="AJ18" i="9"/>
  <c r="AH37" i="9"/>
  <c r="O127" i="5"/>
  <c r="P124" i="5"/>
  <c r="AH42" i="9" l="1"/>
  <c r="AB42" i="9"/>
  <c r="AR29" i="9" s="1"/>
  <c r="AR53" i="9" s="1"/>
  <c r="AB35" i="9"/>
  <c r="AH35" i="9"/>
  <c r="AH53" i="9" s="1"/>
  <c r="P127" i="5"/>
  <c r="J12" i="2" l="1"/>
  <c r="L11" i="2"/>
  <c r="L14" i="2" s="1"/>
  <c r="L16" i="2" l="1"/>
  <c r="L22" i="2"/>
  <c r="L20" i="2"/>
  <c r="L18" i="2"/>
  <c r="U69" i="4"/>
  <c r="X69" i="4" s="1"/>
  <c r="P69" i="4"/>
  <c r="S69" i="4" s="1"/>
  <c r="U68" i="4"/>
  <c r="X68" i="4" s="1"/>
  <c r="P68" i="4"/>
  <c r="S68" i="4" s="1"/>
  <c r="M68" i="4"/>
  <c r="A30" i="7" l="1"/>
  <c r="A31" i="7" s="1"/>
  <c r="A32" i="7" s="1"/>
  <c r="A33" i="7" s="1"/>
  <c r="A21" i="7"/>
  <c r="A22" i="7" s="1"/>
  <c r="A23" i="7" s="1"/>
  <c r="A24" i="7" s="1"/>
  <c r="AH48" i="2" l="1"/>
  <c r="R53" i="4" l="1"/>
  <c r="R54" i="4"/>
  <c r="W9" i="4" l="1"/>
  <c r="W10" i="4"/>
  <c r="W11" i="4"/>
  <c r="R9" i="4"/>
  <c r="R10" i="4"/>
  <c r="R11" i="4"/>
  <c r="R12" i="4"/>
  <c r="R13" i="4"/>
  <c r="R14" i="4"/>
  <c r="R15" i="4"/>
  <c r="R16" i="4"/>
  <c r="R17" i="4"/>
  <c r="R18" i="4"/>
  <c r="R19" i="4"/>
  <c r="R20" i="4"/>
  <c r="R21" i="4"/>
  <c r="R22" i="4"/>
  <c r="R23" i="4"/>
  <c r="R24" i="4"/>
  <c r="R25" i="4"/>
  <c r="R26" i="4"/>
  <c r="R27" i="4"/>
  <c r="R28" i="4"/>
  <c r="R29" i="4"/>
  <c r="R30" i="4"/>
  <c r="R31" i="4"/>
  <c r="R33" i="4"/>
  <c r="R34" i="4"/>
  <c r="R35" i="4"/>
  <c r="R38" i="4"/>
  <c r="R39" i="4"/>
  <c r="R40" i="4"/>
  <c r="R41" i="4"/>
  <c r="R42" i="4"/>
  <c r="R43" i="4"/>
  <c r="R44" i="4"/>
  <c r="R45" i="4"/>
  <c r="R46" i="4"/>
  <c r="R47" i="4"/>
  <c r="R48" i="4"/>
  <c r="R49" i="4"/>
  <c r="R50" i="4"/>
  <c r="R51" i="4"/>
  <c r="R52" i="4"/>
  <c r="R55" i="4"/>
  <c r="R56" i="4"/>
  <c r="R57" i="4"/>
  <c r="R58" i="4"/>
  <c r="R59" i="4"/>
  <c r="U87" i="4" l="1"/>
  <c r="X87" i="4" s="1"/>
  <c r="P87" i="4"/>
  <c r="M87" i="4"/>
  <c r="U83" i="4"/>
  <c r="X83" i="4" s="1"/>
  <c r="P83" i="4"/>
  <c r="S83" i="4" s="1"/>
  <c r="U82" i="4"/>
  <c r="X82" i="4" s="1"/>
  <c r="P82" i="4"/>
  <c r="U81" i="4"/>
  <c r="X81" i="4" s="1"/>
  <c r="P81" i="4"/>
  <c r="S81" i="4" s="1"/>
  <c r="U80" i="4"/>
  <c r="X80" i="4" s="1"/>
  <c r="P80" i="4"/>
  <c r="M80" i="4"/>
  <c r="U79" i="4"/>
  <c r="X79" i="4" s="1"/>
  <c r="P79" i="4"/>
  <c r="S79" i="4" s="1"/>
  <c r="U78" i="4"/>
  <c r="X78" i="4" s="1"/>
  <c r="P78" i="4"/>
  <c r="M78" i="4"/>
  <c r="U75" i="4"/>
  <c r="X75" i="4" s="1"/>
  <c r="P75" i="4"/>
  <c r="S75" i="4" s="1"/>
  <c r="U74" i="4"/>
  <c r="X74" i="4" s="1"/>
  <c r="P74" i="4"/>
  <c r="M74" i="4"/>
  <c r="U73" i="4"/>
  <c r="X73" i="4" s="1"/>
  <c r="P73" i="4"/>
  <c r="S73" i="4" s="1"/>
  <c r="U72" i="4"/>
  <c r="X72" i="4" s="1"/>
  <c r="P72" i="4"/>
  <c r="M72" i="4"/>
  <c r="U71" i="4"/>
  <c r="X71" i="4" s="1"/>
  <c r="P71" i="4"/>
  <c r="S71" i="4" s="1"/>
  <c r="U70" i="4"/>
  <c r="X70" i="4" s="1"/>
  <c r="P70" i="4"/>
  <c r="M70" i="4"/>
  <c r="U67" i="4"/>
  <c r="X67" i="4" s="1"/>
  <c r="P67" i="4"/>
  <c r="S67" i="4" s="1"/>
  <c r="U66" i="4"/>
  <c r="X66" i="4" s="1"/>
  <c r="M66" i="4"/>
  <c r="U61" i="4"/>
  <c r="X61" i="4" s="1"/>
  <c r="P61" i="4"/>
  <c r="S61" i="4" s="1"/>
  <c r="U60" i="4"/>
  <c r="X60" i="4" s="1"/>
  <c r="P60" i="4"/>
  <c r="M60" i="4"/>
  <c r="U59" i="4"/>
  <c r="X59" i="4" s="1"/>
  <c r="P59" i="4"/>
  <c r="S59" i="4" s="1"/>
  <c r="U58" i="4"/>
  <c r="X58" i="4" s="1"/>
  <c r="P58" i="4"/>
  <c r="M58" i="4"/>
  <c r="U57" i="4"/>
  <c r="X57" i="4" s="1"/>
  <c r="P57" i="4"/>
  <c r="S57" i="4" s="1"/>
  <c r="U56" i="4"/>
  <c r="X56" i="4" s="1"/>
  <c r="P56" i="4"/>
  <c r="M56" i="4"/>
  <c r="U55" i="4"/>
  <c r="X55" i="4" s="1"/>
  <c r="P55" i="4"/>
  <c r="S55" i="4" s="1"/>
  <c r="U54" i="4"/>
  <c r="X54" i="4" s="1"/>
  <c r="P54" i="4"/>
  <c r="M54" i="4"/>
  <c r="U53" i="4"/>
  <c r="X53" i="4" s="1"/>
  <c r="P53" i="4"/>
  <c r="S53" i="4" s="1"/>
  <c r="U52" i="4"/>
  <c r="X52" i="4" s="1"/>
  <c r="P52" i="4"/>
  <c r="M52" i="4"/>
  <c r="U51" i="4"/>
  <c r="X51" i="4" s="1"/>
  <c r="P51" i="4"/>
  <c r="S51" i="4" s="1"/>
  <c r="U50" i="4"/>
  <c r="X50" i="4" s="1"/>
  <c r="P50" i="4"/>
  <c r="M50" i="4"/>
  <c r="U49" i="4"/>
  <c r="X49" i="4" s="1"/>
  <c r="P49" i="4"/>
  <c r="S49" i="4" s="1"/>
  <c r="U48" i="4"/>
  <c r="X48" i="4" s="1"/>
  <c r="P48" i="4"/>
  <c r="M48" i="4"/>
  <c r="U47" i="4"/>
  <c r="X47" i="4" s="1"/>
  <c r="P47" i="4"/>
  <c r="S47" i="4" s="1"/>
  <c r="U46" i="4"/>
  <c r="X46" i="4" s="1"/>
  <c r="P46" i="4"/>
  <c r="M46" i="4"/>
  <c r="U45" i="4"/>
  <c r="X45" i="4" s="1"/>
  <c r="P45" i="4"/>
  <c r="S45" i="4" s="1"/>
  <c r="U44" i="4"/>
  <c r="X44" i="4" s="1"/>
  <c r="P44" i="4"/>
  <c r="M44" i="4"/>
  <c r="U43" i="4"/>
  <c r="X43" i="4" s="1"/>
  <c r="P43" i="4"/>
  <c r="S43" i="4" s="1"/>
  <c r="U42" i="4"/>
  <c r="X42" i="4" s="1"/>
  <c r="P42" i="4"/>
  <c r="M42" i="4"/>
  <c r="U41" i="4"/>
  <c r="X41" i="4" s="1"/>
  <c r="P41" i="4"/>
  <c r="S41" i="4" s="1"/>
  <c r="U40" i="4"/>
  <c r="X40" i="4" s="1"/>
  <c r="P40" i="4"/>
  <c r="M40" i="4"/>
  <c r="U39" i="4"/>
  <c r="X39" i="4" s="1"/>
  <c r="P39" i="4"/>
  <c r="S39" i="4" s="1"/>
  <c r="U38" i="4"/>
  <c r="X38" i="4" s="1"/>
  <c r="P38" i="4"/>
  <c r="M38" i="4"/>
  <c r="U35" i="4"/>
  <c r="X35" i="4" s="1"/>
  <c r="P35" i="4"/>
  <c r="S35" i="4" s="1"/>
  <c r="U34" i="4"/>
  <c r="X34" i="4" s="1"/>
  <c r="P34" i="4"/>
  <c r="M34" i="4"/>
  <c r="U33" i="4"/>
  <c r="X33" i="4" s="1"/>
  <c r="P33" i="4"/>
  <c r="S33" i="4" s="1"/>
  <c r="U32" i="4"/>
  <c r="X32" i="4" s="1"/>
  <c r="P32" i="4"/>
  <c r="M32" i="4"/>
  <c r="U31" i="4"/>
  <c r="X31" i="4" s="1"/>
  <c r="P31" i="4"/>
  <c r="S31" i="4" s="1"/>
  <c r="U30" i="4"/>
  <c r="X30" i="4" s="1"/>
  <c r="P30" i="4"/>
  <c r="M30" i="4"/>
  <c r="U29" i="4"/>
  <c r="X29" i="4" s="1"/>
  <c r="P29" i="4"/>
  <c r="S29" i="4" s="1"/>
  <c r="U28" i="4"/>
  <c r="X28" i="4" s="1"/>
  <c r="P28" i="4"/>
  <c r="M28" i="4"/>
  <c r="U27" i="4"/>
  <c r="X27" i="4" s="1"/>
  <c r="P27" i="4"/>
  <c r="S27" i="4" s="1"/>
  <c r="U26" i="4"/>
  <c r="X26" i="4" s="1"/>
  <c r="P26" i="4"/>
  <c r="M26" i="4"/>
  <c r="U25" i="4"/>
  <c r="X25" i="4" s="1"/>
  <c r="P25" i="4"/>
  <c r="S25" i="4" s="1"/>
  <c r="U24" i="4"/>
  <c r="X24" i="4" s="1"/>
  <c r="P24" i="4"/>
  <c r="M24" i="4"/>
  <c r="U23" i="4"/>
  <c r="X23" i="4" s="1"/>
  <c r="P23" i="4"/>
  <c r="S23" i="4" s="1"/>
  <c r="U22" i="4"/>
  <c r="X22" i="4" s="1"/>
  <c r="P22" i="4"/>
  <c r="M22" i="4"/>
  <c r="U21" i="4"/>
  <c r="X21" i="4" s="1"/>
  <c r="P21" i="4"/>
  <c r="S21" i="4" s="1"/>
  <c r="U20" i="4"/>
  <c r="X20" i="4" s="1"/>
  <c r="P20" i="4"/>
  <c r="M20" i="4"/>
  <c r="U19" i="4"/>
  <c r="X19" i="4" s="1"/>
  <c r="P19" i="4"/>
  <c r="S19" i="4" s="1"/>
  <c r="U18" i="4"/>
  <c r="X18" i="4" s="1"/>
  <c r="P18" i="4"/>
  <c r="M18" i="4"/>
  <c r="U17" i="4"/>
  <c r="X17" i="4" s="1"/>
  <c r="P17" i="4"/>
  <c r="S17" i="4" s="1"/>
  <c r="U16" i="4"/>
  <c r="X16" i="4" s="1"/>
  <c r="P16" i="4"/>
  <c r="M16" i="4"/>
  <c r="U15" i="4"/>
  <c r="X15" i="4" s="1"/>
  <c r="P15" i="4"/>
  <c r="S15" i="4" s="1"/>
  <c r="U14" i="4"/>
  <c r="X14" i="4" s="1"/>
  <c r="P14" i="4"/>
  <c r="M14" i="4"/>
  <c r="U13" i="4"/>
  <c r="X13" i="4" s="1"/>
  <c r="P13" i="4"/>
  <c r="S13" i="4" s="1"/>
  <c r="U12" i="4"/>
  <c r="X12" i="4" s="1"/>
  <c r="P12" i="4"/>
  <c r="M12" i="4"/>
  <c r="U11" i="4"/>
  <c r="X11" i="4" s="1"/>
  <c r="P11" i="4"/>
  <c r="S11" i="4" s="1"/>
  <c r="U10" i="4"/>
  <c r="X10" i="4" s="1"/>
  <c r="P10" i="4"/>
  <c r="M10" i="4"/>
  <c r="A10" i="4"/>
  <c r="U9" i="4"/>
  <c r="X9" i="4" s="1"/>
  <c r="P9" i="4"/>
  <c r="S9" i="4" s="1"/>
  <c r="P8" i="4"/>
  <c r="S8" i="4" s="1"/>
  <c r="AF17" i="2"/>
  <c r="AD17" i="2"/>
  <c r="N11" i="2"/>
  <c r="N14" i="2" s="1"/>
  <c r="P11" i="2"/>
  <c r="X12" i="2"/>
  <c r="Z12" i="2"/>
  <c r="AB12" i="2"/>
  <c r="V12" i="2"/>
  <c r="AH51" i="2"/>
  <c r="AH49" i="2"/>
  <c r="T17" i="2"/>
  <c r="R17" i="2"/>
  <c r="T10" i="1"/>
  <c r="J9" i="1"/>
  <c r="Q55" i="1"/>
  <c r="P55" i="1"/>
  <c r="K55" i="1"/>
  <c r="J55" i="1"/>
  <c r="Q54" i="1"/>
  <c r="P54" i="1"/>
  <c r="K54" i="1"/>
  <c r="J54" i="1"/>
  <c r="Q53" i="1"/>
  <c r="P53" i="1"/>
  <c r="K53" i="1"/>
  <c r="J53" i="1"/>
  <c r="Q52" i="1"/>
  <c r="P52" i="1"/>
  <c r="K52" i="1"/>
  <c r="J52" i="1"/>
  <c r="Q51" i="1"/>
  <c r="P51" i="1"/>
  <c r="K51" i="1"/>
  <c r="J51" i="1"/>
  <c r="Q50" i="1"/>
  <c r="P50" i="1"/>
  <c r="K50" i="1"/>
  <c r="J50" i="1"/>
  <c r="G48" i="1"/>
  <c r="P47" i="1"/>
  <c r="K47" i="1"/>
  <c r="J47" i="1"/>
  <c r="P46" i="1"/>
  <c r="K46" i="1"/>
  <c r="J46" i="1"/>
  <c r="P45" i="1"/>
  <c r="K45" i="1"/>
  <c r="J45" i="1"/>
  <c r="P44" i="1"/>
  <c r="K44" i="1"/>
  <c r="J44" i="1"/>
  <c r="P43" i="1"/>
  <c r="K43" i="1"/>
  <c r="J43" i="1"/>
  <c r="P42" i="1"/>
  <c r="K42" i="1"/>
  <c r="J42" i="1"/>
  <c r="P41" i="1"/>
  <c r="K41" i="1"/>
  <c r="J41" i="1"/>
  <c r="P38" i="1"/>
  <c r="K38" i="1"/>
  <c r="J38" i="1"/>
  <c r="P37" i="1"/>
  <c r="K37" i="1"/>
  <c r="J37" i="1"/>
  <c r="P36" i="1"/>
  <c r="K36" i="1"/>
  <c r="J36" i="1"/>
  <c r="P35" i="1"/>
  <c r="K35" i="1"/>
  <c r="J35" i="1"/>
  <c r="P34" i="1"/>
  <c r="K34" i="1"/>
  <c r="J34" i="1"/>
  <c r="P33" i="1"/>
  <c r="K33" i="1"/>
  <c r="J33" i="1"/>
  <c r="P32" i="1"/>
  <c r="K32" i="1"/>
  <c r="J32" i="1"/>
  <c r="P31" i="1"/>
  <c r="K31" i="1"/>
  <c r="J31" i="1"/>
  <c r="P30" i="1"/>
  <c r="K30" i="1"/>
  <c r="J30" i="1"/>
  <c r="P29" i="1"/>
  <c r="K29" i="1"/>
  <c r="J29" i="1"/>
  <c r="P28" i="1"/>
  <c r="K28" i="1"/>
  <c r="J28" i="1"/>
  <c r="P27" i="1"/>
  <c r="K27" i="1"/>
  <c r="J27" i="1"/>
  <c r="P26" i="1"/>
  <c r="K26" i="1"/>
  <c r="J26" i="1"/>
  <c r="P25" i="1"/>
  <c r="K25" i="1"/>
  <c r="J25" i="1"/>
  <c r="P24" i="1"/>
  <c r="K24" i="1"/>
  <c r="J24" i="1"/>
  <c r="P23" i="1"/>
  <c r="K23" i="1"/>
  <c r="J23" i="1"/>
  <c r="P22" i="1"/>
  <c r="K22" i="1"/>
  <c r="J22" i="1"/>
  <c r="P21" i="1"/>
  <c r="K21" i="1"/>
  <c r="J21" i="1"/>
  <c r="G19" i="1"/>
  <c r="X18" i="1"/>
  <c r="W18" i="1"/>
  <c r="T18" i="1"/>
  <c r="Q18" i="1"/>
  <c r="P18" i="1"/>
  <c r="K18" i="1"/>
  <c r="J18" i="1"/>
  <c r="X17" i="1"/>
  <c r="W17" i="1"/>
  <c r="T17" i="1"/>
  <c r="Q17" i="1"/>
  <c r="P17" i="1"/>
  <c r="K17" i="1"/>
  <c r="J17" i="1"/>
  <c r="X16" i="1"/>
  <c r="W16" i="1"/>
  <c r="T16" i="1"/>
  <c r="Q16" i="1"/>
  <c r="P16" i="1"/>
  <c r="K16" i="1"/>
  <c r="J16" i="1"/>
  <c r="T15" i="1"/>
  <c r="Q15" i="1"/>
  <c r="P15" i="1"/>
  <c r="K15" i="1"/>
  <c r="J15" i="1"/>
  <c r="X14" i="1"/>
  <c r="W14" i="1"/>
  <c r="T14" i="1"/>
  <c r="Q14" i="1"/>
  <c r="P14" i="1"/>
  <c r="K14" i="1"/>
  <c r="J14" i="1"/>
  <c r="X13" i="1"/>
  <c r="W13" i="1"/>
  <c r="T13" i="1"/>
  <c r="Q13" i="1"/>
  <c r="P13" i="1"/>
  <c r="K13" i="1"/>
  <c r="J13" i="1"/>
  <c r="X12" i="1"/>
  <c r="W12" i="1"/>
  <c r="T12" i="1"/>
  <c r="Q12" i="1"/>
  <c r="P12" i="1"/>
  <c r="K12" i="1"/>
  <c r="J12" i="1"/>
  <c r="X11" i="1"/>
  <c r="W11" i="1"/>
  <c r="T11" i="1"/>
  <c r="X10" i="1"/>
  <c r="W10" i="1"/>
  <c r="Q10" i="1"/>
  <c r="P10" i="1"/>
  <c r="K10" i="1"/>
  <c r="J10" i="1"/>
  <c r="T9" i="1"/>
  <c r="Q9" i="1"/>
  <c r="P9" i="1"/>
  <c r="K9" i="1"/>
  <c r="V17" i="2" l="1"/>
  <c r="V23" i="2"/>
  <c r="V21" i="2"/>
  <c r="AB17" i="2"/>
  <c r="AB21" i="2"/>
  <c r="AB23" i="2"/>
  <c r="Z23" i="2"/>
  <c r="Z21" i="2"/>
  <c r="P16" i="2"/>
  <c r="P22" i="2"/>
  <c r="P20" i="2"/>
  <c r="AD21" i="2"/>
  <c r="AD23" i="2"/>
  <c r="AD19" i="2"/>
  <c r="R19" i="2"/>
  <c r="R21" i="2"/>
  <c r="R23" i="2"/>
  <c r="T23" i="2"/>
  <c r="T19" i="2"/>
  <c r="T21" i="2"/>
  <c r="X17" i="2"/>
  <c r="X23" i="2" s="1"/>
  <c r="AF23" i="2"/>
  <c r="AF19" i="2"/>
  <c r="AF21" i="2"/>
  <c r="P48" i="1"/>
  <c r="J48" i="1"/>
  <c r="P94" i="5"/>
  <c r="P13" i="5"/>
  <c r="P55" i="5"/>
  <c r="P58" i="5"/>
  <c r="P61" i="5"/>
  <c r="P85" i="5"/>
  <c r="P46" i="5"/>
  <c r="P25" i="5"/>
  <c r="P64" i="5"/>
  <c r="P70" i="5"/>
  <c r="P76" i="5"/>
  <c r="X52" i="2"/>
  <c r="AR48" i="2" s="1"/>
  <c r="AH50" i="2"/>
  <c r="AH52" i="2" s="1"/>
  <c r="P19" i="5"/>
  <c r="P28" i="5"/>
  <c r="P31" i="5"/>
  <c r="P34" i="5"/>
  <c r="P37" i="5"/>
  <c r="P100" i="5"/>
  <c r="P106" i="5"/>
  <c r="P112" i="5"/>
  <c r="P115" i="5"/>
  <c r="S66" i="4"/>
  <c r="S16" i="4"/>
  <c r="S48" i="4"/>
  <c r="S60" i="4"/>
  <c r="S12" i="4"/>
  <c r="S24" i="4"/>
  <c r="S26" i="4"/>
  <c r="S40" i="4"/>
  <c r="S70" i="4"/>
  <c r="S78" i="4"/>
  <c r="S87" i="4"/>
  <c r="S72" i="4"/>
  <c r="S80" i="4"/>
  <c r="P16" i="5"/>
  <c r="K48" i="1"/>
  <c r="S20" i="4"/>
  <c r="S32" i="4"/>
  <c r="S44" i="4"/>
  <c r="S52" i="4"/>
  <c r="S56" i="4"/>
  <c r="S10" i="4"/>
  <c r="S14" i="4"/>
  <c r="S18" i="4"/>
  <c r="S22" i="4"/>
  <c r="S28" i="4"/>
  <c r="S30" i="4"/>
  <c r="S34" i="4"/>
  <c r="S38" i="4"/>
  <c r="S42" i="4"/>
  <c r="S46" i="4"/>
  <c r="S50" i="4"/>
  <c r="S54" i="4"/>
  <c r="S58" i="4"/>
  <c r="S74" i="4"/>
  <c r="S82" i="4"/>
  <c r="P43" i="5"/>
  <c r="P52" i="5"/>
  <c r="P67" i="5"/>
  <c r="P79" i="5"/>
  <c r="P82" i="5"/>
  <c r="P103" i="5"/>
  <c r="P118" i="5"/>
  <c r="P121" i="5"/>
  <c r="N16" i="2"/>
  <c r="AH16" i="2" s="1"/>
  <c r="J56" i="1"/>
  <c r="P22" i="5"/>
  <c r="P73" i="5"/>
  <c r="P40" i="5"/>
  <c r="P97" i="5"/>
  <c r="AH11" i="2"/>
  <c r="J17" i="2"/>
  <c r="AB15" i="2"/>
  <c r="AB19" i="2" s="1"/>
  <c r="X15" i="2"/>
  <c r="P14" i="2"/>
  <c r="Z15" i="2"/>
  <c r="J15" i="2"/>
  <c r="V15" i="2"/>
  <c r="V19" i="2" s="1"/>
  <c r="Q19" i="1"/>
  <c r="J19" i="1"/>
  <c r="K19" i="1"/>
  <c r="X19" i="1"/>
  <c r="W19" i="1"/>
  <c r="P19" i="1"/>
  <c r="Q56" i="1"/>
  <c r="K56" i="1"/>
  <c r="P56" i="1"/>
  <c r="AH12" i="2"/>
  <c r="X19" i="2" l="1"/>
  <c r="N18" i="2"/>
  <c r="J19" i="2"/>
  <c r="X21" i="2"/>
  <c r="AH14" i="2"/>
  <c r="P18" i="2"/>
  <c r="J23" i="2"/>
  <c r="J21" i="2"/>
  <c r="AH21" i="2" s="1"/>
  <c r="N20" i="2"/>
  <c r="AH20" i="2" s="1"/>
  <c r="N22" i="2"/>
  <c r="Z19" i="2"/>
  <c r="X57" i="1"/>
  <c r="X25" i="2"/>
  <c r="V25" i="2"/>
  <c r="AB25" i="2"/>
  <c r="Z25" i="2"/>
  <c r="W36" i="2"/>
  <c r="AH36" i="2" s="1"/>
  <c r="W29" i="2"/>
  <c r="AH29" i="2" s="1"/>
  <c r="L24" i="2"/>
  <c r="J24" i="2"/>
  <c r="P24" i="2"/>
  <c r="N24" i="2"/>
  <c r="AH17" i="2"/>
  <c r="AJ16" i="2" s="1"/>
  <c r="AH15" i="2"/>
  <c r="A87" i="4" l="1"/>
  <c r="AJ14" i="2"/>
  <c r="X44" i="2"/>
  <c r="AH44" i="2" s="1"/>
  <c r="AB31" i="2"/>
  <c r="AH31" i="2" s="1"/>
  <c r="AH22" i="2"/>
  <c r="AB38" i="2"/>
  <c r="AH38" i="2" s="1"/>
  <c r="AB40" i="2"/>
  <c r="AH40" i="2" s="1"/>
  <c r="AB33" i="2"/>
  <c r="AH33" i="2" s="1"/>
  <c r="AH25" i="2"/>
  <c r="X46" i="2" s="1"/>
  <c r="X47" i="2" s="1"/>
  <c r="AR43" i="2" s="1"/>
  <c r="AH23" i="2"/>
  <c r="AH24" i="2"/>
  <c r="X45" i="2" s="1"/>
  <c r="AJ20" i="2"/>
  <c r="AH18" i="2"/>
  <c r="AH19" i="2"/>
  <c r="AB30" i="2" l="1"/>
  <c r="AH45" i="2"/>
  <c r="AB39" i="2"/>
  <c r="AH39" i="2" s="1"/>
  <c r="AB37" i="2"/>
  <c r="AJ22" i="2"/>
  <c r="AB32" i="2"/>
  <c r="AH32" i="2" s="1"/>
  <c r="AH46" i="2"/>
  <c r="AJ18" i="2"/>
  <c r="AB42" i="2" l="1"/>
  <c r="AR29" i="2" s="1"/>
  <c r="AH37" i="2"/>
  <c r="AH42" i="2" s="1"/>
  <c r="AB35" i="2"/>
  <c r="AH30" i="2"/>
  <c r="AH35" i="2" s="1"/>
  <c r="AH43" i="2" l="1"/>
  <c r="AH47" i="2" s="1"/>
</calcChain>
</file>

<file path=xl/sharedStrings.xml><?xml version="1.0" encoding="utf-8"?>
<sst xmlns="http://schemas.openxmlformats.org/spreadsheetml/2006/main" count="1605" uniqueCount="557">
  <si>
    <t>中学校</t>
  </si>
  <si>
    <t>小学校</t>
    <rPh sb="0" eb="3">
      <t>ショウガッコウ</t>
    </rPh>
    <phoneticPr fontId="3"/>
  </si>
  <si>
    <t>様式2-1</t>
    <rPh sb="0" eb="2">
      <t>ヨウシキ</t>
    </rPh>
    <phoneticPr fontId="5"/>
  </si>
  <si>
    <t>令和　　年　　月　　日</t>
  </si>
  <si>
    <t>松阪市立小中学校体育館空調設備整備DB事業に係る入札説明書等に関する質問書</t>
    <rPh sb="24" eb="26">
      <t>ニュウサツ</t>
    </rPh>
    <rPh sb="26" eb="30">
      <t>セツメイショナド</t>
    </rPh>
    <rPh sb="31" eb="32">
      <t>カン</t>
    </rPh>
    <rPh sb="34" eb="37">
      <t>シツモンショ</t>
    </rPh>
    <phoneticPr fontId="5"/>
  </si>
  <si>
    <t>会社名</t>
  </si>
  <si>
    <t>会社所在地</t>
    <rPh sb="0" eb="1">
      <t>カイ</t>
    </rPh>
    <rPh sb="1" eb="2">
      <t>シャ</t>
    </rPh>
    <phoneticPr fontId="5"/>
  </si>
  <si>
    <t>担当者所属・役職</t>
    <rPh sb="0" eb="3">
      <t>タントウシャ</t>
    </rPh>
    <rPh sb="6" eb="8">
      <t>ヤクショク</t>
    </rPh>
    <phoneticPr fontId="5"/>
  </si>
  <si>
    <t>担当者氏名</t>
    <rPh sb="3" eb="4">
      <t>シ</t>
    </rPh>
    <phoneticPr fontId="5"/>
  </si>
  <si>
    <t>電話番号</t>
  </si>
  <si>
    <t>ファックス番号</t>
    <phoneticPr fontId="5"/>
  </si>
  <si>
    <t>メールアドレス</t>
    <phoneticPr fontId="5"/>
  </si>
  <si>
    <t>&lt;入札説明書等に関する質問&gt;</t>
    <rPh sb="1" eb="3">
      <t>ニュウサツ</t>
    </rPh>
    <rPh sb="3" eb="6">
      <t>セツメイショ</t>
    </rPh>
    <rPh sb="6" eb="7">
      <t>ナド</t>
    </rPh>
    <rPh sb="8" eb="9">
      <t>カン</t>
    </rPh>
    <rPh sb="11" eb="13">
      <t>シツモン</t>
    </rPh>
    <phoneticPr fontId="5"/>
  </si>
  <si>
    <t>資料名</t>
    <rPh sb="0" eb="2">
      <t>シリョウ</t>
    </rPh>
    <rPh sb="2" eb="3">
      <t>メイ</t>
    </rPh>
    <phoneticPr fontId="5"/>
  </si>
  <si>
    <t>頁</t>
    <rPh sb="0" eb="1">
      <t>ページ</t>
    </rPh>
    <phoneticPr fontId="5"/>
  </si>
  <si>
    <t>章</t>
    <rPh sb="0" eb="1">
      <t>ショウ</t>
    </rPh>
    <phoneticPr fontId="5"/>
  </si>
  <si>
    <t>項</t>
    <rPh sb="0" eb="1">
      <t>コウ</t>
    </rPh>
    <phoneticPr fontId="5"/>
  </si>
  <si>
    <t>目</t>
    <rPh sb="0" eb="1">
      <t>メ</t>
    </rPh>
    <phoneticPr fontId="5"/>
  </si>
  <si>
    <t>項目名</t>
    <rPh sb="0" eb="2">
      <t>コウモク</t>
    </rPh>
    <rPh sb="2" eb="3">
      <t>メイ</t>
    </rPh>
    <phoneticPr fontId="5"/>
  </si>
  <si>
    <t>質問事項</t>
    <rPh sb="0" eb="2">
      <t>シツモン</t>
    </rPh>
    <rPh sb="2" eb="4">
      <t>ジコウ</t>
    </rPh>
    <phoneticPr fontId="5"/>
  </si>
  <si>
    <t>例</t>
    <rPh sb="0" eb="1">
      <t>レイ</t>
    </rPh>
    <phoneticPr fontId="5"/>
  </si>
  <si>
    <t>入札説明書</t>
    <rPh sb="0" eb="2">
      <t>ニュウサツ</t>
    </rPh>
    <rPh sb="2" eb="4">
      <t>セツメイ</t>
    </rPh>
    <rPh sb="4" eb="5">
      <t>ショ</t>
    </rPh>
    <phoneticPr fontId="5"/>
  </si>
  <si>
    <t>3.1.2.</t>
    <phoneticPr fontId="5"/>
  </si>
  <si>
    <t>（1）</t>
    <phoneticPr fontId="5"/>
  </si>
  <si>
    <t>ア</t>
    <phoneticPr fontId="5"/>
  </si>
  <si>
    <t>●●●●</t>
    <phoneticPr fontId="5"/>
  </si>
  <si>
    <t>「入札説明書　4頁　3.1.2.　（1）　ア」の内容についての質問事項がある場合には、左記のように記入してください。</t>
    <rPh sb="1" eb="3">
      <t>ニュウサツ</t>
    </rPh>
    <rPh sb="3" eb="6">
      <t>セツメイショ</t>
    </rPh>
    <rPh sb="8" eb="9">
      <t>ページ</t>
    </rPh>
    <rPh sb="24" eb="26">
      <t>ナイヨウ</t>
    </rPh>
    <rPh sb="31" eb="33">
      <t>シツモン</t>
    </rPh>
    <rPh sb="33" eb="35">
      <t>ジコウ</t>
    </rPh>
    <rPh sb="38" eb="40">
      <t>バアイ</t>
    </rPh>
    <rPh sb="43" eb="44">
      <t>ヒダリ</t>
    </rPh>
    <rPh sb="44" eb="45">
      <t>キ</t>
    </rPh>
    <rPh sb="49" eb="51">
      <t>キニュウ</t>
    </rPh>
    <phoneticPr fontId="5"/>
  </si>
  <si>
    <t>&lt;実施方針に関する意見&gt;</t>
    <rPh sb="1" eb="3">
      <t>ジッシ</t>
    </rPh>
    <rPh sb="3" eb="5">
      <t>ホウシン</t>
    </rPh>
    <rPh sb="6" eb="7">
      <t>カン</t>
    </rPh>
    <rPh sb="9" eb="11">
      <t>イケン</t>
    </rPh>
    <phoneticPr fontId="5"/>
  </si>
  <si>
    <t>節</t>
    <rPh sb="0" eb="1">
      <t>セツ</t>
    </rPh>
    <phoneticPr fontId="5"/>
  </si>
  <si>
    <t>細節</t>
    <rPh sb="0" eb="1">
      <t>ホソ</t>
    </rPh>
    <rPh sb="1" eb="2">
      <t>セツ</t>
    </rPh>
    <phoneticPr fontId="5"/>
  </si>
  <si>
    <t>実施方針</t>
    <rPh sb="0" eb="2">
      <t>ジッシ</t>
    </rPh>
    <rPh sb="2" eb="4">
      <t>ホウシン</t>
    </rPh>
    <phoneticPr fontId="5"/>
  </si>
  <si>
    <t>2.3.2.</t>
    <phoneticPr fontId="5"/>
  </si>
  <si>
    <t>（2）</t>
    <phoneticPr fontId="5"/>
  </si>
  <si>
    <t>「実施方針　6頁　2.3.2.　（2）　ア」の内容についての意見がある場合には、左記のように記入してください。</t>
    <rPh sb="1" eb="3">
      <t>ジッシ</t>
    </rPh>
    <rPh sb="3" eb="5">
      <t>ホウシン</t>
    </rPh>
    <rPh sb="7" eb="8">
      <t>ページ</t>
    </rPh>
    <rPh sb="23" eb="25">
      <t>ナイヨウ</t>
    </rPh>
    <rPh sb="30" eb="32">
      <t>イケン</t>
    </rPh>
    <rPh sb="35" eb="37">
      <t>バアイ</t>
    </rPh>
    <rPh sb="40" eb="41">
      <t>ヒダリ</t>
    </rPh>
    <rPh sb="41" eb="42">
      <t>キ</t>
    </rPh>
    <rPh sb="46" eb="48">
      <t>キニュウ</t>
    </rPh>
    <phoneticPr fontId="5"/>
  </si>
  <si>
    <t>※記入上の注意</t>
  </si>
  <si>
    <t>・同じ内容の質問を異なる資料・箇所に対して行う場合にも、別の質問として記入すること。</t>
    <rPh sb="6" eb="8">
      <t>シツモン</t>
    </rPh>
    <rPh sb="30" eb="32">
      <t>シツモン</t>
    </rPh>
    <phoneticPr fontId="5"/>
  </si>
  <si>
    <t>・質問が多い場合、行を適宜追加すること。</t>
    <rPh sb="1" eb="3">
      <t>シツモン</t>
    </rPh>
    <phoneticPr fontId="5"/>
  </si>
  <si>
    <r>
      <t>・</t>
    </r>
    <r>
      <rPr>
        <b/>
        <sz val="12"/>
        <rFont val="ＭＳ Ｐ明朝"/>
        <family val="1"/>
        <charset val="128"/>
      </rPr>
      <t>行の追加及び行の高さの変更以外、セルの結合等の表の書式の変更を行わないこと。</t>
    </r>
    <rPh sb="1" eb="2">
      <t>ギョウ</t>
    </rPh>
    <rPh sb="3" eb="5">
      <t>ツイカ</t>
    </rPh>
    <rPh sb="5" eb="6">
      <t>オヨ</t>
    </rPh>
    <rPh sb="7" eb="8">
      <t>ギョウ</t>
    </rPh>
    <rPh sb="9" eb="10">
      <t>タカ</t>
    </rPh>
    <rPh sb="12" eb="14">
      <t>ヘンコウ</t>
    </rPh>
    <rPh sb="14" eb="16">
      <t>イガイ</t>
    </rPh>
    <rPh sb="20" eb="22">
      <t>ケツゴウ</t>
    </rPh>
    <rPh sb="22" eb="23">
      <t>トウ</t>
    </rPh>
    <rPh sb="24" eb="25">
      <t>ヒョウ</t>
    </rPh>
    <rPh sb="26" eb="28">
      <t>ショシキ</t>
    </rPh>
    <rPh sb="29" eb="31">
      <t>ヘンコウ</t>
    </rPh>
    <rPh sb="32" eb="33">
      <t>オコナ</t>
    </rPh>
    <phoneticPr fontId="5"/>
  </si>
  <si>
    <t>（様式6-1）</t>
    <rPh sb="1" eb="3">
      <t>ヨウシキ</t>
    </rPh>
    <phoneticPr fontId="5"/>
  </si>
  <si>
    <t>チェックシート</t>
    <phoneticPr fontId="5"/>
  </si>
  <si>
    <t>提案受付番号：●●●</t>
    <rPh sb="0" eb="2">
      <t>テイアン</t>
    </rPh>
    <rPh sb="2" eb="4">
      <t>ウケツケ</t>
    </rPh>
    <rPh sb="4" eb="6">
      <t>バンゴウ</t>
    </rPh>
    <phoneticPr fontId="5"/>
  </si>
  <si>
    <t>項目等</t>
    <rPh sb="0" eb="2">
      <t>コウモク</t>
    </rPh>
    <rPh sb="2" eb="3">
      <t>トウ</t>
    </rPh>
    <phoneticPr fontId="5"/>
  </si>
  <si>
    <t>様式
Ｎｏ</t>
    <rPh sb="0" eb="2">
      <t>ヨウシキ</t>
    </rPh>
    <phoneticPr fontId="5"/>
  </si>
  <si>
    <t>参加者
確認</t>
    <rPh sb="0" eb="3">
      <t>サンカシャ</t>
    </rPh>
    <rPh sb="4" eb="6">
      <t>カクニン</t>
    </rPh>
    <phoneticPr fontId="5"/>
  </si>
  <si>
    <t>設計業務に関する要求水準</t>
    <phoneticPr fontId="5"/>
  </si>
  <si>
    <t>空調設備の設計業務</t>
  </si>
  <si>
    <t>一般的要件</t>
    <phoneticPr fontId="5"/>
  </si>
  <si>
    <t>2.3.1.（1）ア</t>
    <phoneticPr fontId="5"/>
  </si>
  <si>
    <t>2.3.1.（1）イ</t>
    <phoneticPr fontId="5"/>
  </si>
  <si>
    <t>その他、付随業務</t>
  </si>
  <si>
    <t>事前調査業務</t>
  </si>
  <si>
    <t>2.3.2.（1）ア</t>
    <phoneticPr fontId="5"/>
  </si>
  <si>
    <t>2.3.2.（1）イ</t>
    <phoneticPr fontId="5"/>
  </si>
  <si>
    <t>2.3.2.（1）ウ</t>
    <phoneticPr fontId="5"/>
  </si>
  <si>
    <t>各種関係機関との調整業務</t>
  </si>
  <si>
    <t>2.3.2.（2）ア</t>
    <phoneticPr fontId="5"/>
  </si>
  <si>
    <t>2.3.2.（2）イ</t>
    <phoneticPr fontId="5"/>
  </si>
  <si>
    <t>申請業務</t>
    <rPh sb="0" eb="2">
      <t>シンセイ</t>
    </rPh>
    <rPh sb="2" eb="4">
      <t>ギョウム</t>
    </rPh>
    <phoneticPr fontId="5"/>
  </si>
  <si>
    <t>2.3.2.（3）</t>
    <phoneticPr fontId="5"/>
  </si>
  <si>
    <t>検査業務</t>
    <phoneticPr fontId="5"/>
  </si>
  <si>
    <t>2.3.2.（4）ア</t>
    <phoneticPr fontId="5"/>
  </si>
  <si>
    <t>2.3.2.（4）イ</t>
    <phoneticPr fontId="5"/>
  </si>
  <si>
    <t>2.3.2.（4）ウ</t>
    <phoneticPr fontId="5"/>
  </si>
  <si>
    <t>施工業務に関する要求水準</t>
    <rPh sb="0" eb="2">
      <t>セコウ</t>
    </rPh>
    <rPh sb="2" eb="4">
      <t>ギョウム</t>
    </rPh>
    <rPh sb="5" eb="6">
      <t>カン</t>
    </rPh>
    <rPh sb="8" eb="10">
      <t>ヨウキュウ</t>
    </rPh>
    <rPh sb="10" eb="12">
      <t>スイジュン</t>
    </rPh>
    <phoneticPr fontId="5"/>
  </si>
  <si>
    <t>空調設備の施工業務</t>
    <phoneticPr fontId="5"/>
  </si>
  <si>
    <t>一般的要件</t>
  </si>
  <si>
    <t>3.3.1.（1）ア</t>
    <phoneticPr fontId="5"/>
  </si>
  <si>
    <t>3.3.1.（1）イ</t>
    <phoneticPr fontId="5"/>
  </si>
  <si>
    <t>3.3.1.（1）ウ</t>
    <phoneticPr fontId="5"/>
  </si>
  <si>
    <t>3.3.1.（1）エ</t>
    <phoneticPr fontId="5"/>
  </si>
  <si>
    <t>3.3.1.（1）オ</t>
    <phoneticPr fontId="5"/>
  </si>
  <si>
    <t>3.3.1.（1）カ</t>
    <phoneticPr fontId="5"/>
  </si>
  <si>
    <t>3.3.1.（1）キ</t>
    <phoneticPr fontId="5"/>
  </si>
  <si>
    <t>3.3.1.（1）ク</t>
    <phoneticPr fontId="5"/>
  </si>
  <si>
    <t>3.3.1.（1）ケ</t>
    <phoneticPr fontId="5"/>
  </si>
  <si>
    <t>3.3.1.（1）コ</t>
    <phoneticPr fontId="5"/>
  </si>
  <si>
    <t>3.3.1.（1）サ</t>
    <phoneticPr fontId="5"/>
  </si>
  <si>
    <t>工事用電力、水道、ガス等</t>
    <phoneticPr fontId="5"/>
  </si>
  <si>
    <t>3.3.1.（3）ア</t>
    <phoneticPr fontId="5"/>
  </si>
  <si>
    <t>3.3.1.（3）イ</t>
    <phoneticPr fontId="5"/>
  </si>
  <si>
    <t>3.3.1.（3）ウ</t>
    <phoneticPr fontId="5"/>
  </si>
  <si>
    <t>現場作業日・作業時間</t>
    <phoneticPr fontId="5"/>
  </si>
  <si>
    <t>3.3.1.（4）ア</t>
    <phoneticPr fontId="5"/>
  </si>
  <si>
    <t>3.3.1.（4）イ</t>
    <phoneticPr fontId="5"/>
  </si>
  <si>
    <t>3.3.1.（4）ウ</t>
    <phoneticPr fontId="5"/>
  </si>
  <si>
    <t>3.3.1.（4）エ</t>
    <phoneticPr fontId="5"/>
  </si>
  <si>
    <t>3.3.1.（4）オ</t>
    <phoneticPr fontId="5"/>
  </si>
  <si>
    <t>3.3.1.（4）カ</t>
    <phoneticPr fontId="5"/>
  </si>
  <si>
    <t>工事現場の管理</t>
    <phoneticPr fontId="5"/>
  </si>
  <si>
    <t>3.3.1.（5）ア</t>
    <phoneticPr fontId="5"/>
  </si>
  <si>
    <t>3.3.1.（5）イ</t>
    <phoneticPr fontId="5"/>
  </si>
  <si>
    <t>3.3.1.（5）ウ</t>
    <phoneticPr fontId="5"/>
  </si>
  <si>
    <t>3.3.1.（5）エ</t>
    <phoneticPr fontId="5"/>
  </si>
  <si>
    <t>3.3.1.（5）オ</t>
    <phoneticPr fontId="5"/>
  </si>
  <si>
    <t>3.3.1.（5）カ</t>
    <phoneticPr fontId="5"/>
  </si>
  <si>
    <t>3.3.1.（5）キ</t>
    <phoneticPr fontId="5"/>
  </si>
  <si>
    <t>3.3.1.（5）ク</t>
    <phoneticPr fontId="5"/>
  </si>
  <si>
    <t>3.3.1.（5）ケ</t>
    <phoneticPr fontId="5"/>
  </si>
  <si>
    <t>3.3.1.（6）ア</t>
    <phoneticPr fontId="5"/>
  </si>
  <si>
    <t>3.3.1.（6）イ</t>
    <phoneticPr fontId="5"/>
  </si>
  <si>
    <t>3.3.1.（6）ウ</t>
    <phoneticPr fontId="5"/>
  </si>
  <si>
    <t>3.3.1.（6）エ</t>
    <phoneticPr fontId="5"/>
  </si>
  <si>
    <t>3.3.1.（6）オ</t>
    <phoneticPr fontId="5"/>
  </si>
  <si>
    <t>空調設備の取扱い説明</t>
    <phoneticPr fontId="5"/>
  </si>
  <si>
    <t>3.3.1.（7）</t>
    <phoneticPr fontId="5"/>
  </si>
  <si>
    <t>その他、付随業務</t>
    <phoneticPr fontId="5"/>
  </si>
  <si>
    <t>事前調査業務</t>
    <phoneticPr fontId="5"/>
  </si>
  <si>
    <t>3.3.2.（1）</t>
    <phoneticPr fontId="5"/>
  </si>
  <si>
    <t>各種関係機関との調整業務</t>
    <phoneticPr fontId="5"/>
  </si>
  <si>
    <t>3.3.2.（2）ア</t>
    <phoneticPr fontId="5"/>
  </si>
  <si>
    <t>3.3.2.（2）イ</t>
    <phoneticPr fontId="5"/>
  </si>
  <si>
    <t>3.3.2.（2）ウ</t>
    <phoneticPr fontId="5"/>
  </si>
  <si>
    <t>3.3.2.（2）エ</t>
    <phoneticPr fontId="5"/>
  </si>
  <si>
    <t>3.3.2.（2）オ</t>
    <phoneticPr fontId="5"/>
  </si>
  <si>
    <t>3.3.2.（2）カ</t>
    <phoneticPr fontId="5"/>
  </si>
  <si>
    <t>3.3.2.（2）キ</t>
    <phoneticPr fontId="5"/>
  </si>
  <si>
    <t>3.3.2.（2）ク</t>
    <phoneticPr fontId="5"/>
  </si>
  <si>
    <t>3.3.2.（2）ケ</t>
    <phoneticPr fontId="5"/>
  </si>
  <si>
    <t xml:space="preserve">3.3.2.（2）コ </t>
    <phoneticPr fontId="5"/>
  </si>
  <si>
    <t xml:space="preserve">3.3.2.（2）サ </t>
    <phoneticPr fontId="5"/>
  </si>
  <si>
    <t>3.3.2.（3）ア</t>
    <phoneticPr fontId="5"/>
  </si>
  <si>
    <t>3.3.2.（3）イ</t>
    <phoneticPr fontId="5"/>
  </si>
  <si>
    <t xml:space="preserve">3.3.2.（4）ア </t>
    <phoneticPr fontId="5"/>
  </si>
  <si>
    <t xml:space="preserve">3.3.2.（4）イ </t>
    <phoneticPr fontId="5"/>
  </si>
  <si>
    <t>3.3.2.（4）ウ</t>
    <phoneticPr fontId="5"/>
  </si>
  <si>
    <t xml:space="preserve">3.3.2.（4）エ </t>
    <phoneticPr fontId="5"/>
  </si>
  <si>
    <t>工事監理業務に関する要求水準</t>
    <rPh sb="0" eb="2">
      <t>コウジ</t>
    </rPh>
    <rPh sb="2" eb="4">
      <t>カンリ</t>
    </rPh>
    <rPh sb="4" eb="6">
      <t>ギョウム</t>
    </rPh>
    <rPh sb="7" eb="8">
      <t>カン</t>
    </rPh>
    <rPh sb="10" eb="12">
      <t>ヨウキュウ</t>
    </rPh>
    <rPh sb="12" eb="14">
      <t>スイジュン</t>
    </rPh>
    <phoneticPr fontId="5"/>
  </si>
  <si>
    <t>空調設備の工事監理業務</t>
    <phoneticPr fontId="5"/>
  </si>
  <si>
    <t>4.3.1.（1）ア</t>
    <phoneticPr fontId="5"/>
  </si>
  <si>
    <t xml:space="preserve">4.3.1.（1）イ </t>
    <phoneticPr fontId="5"/>
  </si>
  <si>
    <t xml:space="preserve">4.3.1.（1）ウ </t>
    <phoneticPr fontId="5"/>
  </si>
  <si>
    <t xml:space="preserve">4.3.1.（1）エ </t>
    <phoneticPr fontId="5"/>
  </si>
  <si>
    <t>申請業務</t>
    <rPh sb="0" eb="2">
      <t>シンセイ</t>
    </rPh>
    <phoneticPr fontId="5"/>
  </si>
  <si>
    <t xml:space="preserve">4.3.2.（1） </t>
    <phoneticPr fontId="5"/>
  </si>
  <si>
    <t xml:space="preserve">4.3.2.（2） </t>
    <phoneticPr fontId="5"/>
  </si>
  <si>
    <t>空調設備の機能及び性能に関する要求水準</t>
    <phoneticPr fontId="5"/>
  </si>
  <si>
    <t>共通事項</t>
    <phoneticPr fontId="5"/>
  </si>
  <si>
    <t>一般事項</t>
    <phoneticPr fontId="5"/>
  </si>
  <si>
    <t>室内機</t>
    <phoneticPr fontId="5"/>
  </si>
  <si>
    <t>配管設備</t>
    <phoneticPr fontId="5"/>
  </si>
  <si>
    <t>冷媒管</t>
    <phoneticPr fontId="5"/>
  </si>
  <si>
    <t>ドレン管</t>
    <phoneticPr fontId="5"/>
  </si>
  <si>
    <t>自動制御設備</t>
    <phoneticPr fontId="5"/>
  </si>
  <si>
    <t>個別リモコン</t>
    <phoneticPr fontId="5"/>
  </si>
  <si>
    <t>エネルギー供給設備</t>
    <phoneticPr fontId="5"/>
  </si>
  <si>
    <t>学校
番号</t>
    <rPh sb="0" eb="2">
      <t>ガッコウ</t>
    </rPh>
    <rPh sb="3" eb="5">
      <t>バンゴウ</t>
    </rPh>
    <phoneticPr fontId="5"/>
  </si>
  <si>
    <t>学校名</t>
    <rPh sb="0" eb="2">
      <t>ガッコウ</t>
    </rPh>
    <rPh sb="2" eb="3">
      <t>メイ</t>
    </rPh>
    <phoneticPr fontId="5"/>
  </si>
  <si>
    <t>種別</t>
    <rPh sb="0" eb="2">
      <t>シュベツ</t>
    </rPh>
    <phoneticPr fontId="5"/>
  </si>
  <si>
    <t>消費量</t>
    <rPh sb="0" eb="2">
      <t>ショウヒ</t>
    </rPh>
    <rPh sb="2" eb="3">
      <t>リョウ</t>
    </rPh>
    <phoneticPr fontId="5"/>
  </si>
  <si>
    <t>料金</t>
    <rPh sb="0" eb="2">
      <t>リョウキン</t>
    </rPh>
    <phoneticPr fontId="5"/>
  </si>
  <si>
    <t>単位</t>
    <rPh sb="0" eb="2">
      <t>タンイ</t>
    </rPh>
    <phoneticPr fontId="5"/>
  </si>
  <si>
    <t>初年度</t>
    <rPh sb="0" eb="3">
      <t>ショネンド</t>
    </rPh>
    <phoneticPr fontId="5"/>
  </si>
  <si>
    <t>最終年度</t>
    <rPh sb="0" eb="2">
      <t>サイシュウ</t>
    </rPh>
    <rPh sb="2" eb="3">
      <t>ネン</t>
    </rPh>
    <rPh sb="3" eb="4">
      <t>ド</t>
    </rPh>
    <phoneticPr fontId="3"/>
  </si>
  <si>
    <t>計</t>
    <rPh sb="0" eb="1">
      <t>ケイ</t>
    </rPh>
    <phoneticPr fontId="5"/>
  </si>
  <si>
    <t>合計</t>
    <rPh sb="0" eb="2">
      <t>ゴウケイ</t>
    </rPh>
    <phoneticPr fontId="5"/>
  </si>
  <si>
    <t>第一</t>
  </si>
  <si>
    <t>(千円/年)</t>
    <rPh sb="1" eb="3">
      <t>センエン</t>
    </rPh>
    <rPh sb="4" eb="5">
      <t>ネン</t>
    </rPh>
    <phoneticPr fontId="5"/>
  </si>
  <si>
    <t>LPガス</t>
    <phoneticPr fontId="5"/>
  </si>
  <si>
    <t>第二</t>
  </si>
  <si>
    <t>第三</t>
  </si>
  <si>
    <t>第四</t>
  </si>
  <si>
    <t>第五</t>
  </si>
  <si>
    <t>幸</t>
  </si>
  <si>
    <t>松江</t>
  </si>
  <si>
    <t>伊勢寺</t>
  </si>
  <si>
    <t>港</t>
  </si>
  <si>
    <t>花岡</t>
  </si>
  <si>
    <t>松尾</t>
  </si>
  <si>
    <t>大河内</t>
  </si>
  <si>
    <t>射和</t>
  </si>
  <si>
    <t>山室山</t>
  </si>
  <si>
    <t>徳和</t>
  </si>
  <si>
    <t>豊地</t>
  </si>
  <si>
    <t>中川</t>
  </si>
  <si>
    <t>豊田</t>
  </si>
  <si>
    <t>中原</t>
  </si>
  <si>
    <t>天白</t>
  </si>
  <si>
    <t>鵲</t>
  </si>
  <si>
    <t>小野江</t>
  </si>
  <si>
    <t>粥見</t>
  </si>
  <si>
    <t>殿町</t>
  </si>
  <si>
    <t>鎌田</t>
    <rPh sb="0" eb="2">
      <t>カマタ</t>
    </rPh>
    <phoneticPr fontId="3"/>
  </si>
  <si>
    <t>久保</t>
  </si>
  <si>
    <t>東部</t>
  </si>
  <si>
    <t>中部</t>
  </si>
  <si>
    <t>西</t>
  </si>
  <si>
    <t>嬉野</t>
  </si>
  <si>
    <t>三雲</t>
  </si>
  <si>
    <t>飯南</t>
  </si>
  <si>
    <t>飯高</t>
  </si>
  <si>
    <t>○×小学校</t>
    <rPh sb="2" eb="5">
      <t>ショウガッコウ</t>
    </rPh>
    <phoneticPr fontId="5"/>
  </si>
  <si>
    <t>都市ガス</t>
    <rPh sb="0" eb="2">
      <t>トシ</t>
    </rPh>
    <phoneticPr fontId="3"/>
  </si>
  <si>
    <t>系統記号</t>
    <rPh sb="0" eb="2">
      <t>ケイトウ</t>
    </rPh>
    <rPh sb="2" eb="4">
      <t>キゴウ</t>
    </rPh>
    <phoneticPr fontId="5"/>
  </si>
  <si>
    <t>機器名称</t>
    <rPh sb="0" eb="2">
      <t>キキ</t>
    </rPh>
    <rPh sb="2" eb="4">
      <t>メイショウ</t>
    </rPh>
    <phoneticPr fontId="5"/>
  </si>
  <si>
    <t>製造者名</t>
    <rPh sb="0" eb="3">
      <t>セイゾウシャ</t>
    </rPh>
    <rPh sb="3" eb="4">
      <t>メイ</t>
    </rPh>
    <phoneticPr fontId="5"/>
  </si>
  <si>
    <t>型番</t>
    <rPh sb="0" eb="2">
      <t>カタバン</t>
    </rPh>
    <phoneticPr fontId="5"/>
  </si>
  <si>
    <t>設置場所</t>
    <rPh sb="0" eb="2">
      <t>セッチ</t>
    </rPh>
    <rPh sb="2" eb="4">
      <t>バショ</t>
    </rPh>
    <phoneticPr fontId="5"/>
  </si>
  <si>
    <t>台数
（台）</t>
    <rPh sb="0" eb="2">
      <t>ダイスウ</t>
    </rPh>
    <rPh sb="4" eb="5">
      <t>ダイ</t>
    </rPh>
    <phoneticPr fontId="5"/>
  </si>
  <si>
    <t>機器能力</t>
    <rPh sb="0" eb="2">
      <t>キキ</t>
    </rPh>
    <rPh sb="2" eb="4">
      <t>ノウリョク</t>
    </rPh>
    <phoneticPr fontId="5"/>
  </si>
  <si>
    <t>電力</t>
    <rPh sb="0" eb="2">
      <t>デンリョク</t>
    </rPh>
    <phoneticPr fontId="5"/>
  </si>
  <si>
    <t>ガス</t>
    <phoneticPr fontId="5"/>
  </si>
  <si>
    <t>備考</t>
    <rPh sb="0" eb="2">
      <t>ビコウ</t>
    </rPh>
    <phoneticPr fontId="5"/>
  </si>
  <si>
    <t>定格能力</t>
    <rPh sb="0" eb="2">
      <t>テイカク</t>
    </rPh>
    <rPh sb="2" eb="4">
      <t>ノウリョク</t>
    </rPh>
    <phoneticPr fontId="5"/>
  </si>
  <si>
    <t>定格能力合計</t>
    <rPh sb="0" eb="2">
      <t>テイカク</t>
    </rPh>
    <rPh sb="2" eb="4">
      <t>ノウリョク</t>
    </rPh>
    <rPh sb="4" eb="5">
      <t>ゴウ</t>
    </rPh>
    <rPh sb="5" eb="6">
      <t>ケイ</t>
    </rPh>
    <phoneticPr fontId="5"/>
  </si>
  <si>
    <t>相</t>
    <rPh sb="0" eb="1">
      <t>ソウ</t>
    </rPh>
    <phoneticPr fontId="5"/>
  </si>
  <si>
    <t>電圧</t>
    <rPh sb="0" eb="2">
      <t>デンアツ</t>
    </rPh>
    <phoneticPr fontId="5"/>
  </si>
  <si>
    <t>定格消費電力</t>
    <rPh sb="0" eb="2">
      <t>テイカク</t>
    </rPh>
    <rPh sb="2" eb="4">
      <t>ショウヒ</t>
    </rPh>
    <rPh sb="4" eb="6">
      <t>デンリョク</t>
    </rPh>
    <phoneticPr fontId="5"/>
  </si>
  <si>
    <t>定格消費電力合計</t>
    <rPh sb="0" eb="2">
      <t>テイカク</t>
    </rPh>
    <rPh sb="2" eb="4">
      <t>ショウヒ</t>
    </rPh>
    <rPh sb="4" eb="6">
      <t>デンリョク</t>
    </rPh>
    <rPh sb="6" eb="7">
      <t>ゴウ</t>
    </rPh>
    <rPh sb="7" eb="8">
      <t>ケイ</t>
    </rPh>
    <phoneticPr fontId="5"/>
  </si>
  <si>
    <t>待機時</t>
    <rPh sb="0" eb="2">
      <t>タイキ</t>
    </rPh>
    <rPh sb="2" eb="3">
      <t>ジ</t>
    </rPh>
    <phoneticPr fontId="5"/>
  </si>
  <si>
    <t>定格ガス消費量</t>
    <rPh sb="0" eb="2">
      <t>テイカク</t>
    </rPh>
    <rPh sb="4" eb="6">
      <t>ショウヒ</t>
    </rPh>
    <rPh sb="6" eb="7">
      <t>リョウ</t>
    </rPh>
    <phoneticPr fontId="5"/>
  </si>
  <si>
    <t>定格ガス消費量合計</t>
    <rPh sb="0" eb="2">
      <t>テイカク</t>
    </rPh>
    <rPh sb="4" eb="6">
      <t>ショウヒ</t>
    </rPh>
    <rPh sb="6" eb="7">
      <t>リョウ</t>
    </rPh>
    <rPh sb="7" eb="8">
      <t>ゴウ</t>
    </rPh>
    <rPh sb="8" eb="9">
      <t>ケイ</t>
    </rPh>
    <phoneticPr fontId="5"/>
  </si>
  <si>
    <t>LPG</t>
    <phoneticPr fontId="3"/>
  </si>
  <si>
    <t>冷房</t>
    <rPh sb="0" eb="2">
      <t>レイボウ</t>
    </rPh>
    <phoneticPr fontId="5"/>
  </si>
  <si>
    <t>暖房</t>
    <rPh sb="0" eb="2">
      <t>ダンボウ</t>
    </rPh>
    <phoneticPr fontId="5"/>
  </si>
  <si>
    <t>消費電力</t>
    <rPh sb="0" eb="2">
      <t>ショウヒ</t>
    </rPh>
    <rPh sb="2" eb="4">
      <t>デンリョク</t>
    </rPh>
    <phoneticPr fontId="5"/>
  </si>
  <si>
    <t>消費電力
合計</t>
    <rPh sb="0" eb="2">
      <t>ショウヒ</t>
    </rPh>
    <rPh sb="2" eb="4">
      <t>デンリョク</t>
    </rPh>
    <rPh sb="5" eb="6">
      <t>ゴウ</t>
    </rPh>
    <rPh sb="6" eb="7">
      <t>ケイ</t>
    </rPh>
    <phoneticPr fontId="5"/>
  </si>
  <si>
    <t>（kW/台）</t>
    <rPh sb="4" eb="5">
      <t>ダイ</t>
    </rPh>
    <phoneticPr fontId="5"/>
  </si>
  <si>
    <t>（kW/台）</t>
  </si>
  <si>
    <t>（kW）</t>
    <phoneticPr fontId="5"/>
  </si>
  <si>
    <t>（Φ）</t>
    <phoneticPr fontId="5"/>
  </si>
  <si>
    <t>（V）</t>
    <phoneticPr fontId="5"/>
  </si>
  <si>
    <t>（kW）</t>
  </si>
  <si>
    <t>（㎥/台）</t>
    <rPh sb="3" eb="4">
      <t>ダイ</t>
    </rPh>
    <phoneticPr fontId="5"/>
  </si>
  <si>
    <t>（㎥）</t>
    <phoneticPr fontId="5"/>
  </si>
  <si>
    <t>室外機</t>
    <rPh sb="0" eb="3">
      <t>シツガイキ</t>
    </rPh>
    <phoneticPr fontId="5"/>
  </si>
  <si>
    <t>室外機計</t>
    <rPh sb="0" eb="3">
      <t>シツガイキ</t>
    </rPh>
    <rPh sb="3" eb="4">
      <t>ケイ</t>
    </rPh>
    <phoneticPr fontId="5"/>
  </si>
  <si>
    <t>室内機</t>
    <rPh sb="0" eb="3">
      <t>シツナイキ</t>
    </rPh>
    <phoneticPr fontId="5"/>
  </si>
  <si>
    <t>室内機計</t>
    <rPh sb="0" eb="3">
      <t>シツナイキ</t>
    </rPh>
    <rPh sb="3" eb="4">
      <t>ケイ</t>
    </rPh>
    <phoneticPr fontId="5"/>
  </si>
  <si>
    <t>その他</t>
    <rPh sb="2" eb="3">
      <t>タ</t>
    </rPh>
    <phoneticPr fontId="5"/>
  </si>
  <si>
    <t>その他電力を消費するものを記入してください。</t>
    <rPh sb="2" eb="3">
      <t>タ</t>
    </rPh>
    <rPh sb="3" eb="5">
      <t>デンリョク</t>
    </rPh>
    <rPh sb="6" eb="8">
      <t>ショウヒ</t>
    </rPh>
    <rPh sb="13" eb="15">
      <t>キニュウ</t>
    </rPh>
    <phoneticPr fontId="12"/>
  </si>
  <si>
    <t>その他計</t>
    <rPh sb="2" eb="3">
      <t>タ</t>
    </rPh>
    <rPh sb="3" eb="4">
      <t>ケイ</t>
    </rPh>
    <phoneticPr fontId="5"/>
  </si>
  <si>
    <t>○×小学校</t>
    <phoneticPr fontId="3"/>
  </si>
  <si>
    <t>ピーク時最大負荷</t>
    <rPh sb="3" eb="4">
      <t>ジ</t>
    </rPh>
    <rPh sb="4" eb="6">
      <t>サイダイ</t>
    </rPh>
    <rPh sb="6" eb="8">
      <t>フカ</t>
    </rPh>
    <phoneticPr fontId="5"/>
  </si>
  <si>
    <t>（光熱水費算出のための仮設定値）</t>
    <rPh sb="1" eb="5">
      <t>コウネツスイヒ</t>
    </rPh>
    <rPh sb="5" eb="7">
      <t>サンシュツ</t>
    </rPh>
    <rPh sb="11" eb="12">
      <t>カリ</t>
    </rPh>
    <rPh sb="12" eb="15">
      <t>セッテイチ</t>
    </rPh>
    <phoneticPr fontId="5"/>
  </si>
  <si>
    <t>月別エネルギー消費量の算定</t>
    <rPh sb="0" eb="2">
      <t>ツキベツ</t>
    </rPh>
    <rPh sb="7" eb="10">
      <t>ショウヒリョウ</t>
    </rPh>
    <rPh sb="11" eb="13">
      <t>サンテイ</t>
    </rPh>
    <phoneticPr fontId="5"/>
  </si>
  <si>
    <t>冷房期間</t>
    <rPh sb="0" eb="2">
      <t>レイボウ</t>
    </rPh>
    <rPh sb="2" eb="3">
      <t>キ</t>
    </rPh>
    <rPh sb="3" eb="4">
      <t>カン</t>
    </rPh>
    <phoneticPr fontId="5"/>
  </si>
  <si>
    <t>非空調期間</t>
    <rPh sb="0" eb="1">
      <t>ヒ</t>
    </rPh>
    <rPh sb="1" eb="3">
      <t>クウチョウ</t>
    </rPh>
    <rPh sb="3" eb="4">
      <t>キ</t>
    </rPh>
    <rPh sb="4" eb="5">
      <t>カン</t>
    </rPh>
    <phoneticPr fontId="5"/>
  </si>
  <si>
    <t>暖房期間</t>
    <rPh sb="0" eb="2">
      <t>ダンボウ</t>
    </rPh>
    <rPh sb="2" eb="4">
      <t>キカン</t>
    </rPh>
    <phoneticPr fontId="5"/>
  </si>
  <si>
    <t>6月</t>
    <rPh sb="1" eb="2">
      <t>ガツ</t>
    </rPh>
    <phoneticPr fontId="5"/>
  </si>
  <si>
    <t>7月</t>
    <rPh sb="1" eb="2">
      <t>ガツ</t>
    </rPh>
    <phoneticPr fontId="5"/>
  </si>
  <si>
    <t>8月</t>
  </si>
  <si>
    <t>9月</t>
  </si>
  <si>
    <t>10月</t>
  </si>
  <si>
    <t>11月</t>
  </si>
  <si>
    <t>12月</t>
  </si>
  <si>
    <t>1月</t>
  </si>
  <si>
    <t>2月</t>
  </si>
  <si>
    <t>3月</t>
  </si>
  <si>
    <t>4月</t>
  </si>
  <si>
    <t>5月</t>
  </si>
  <si>
    <t>空調機運転時間（ｈ）</t>
    <rPh sb="0" eb="2">
      <t>クウチョウ</t>
    </rPh>
    <rPh sb="2" eb="3">
      <t>キ</t>
    </rPh>
    <rPh sb="3" eb="5">
      <t>ウンテン</t>
    </rPh>
    <rPh sb="5" eb="7">
      <t>ジカン</t>
    </rPh>
    <phoneticPr fontId="3"/>
  </si>
  <si>
    <t>運転日数（日/月）</t>
    <rPh sb="5" eb="6">
      <t>ニチ</t>
    </rPh>
    <rPh sb="7" eb="8">
      <t>ゲツ</t>
    </rPh>
    <phoneticPr fontId="3"/>
  </si>
  <si>
    <t>－</t>
    <phoneticPr fontId="3"/>
  </si>
  <si>
    <t>運転時間（時/日）</t>
    <rPh sb="5" eb="6">
      <t>ジ</t>
    </rPh>
    <rPh sb="7" eb="8">
      <t>ニチ</t>
    </rPh>
    <phoneticPr fontId="3"/>
  </si>
  <si>
    <t>夏季</t>
    <rPh sb="0" eb="2">
      <t>カキ</t>
    </rPh>
    <phoneticPr fontId="5"/>
  </si>
  <si>
    <t>－</t>
    <phoneticPr fontId="5"/>
  </si>
  <si>
    <t>－</t>
  </si>
  <si>
    <t>その他季</t>
    <rPh sb="2" eb="3">
      <t>タ</t>
    </rPh>
    <rPh sb="3" eb="4">
      <t>キ</t>
    </rPh>
    <phoneticPr fontId="5"/>
  </si>
  <si>
    <t>月別負荷率（％）</t>
    <rPh sb="0" eb="2">
      <t>ツキベツ</t>
    </rPh>
    <rPh sb="2" eb="4">
      <t>フカ</t>
    </rPh>
    <rPh sb="4" eb="5">
      <t>リツ</t>
    </rPh>
    <phoneticPr fontId="5"/>
  </si>
  <si>
    <t>全負荷相当運転時間（h）</t>
    <rPh sb="0" eb="1">
      <t>ゼン</t>
    </rPh>
    <rPh sb="1" eb="3">
      <t>フカ</t>
    </rPh>
    <rPh sb="3" eb="5">
      <t>ソウトウ</t>
    </rPh>
    <rPh sb="5" eb="7">
      <t>ウンテン</t>
    </rPh>
    <rPh sb="7" eb="9">
      <t>ジカン</t>
    </rPh>
    <phoneticPr fontId="5"/>
  </si>
  <si>
    <t>月別待機時間（h）</t>
    <rPh sb="0" eb="2">
      <t>ツキベツ</t>
    </rPh>
    <rPh sb="2" eb="4">
      <t>タイキ</t>
    </rPh>
    <rPh sb="4" eb="6">
      <t>ジカン</t>
    </rPh>
    <phoneticPr fontId="5"/>
  </si>
  <si>
    <t>室外機消費電力量（kWh）</t>
    <rPh sb="0" eb="3">
      <t>シツガイキ</t>
    </rPh>
    <rPh sb="3" eb="5">
      <t>ショウヒ</t>
    </rPh>
    <rPh sb="5" eb="7">
      <t>デンリョク</t>
    </rPh>
    <rPh sb="7" eb="8">
      <t>リョウ</t>
    </rPh>
    <phoneticPr fontId="5"/>
  </si>
  <si>
    <t>室内機消費電力量（kWh）</t>
    <rPh sb="0" eb="3">
      <t>シツナイキ</t>
    </rPh>
    <rPh sb="3" eb="5">
      <t>ショウヒ</t>
    </rPh>
    <rPh sb="5" eb="7">
      <t>デンリョク</t>
    </rPh>
    <rPh sb="7" eb="8">
      <t>リョウ</t>
    </rPh>
    <phoneticPr fontId="5"/>
  </si>
  <si>
    <t>その他消費電力量（kWh）</t>
    <rPh sb="2" eb="3">
      <t>タ</t>
    </rPh>
    <rPh sb="3" eb="5">
      <t>ショウヒ</t>
    </rPh>
    <rPh sb="5" eb="7">
      <t>デンリョク</t>
    </rPh>
    <rPh sb="7" eb="8">
      <t>リョウ</t>
    </rPh>
    <phoneticPr fontId="5"/>
  </si>
  <si>
    <t>ガス消費量（㎥）</t>
    <rPh sb="2" eb="4">
      <t>ショウヒ</t>
    </rPh>
    <rPh sb="4" eb="5">
      <t>リョウ</t>
    </rPh>
    <phoneticPr fontId="5"/>
  </si>
  <si>
    <t>冬期</t>
    <rPh sb="0" eb="2">
      <t>トウキ</t>
    </rPh>
    <phoneticPr fontId="5"/>
  </si>
  <si>
    <t>年間水光熱費の算定</t>
    <rPh sb="0" eb="2">
      <t>ネンカン</t>
    </rPh>
    <rPh sb="2" eb="3">
      <t>スイ</t>
    </rPh>
    <rPh sb="3" eb="6">
      <t>コウネツヒ</t>
    </rPh>
    <rPh sb="7" eb="9">
      <t>サンテイ</t>
    </rPh>
    <phoneticPr fontId="5"/>
  </si>
  <si>
    <t>年間CO2排出量の算定（参考）</t>
    <rPh sb="0" eb="2">
      <t>ネンカン</t>
    </rPh>
    <rPh sb="5" eb="7">
      <t>ハイシュツ</t>
    </rPh>
    <rPh sb="7" eb="8">
      <t>リョウ</t>
    </rPh>
    <rPh sb="9" eb="11">
      <t>サンテイ</t>
    </rPh>
    <rPh sb="12" eb="14">
      <t>サンコウ</t>
    </rPh>
    <phoneticPr fontId="5"/>
  </si>
  <si>
    <t>費目</t>
    <rPh sb="0" eb="2">
      <t>ヒモク</t>
    </rPh>
    <phoneticPr fontId="5"/>
  </si>
  <si>
    <t>区分</t>
    <rPh sb="0" eb="2">
      <t>クブン</t>
    </rPh>
    <phoneticPr fontId="5"/>
  </si>
  <si>
    <t>算出根拠</t>
    <rPh sb="0" eb="2">
      <t>サンシュツ</t>
    </rPh>
    <rPh sb="2" eb="4">
      <t>コンキョ</t>
    </rPh>
    <phoneticPr fontId="5"/>
  </si>
  <si>
    <t>金額（円/年）</t>
    <rPh sb="0" eb="2">
      <t>キンガク</t>
    </rPh>
    <rPh sb="3" eb="4">
      <t>エン</t>
    </rPh>
    <rPh sb="5" eb="6">
      <t>ネン</t>
    </rPh>
    <phoneticPr fontId="5"/>
  </si>
  <si>
    <t>CO2排出係数</t>
    <rPh sb="3" eb="5">
      <t>ハイシュツ</t>
    </rPh>
    <rPh sb="5" eb="7">
      <t>ケイスウ</t>
    </rPh>
    <phoneticPr fontId="5"/>
  </si>
  <si>
    <t>CO2排出量</t>
    <rPh sb="3" eb="5">
      <t>ハイシュツ</t>
    </rPh>
    <rPh sb="5" eb="6">
      <t>リョウ</t>
    </rPh>
    <phoneticPr fontId="5"/>
  </si>
  <si>
    <t>電力料金</t>
    <rPh sb="0" eb="2">
      <t>デンリョク</t>
    </rPh>
    <rPh sb="2" eb="4">
      <t>リョウキン</t>
    </rPh>
    <phoneticPr fontId="5"/>
  </si>
  <si>
    <t>高圧電力</t>
    <rPh sb="0" eb="2">
      <t>コウアツ</t>
    </rPh>
    <rPh sb="2" eb="4">
      <t>デンリョク</t>
    </rPh>
    <phoneticPr fontId="5"/>
  </si>
  <si>
    <t>基本料金</t>
    <rPh sb="0" eb="2">
      <t>キホン</t>
    </rPh>
    <rPh sb="2" eb="4">
      <t>リョウキン</t>
    </rPh>
    <phoneticPr fontId="5"/>
  </si>
  <si>
    <t>円/kW･月×</t>
    <rPh sb="0" eb="1">
      <t>エン</t>
    </rPh>
    <rPh sb="5" eb="6">
      <t>ツキ</t>
    </rPh>
    <phoneticPr fontId="5"/>
  </si>
  <si>
    <t>kW×</t>
    <phoneticPr fontId="5"/>
  </si>
  <si>
    <t>ヶ月×</t>
    <rPh sb="1" eb="2">
      <t>ゲツ</t>
    </rPh>
    <phoneticPr fontId="5"/>
  </si>
  <si>
    <t>（力率割引）</t>
    <rPh sb="1" eb="2">
      <t>リキ</t>
    </rPh>
    <rPh sb="2" eb="3">
      <t>リツ</t>
    </rPh>
    <rPh sb="3" eb="5">
      <t>ワリビキ</t>
    </rPh>
    <phoneticPr fontId="5"/>
  </si>
  <si>
    <t>kg-CO2/kWh</t>
    <phoneticPr fontId="5"/>
  </si>
  <si>
    <t>t-CO2/年</t>
    <rPh sb="6" eb="7">
      <t>ネン</t>
    </rPh>
    <phoneticPr fontId="5"/>
  </si>
  <si>
    <t>従量料金</t>
    <rPh sb="0" eb="2">
      <t>ジュウリョウ</t>
    </rPh>
    <rPh sb="2" eb="4">
      <t>リョウキン</t>
    </rPh>
    <phoneticPr fontId="5"/>
  </si>
  <si>
    <t>冷房期間</t>
    <rPh sb="0" eb="2">
      <t>レイボウ</t>
    </rPh>
    <rPh sb="2" eb="4">
      <t>キカン</t>
    </rPh>
    <phoneticPr fontId="5"/>
  </si>
  <si>
    <t>（</t>
    <phoneticPr fontId="3"/>
  </si>
  <si>
    <t>＋</t>
    <phoneticPr fontId="3"/>
  </si>
  <si>
    <t>）</t>
    <phoneticPr fontId="3"/>
  </si>
  <si>
    <t>円/kWh（昼間）×</t>
    <rPh sb="0" eb="1">
      <t>エン</t>
    </rPh>
    <rPh sb="6" eb="8">
      <t>チュウカン</t>
    </rPh>
    <phoneticPr fontId="5"/>
  </si>
  <si>
    <t>kWh</t>
    <phoneticPr fontId="5"/>
  </si>
  <si>
    <t>電力用料金</t>
    <rPh sb="0" eb="3">
      <t>デンリョクヨウ</t>
    </rPh>
    <rPh sb="3" eb="5">
      <t>リョウキン</t>
    </rPh>
    <phoneticPr fontId="5"/>
  </si>
  <si>
    <t>燃料費調整単価</t>
    <rPh sb="0" eb="2">
      <t>ネンリョウ</t>
    </rPh>
    <rPh sb="3" eb="5">
      <t>チョウセイ</t>
    </rPh>
    <rPh sb="5" eb="7">
      <t>タンカ</t>
    </rPh>
    <phoneticPr fontId="5"/>
  </si>
  <si>
    <t>再エネ発電促進賦課金</t>
    <rPh sb="0" eb="1">
      <t>サイ</t>
    </rPh>
    <rPh sb="3" eb="5">
      <t>ハツデン</t>
    </rPh>
    <rPh sb="5" eb="7">
      <t>ソクシン</t>
    </rPh>
    <rPh sb="7" eb="10">
      <t>フカキン</t>
    </rPh>
    <phoneticPr fontId="5"/>
  </si>
  <si>
    <t>小計</t>
    <rPh sb="0" eb="2">
      <t>ショウケイ</t>
    </rPh>
    <phoneticPr fontId="5"/>
  </si>
  <si>
    <t>kWh/年</t>
    <rPh sb="4" eb="5">
      <t>ネン</t>
    </rPh>
    <phoneticPr fontId="5"/>
  </si>
  <si>
    <t>低圧電力</t>
    <rPh sb="0" eb="2">
      <t>テイアツ</t>
    </rPh>
    <rPh sb="2" eb="4">
      <t>デンリョク</t>
    </rPh>
    <phoneticPr fontId="5"/>
  </si>
  <si>
    <t>ガス料金</t>
    <rPh sb="2" eb="4">
      <t>リョウキン</t>
    </rPh>
    <phoneticPr fontId="5"/>
  </si>
  <si>
    <t>都市ガス
（13A）</t>
    <rPh sb="0" eb="2">
      <t>トシ</t>
    </rPh>
    <phoneticPr fontId="5"/>
  </si>
  <si>
    <t>円/月×</t>
    <rPh sb="0" eb="1">
      <t>エン</t>
    </rPh>
    <rPh sb="2" eb="3">
      <t>ツキ</t>
    </rPh>
    <phoneticPr fontId="5"/>
  </si>
  <si>
    <t>ヶ月</t>
    <rPh sb="1" eb="2">
      <t>ゲツ</t>
    </rPh>
    <phoneticPr fontId="5"/>
  </si>
  <si>
    <t>kg-CO2/㎥</t>
    <phoneticPr fontId="5"/>
  </si>
  <si>
    <t>流量基本料金</t>
    <rPh sb="0" eb="2">
      <t>リュウリョウ</t>
    </rPh>
    <rPh sb="2" eb="4">
      <t>キホン</t>
    </rPh>
    <rPh sb="4" eb="6">
      <t>リョウキン</t>
    </rPh>
    <phoneticPr fontId="5"/>
  </si>
  <si>
    <t>円/㎥N×</t>
    <rPh sb="0" eb="1">
      <t>エン</t>
    </rPh>
    <phoneticPr fontId="5"/>
  </si>
  <si>
    <t>㎥×</t>
    <phoneticPr fontId="5"/>
  </si>
  <si>
    <t>㎥</t>
    <phoneticPr fontId="5"/>
  </si>
  <si>
    <t>㎥/年</t>
    <rPh sb="2" eb="3">
      <t>ネン</t>
    </rPh>
    <phoneticPr fontId="5"/>
  </si>
  <si>
    <t>ＬＰＧ
（バルク供給）</t>
    <rPh sb="8" eb="10">
      <t>キョウキュウ</t>
    </rPh>
    <phoneticPr fontId="5"/>
  </si>
  <si>
    <t>ＬＰＧ</t>
    <phoneticPr fontId="5"/>
  </si>
  <si>
    <t>学校名</t>
    <rPh sb="0" eb="2">
      <t>ガッコウ</t>
    </rPh>
    <rPh sb="2" eb="3">
      <t>メイ</t>
    </rPh>
    <phoneticPr fontId="3"/>
  </si>
  <si>
    <t>計画</t>
    <rPh sb="0" eb="2">
      <t>ケイカク</t>
    </rPh>
    <phoneticPr fontId="5"/>
  </si>
  <si>
    <t>受電
容量</t>
    <rPh sb="0" eb="2">
      <t>ジュデン</t>
    </rPh>
    <rPh sb="3" eb="5">
      <t>ヨウリョウ</t>
    </rPh>
    <phoneticPr fontId="5"/>
  </si>
  <si>
    <t>契約
電力</t>
    <rPh sb="0" eb="2">
      <t>ケイヤク</t>
    </rPh>
    <rPh sb="3" eb="5">
      <t>デンリョク</t>
    </rPh>
    <phoneticPr fontId="5"/>
  </si>
  <si>
    <t>変圧器</t>
    <rPh sb="0" eb="3">
      <t>ヘンアツキ</t>
    </rPh>
    <phoneticPr fontId="5"/>
  </si>
  <si>
    <t>変圧器
改修の
有無</t>
    <rPh sb="0" eb="3">
      <t>ヘンアツキ</t>
    </rPh>
    <rPh sb="4" eb="6">
      <t>カイシュウ</t>
    </rPh>
    <rPh sb="8" eb="10">
      <t>ウム</t>
    </rPh>
    <phoneticPr fontId="5"/>
  </si>
  <si>
    <t>単相</t>
    <rPh sb="0" eb="1">
      <t>タン</t>
    </rPh>
    <rPh sb="1" eb="2">
      <t>ソウ</t>
    </rPh>
    <phoneticPr fontId="5"/>
  </si>
  <si>
    <t>三相</t>
    <rPh sb="0" eb="2">
      <t>サンソウ</t>
    </rPh>
    <phoneticPr fontId="5"/>
  </si>
  <si>
    <t>(kVA)</t>
    <phoneticPr fontId="5"/>
  </si>
  <si>
    <t>(kW)</t>
    <phoneticPr fontId="5"/>
  </si>
  <si>
    <t>容量
(kVA)</t>
    <rPh sb="0" eb="2">
      <t>ヨウリョウ</t>
    </rPh>
    <phoneticPr fontId="5"/>
  </si>
  <si>
    <t>定格
電流値(A)</t>
    <rPh sb="0" eb="2">
      <t>テイカク</t>
    </rPh>
    <rPh sb="3" eb="5">
      <t>デンリュウ</t>
    </rPh>
    <rPh sb="5" eb="6">
      <t>チ</t>
    </rPh>
    <phoneticPr fontId="5"/>
  </si>
  <si>
    <t>最大
電流値(A)</t>
    <rPh sb="0" eb="2">
      <t>サイダイ</t>
    </rPh>
    <rPh sb="3" eb="5">
      <t>デンリュウ</t>
    </rPh>
    <rPh sb="5" eb="6">
      <t>チ</t>
    </rPh>
    <phoneticPr fontId="5"/>
  </si>
  <si>
    <t>定格
電流値(A)
①</t>
    <rPh sb="0" eb="2">
      <t>テイカク</t>
    </rPh>
    <rPh sb="3" eb="5">
      <t>デンリュウ</t>
    </rPh>
    <rPh sb="5" eb="6">
      <t>チ</t>
    </rPh>
    <phoneticPr fontId="5"/>
  </si>
  <si>
    <t>空調最大
電流値(A)</t>
    <rPh sb="0" eb="2">
      <t>クウチョウ</t>
    </rPh>
    <rPh sb="2" eb="4">
      <t>サイダイ</t>
    </rPh>
    <rPh sb="5" eb="7">
      <t>デンリュウ</t>
    </rPh>
    <rPh sb="7" eb="8">
      <t>チ</t>
    </rPh>
    <phoneticPr fontId="5"/>
  </si>
  <si>
    <t>最大
電流値(A)
②</t>
    <rPh sb="0" eb="2">
      <t>サイダイ</t>
    </rPh>
    <rPh sb="3" eb="5">
      <t>デンリュウ</t>
    </rPh>
    <rPh sb="5" eb="6">
      <t>チ</t>
    </rPh>
    <phoneticPr fontId="5"/>
  </si>
  <si>
    <t>②/①
(％)</t>
    <phoneticPr fontId="5"/>
  </si>
  <si>
    <t>定格
電流値(A)
③</t>
    <rPh sb="0" eb="2">
      <t>テイカク</t>
    </rPh>
    <rPh sb="3" eb="5">
      <t>デンリュウ</t>
    </rPh>
    <rPh sb="5" eb="6">
      <t>チ</t>
    </rPh>
    <phoneticPr fontId="5"/>
  </si>
  <si>
    <t>最大
電流値(A)
④</t>
    <rPh sb="0" eb="2">
      <t>サイダイ</t>
    </rPh>
    <rPh sb="3" eb="5">
      <t>デンリュウ</t>
    </rPh>
    <rPh sb="5" eb="6">
      <t>チ</t>
    </rPh>
    <phoneticPr fontId="5"/>
  </si>
  <si>
    <t>第一</t>
    <phoneticPr fontId="3"/>
  </si>
  <si>
    <t>第二</t>
    <phoneticPr fontId="3"/>
  </si>
  <si>
    <t>第三</t>
    <phoneticPr fontId="3"/>
  </si>
  <si>
    <t>第四</t>
    <phoneticPr fontId="3"/>
  </si>
  <si>
    <t>第五</t>
    <phoneticPr fontId="3"/>
  </si>
  <si>
    <t>幸</t>
    <phoneticPr fontId="3"/>
  </si>
  <si>
    <t>松江</t>
    <phoneticPr fontId="3"/>
  </si>
  <si>
    <t>伊勢寺</t>
    <phoneticPr fontId="3"/>
  </si>
  <si>
    <t>港</t>
    <phoneticPr fontId="3"/>
  </si>
  <si>
    <t>花岡</t>
    <phoneticPr fontId="3"/>
  </si>
  <si>
    <t>松尾</t>
    <phoneticPr fontId="3"/>
  </si>
  <si>
    <t>大河内</t>
    <phoneticPr fontId="3"/>
  </si>
  <si>
    <t>射和</t>
    <phoneticPr fontId="3"/>
  </si>
  <si>
    <t>山室山</t>
    <phoneticPr fontId="3"/>
  </si>
  <si>
    <t>徳和</t>
    <phoneticPr fontId="3"/>
  </si>
  <si>
    <t>豊地</t>
    <phoneticPr fontId="3"/>
  </si>
  <si>
    <t>中川</t>
    <phoneticPr fontId="3"/>
  </si>
  <si>
    <t>豊田</t>
    <phoneticPr fontId="3"/>
  </si>
  <si>
    <t>中原</t>
    <phoneticPr fontId="3"/>
  </si>
  <si>
    <t>天白</t>
    <phoneticPr fontId="3"/>
  </si>
  <si>
    <t>鵲</t>
    <phoneticPr fontId="3"/>
  </si>
  <si>
    <t>小野江</t>
    <phoneticPr fontId="3"/>
  </si>
  <si>
    <t>粥見</t>
    <phoneticPr fontId="3"/>
  </si>
  <si>
    <t>殿町</t>
    <phoneticPr fontId="3"/>
  </si>
  <si>
    <t>中学校</t>
    <phoneticPr fontId="3"/>
  </si>
  <si>
    <t>久保</t>
    <phoneticPr fontId="3"/>
  </si>
  <si>
    <t>東部</t>
    <phoneticPr fontId="3"/>
  </si>
  <si>
    <t>中部</t>
    <phoneticPr fontId="3"/>
  </si>
  <si>
    <t>西</t>
    <phoneticPr fontId="3"/>
  </si>
  <si>
    <t>嬉野</t>
    <phoneticPr fontId="3"/>
  </si>
  <si>
    <t>三雲</t>
    <phoneticPr fontId="3"/>
  </si>
  <si>
    <t>飯南</t>
    <phoneticPr fontId="3"/>
  </si>
  <si>
    <t>飯高</t>
    <phoneticPr fontId="3"/>
  </si>
  <si>
    <t>単価</t>
    <rPh sb="0" eb="2">
      <t>タンカ</t>
    </rPh>
    <phoneticPr fontId="3"/>
  </si>
  <si>
    <t>都市ガス</t>
    <phoneticPr fontId="3"/>
  </si>
  <si>
    <t>電気</t>
    <rPh sb="0" eb="2">
      <t>デンキ</t>
    </rPh>
    <phoneticPr fontId="5"/>
  </si>
  <si>
    <r>
      <t>(m</t>
    </r>
    <r>
      <rPr>
        <vertAlign val="superscript"/>
        <sz val="11"/>
        <color theme="1"/>
        <rFont val="ＭＳ 明朝"/>
        <family val="1"/>
        <charset val="128"/>
      </rPr>
      <t>3</t>
    </r>
    <r>
      <rPr>
        <sz val="11"/>
        <color theme="1"/>
        <rFont val="ＭＳ 明朝"/>
        <family val="1"/>
        <charset val="128"/>
      </rPr>
      <t>/年)</t>
    </r>
    <rPh sb="4" eb="5">
      <t>ネン</t>
    </rPh>
    <phoneticPr fontId="5"/>
  </si>
  <si>
    <t xml:space="preserve"> 「松阪市立小中学校体育館空調設備整備DB事業」に関する入札説明書等について、次のとおり質問事項がありますので提出します。</t>
    <rPh sb="2" eb="6">
      <t>マツサカシリツ</t>
    </rPh>
    <rPh sb="10" eb="13">
      <t>タイイクカン</t>
    </rPh>
    <rPh sb="21" eb="23">
      <t>ジギョウ</t>
    </rPh>
    <rPh sb="25" eb="26">
      <t>カン</t>
    </rPh>
    <rPh sb="28" eb="30">
      <t>ニュウサツ</t>
    </rPh>
    <rPh sb="30" eb="33">
      <t>セツメイショ</t>
    </rPh>
    <rPh sb="33" eb="34">
      <t>ナド</t>
    </rPh>
    <rPh sb="44" eb="46">
      <t>シツモン</t>
    </rPh>
    <rPh sb="46" eb="48">
      <t>ジコウ</t>
    </rPh>
    <phoneticPr fontId="5"/>
  </si>
  <si>
    <t>(kWh/年)</t>
    <phoneticPr fontId="5"/>
  </si>
  <si>
    <t>2～12年度</t>
    <rPh sb="4" eb="6">
      <t>ネンド</t>
    </rPh>
    <phoneticPr fontId="5"/>
  </si>
  <si>
    <t>※１ 期間は13年間としています。</t>
    <rPh sb="3" eb="5">
      <t>キカン</t>
    </rPh>
    <rPh sb="8" eb="10">
      <t>ネンカン</t>
    </rPh>
    <phoneticPr fontId="5"/>
  </si>
  <si>
    <t>都市ガス/LPG併用</t>
    <rPh sb="0" eb="2">
      <t>トシ</t>
    </rPh>
    <rPh sb="8" eb="10">
      <t>ヘイヨウ</t>
    </rPh>
    <phoneticPr fontId="3"/>
  </si>
  <si>
    <t>ガスを使用する場合はガス種別を選択してください⇒</t>
    <rPh sb="3" eb="5">
      <t>シヨウ</t>
    </rPh>
    <rPh sb="7" eb="9">
      <t>バアイ</t>
    </rPh>
    <rPh sb="12" eb="14">
      <t>シュベツ</t>
    </rPh>
    <rPh sb="15" eb="17">
      <t>センタク</t>
    </rPh>
    <phoneticPr fontId="5"/>
  </si>
  <si>
    <t>※２ ガスの消費量は、標準状態の体積（m3N）を入力してください。</t>
    <rPh sb="6" eb="8">
      <t>ショウヒ</t>
    </rPh>
    <rPh sb="8" eb="9">
      <t>リョウ</t>
    </rPh>
    <rPh sb="11" eb="13">
      <t>ヒョウジュン</t>
    </rPh>
    <rPh sb="13" eb="15">
      <t>ジョウタイ</t>
    </rPh>
    <rPh sb="16" eb="18">
      <t>タイセキ</t>
    </rPh>
    <rPh sb="24" eb="26">
      <t>ニュウリョク</t>
    </rPh>
    <phoneticPr fontId="5"/>
  </si>
  <si>
    <t>※３ 各機器類の仕様（能力、消費量）がわかる資料等を添付してください。</t>
    <rPh sb="3" eb="7">
      <t>カクキキルイ</t>
    </rPh>
    <rPh sb="8" eb="10">
      <t>シヨウ</t>
    </rPh>
    <rPh sb="11" eb="13">
      <t>ノウリョク</t>
    </rPh>
    <rPh sb="14" eb="17">
      <t>ショウヒリョウ</t>
    </rPh>
    <rPh sb="22" eb="24">
      <t>シリョウ</t>
    </rPh>
    <rPh sb="24" eb="25">
      <t>トウ</t>
    </rPh>
    <rPh sb="26" eb="28">
      <t>テンプ</t>
    </rPh>
    <phoneticPr fontId="5"/>
  </si>
  <si>
    <t>受電容量計画表</t>
    <rPh sb="0" eb="2">
      <t>ジュデン</t>
    </rPh>
    <rPh sb="2" eb="4">
      <t>ヨウリョウ</t>
    </rPh>
    <rPh sb="4" eb="6">
      <t>ケイカク</t>
    </rPh>
    <rPh sb="6" eb="7">
      <t>ヒョウ</t>
    </rPh>
    <phoneticPr fontId="5"/>
  </si>
  <si>
    <t>エネルギー量総括表</t>
    <rPh sb="5" eb="6">
      <t>リョウ</t>
    </rPh>
    <rPh sb="6" eb="8">
      <t>ソウカツ</t>
    </rPh>
    <rPh sb="8" eb="9">
      <t>オモテ</t>
    </rPh>
    <phoneticPr fontId="5"/>
  </si>
  <si>
    <t>学校別空調機器表</t>
    <rPh sb="0" eb="2">
      <t>ガッコウ</t>
    </rPh>
    <rPh sb="2" eb="3">
      <t>ベツ</t>
    </rPh>
    <rPh sb="3" eb="5">
      <t>クウチョウ</t>
    </rPh>
    <rPh sb="5" eb="7">
      <t>キキ</t>
    </rPh>
    <rPh sb="7" eb="8">
      <t>ヒョウ</t>
    </rPh>
    <phoneticPr fontId="5"/>
  </si>
  <si>
    <t>学校別光熱水費算定表</t>
    <rPh sb="0" eb="2">
      <t>ガッコウ</t>
    </rPh>
    <rPh sb="2" eb="3">
      <t>ベツ</t>
    </rPh>
    <rPh sb="3" eb="7">
      <t>コウネツミズヒ</t>
    </rPh>
    <rPh sb="7" eb="9">
      <t>サンテイ</t>
    </rPh>
    <rPh sb="9" eb="10">
      <t>ヒョウ</t>
    </rPh>
    <phoneticPr fontId="5"/>
  </si>
  <si>
    <t>※５ 小学校と中学校で空調機運転時間が変わるため、学校に応じてシートを使い分けてください。</t>
    <rPh sb="3" eb="6">
      <t>ショウガッコウ</t>
    </rPh>
    <rPh sb="7" eb="10">
      <t>チュウガッコウ</t>
    </rPh>
    <rPh sb="19" eb="20">
      <t>カ</t>
    </rPh>
    <rPh sb="25" eb="27">
      <t>ガッコウ</t>
    </rPh>
    <rPh sb="28" eb="29">
      <t>オウ</t>
    </rPh>
    <rPh sb="35" eb="36">
      <t>ツカ</t>
    </rPh>
    <rPh sb="37" eb="38">
      <t>ワ</t>
    </rPh>
    <phoneticPr fontId="3"/>
  </si>
  <si>
    <t>(様式11-3）</t>
    <rPh sb="1" eb="3">
      <t>ヨウシキ</t>
    </rPh>
    <phoneticPr fontId="5"/>
  </si>
  <si>
    <t>(様式11-4）</t>
    <rPh sb="1" eb="3">
      <t>ヨウシキ</t>
    </rPh>
    <phoneticPr fontId="5"/>
  </si>
  <si>
    <t>（様式11-5）</t>
    <phoneticPr fontId="3"/>
  </si>
  <si>
    <t>※６ 様式11-5のガス種別で「都市ガス/LPG併用」を選択した場合のガス料金は、都市ガスの方に記入してください。</t>
    <rPh sb="3" eb="5">
      <t>ヨウシキ</t>
    </rPh>
    <rPh sb="12" eb="14">
      <t>シュベツ</t>
    </rPh>
    <rPh sb="16" eb="18">
      <t>トシ</t>
    </rPh>
    <rPh sb="24" eb="26">
      <t>ヘイヨウ</t>
    </rPh>
    <rPh sb="28" eb="30">
      <t>センタク</t>
    </rPh>
    <rPh sb="32" eb="34">
      <t>バアイ</t>
    </rPh>
    <rPh sb="37" eb="39">
      <t>リョウキン</t>
    </rPh>
    <rPh sb="41" eb="43">
      <t>トシ</t>
    </rPh>
    <rPh sb="46" eb="47">
      <t>ホウ</t>
    </rPh>
    <rPh sb="48" eb="50">
      <t>キニュウ</t>
    </rPh>
    <phoneticPr fontId="3"/>
  </si>
  <si>
    <t>－</t>
    <phoneticPr fontId="3"/>
  </si>
  <si>
    <t>○×中学校</t>
    <rPh sb="2" eb="3">
      <t>チュウ</t>
    </rPh>
    <phoneticPr fontId="3"/>
  </si>
  <si>
    <t>75(主)</t>
    <rPh sb="3" eb="4">
      <t>シュ</t>
    </rPh>
    <phoneticPr fontId="3"/>
  </si>
  <si>
    <t>75(主)</t>
    <phoneticPr fontId="3"/>
  </si>
  <si>
    <t>50(主)</t>
    <phoneticPr fontId="3"/>
  </si>
  <si>
    <t>100(主)</t>
    <phoneticPr fontId="3"/>
  </si>
  <si>
    <t>200(主)</t>
    <phoneticPr fontId="3"/>
  </si>
  <si>
    <t>20(主)</t>
    <phoneticPr fontId="3"/>
  </si>
  <si>
    <t>206(主)</t>
    <phoneticPr fontId="3"/>
  </si>
  <si>
    <t>137(主)</t>
    <phoneticPr fontId="3"/>
  </si>
  <si>
    <t>274(主)</t>
    <phoneticPr fontId="3"/>
  </si>
  <si>
    <t>275(主)</t>
    <phoneticPr fontId="3"/>
  </si>
  <si>
    <t>549(主)</t>
    <phoneticPr fontId="3"/>
  </si>
  <si>
    <t>550(主)</t>
    <phoneticPr fontId="3"/>
  </si>
  <si>
    <t>357(主)</t>
    <phoneticPr fontId="3"/>
  </si>
  <si>
    <t>55(主)</t>
    <phoneticPr fontId="3"/>
  </si>
  <si>
    <t>100(副)</t>
    <rPh sb="4" eb="5">
      <t>フク</t>
    </rPh>
    <phoneticPr fontId="3"/>
  </si>
  <si>
    <t>274(副)</t>
    <phoneticPr fontId="3"/>
  </si>
  <si>
    <t>100(副)</t>
    <phoneticPr fontId="3"/>
  </si>
  <si>
    <t>75(副)</t>
    <phoneticPr fontId="3"/>
  </si>
  <si>
    <t>206(副)</t>
    <phoneticPr fontId="3"/>
  </si>
  <si>
    <t>275(副)</t>
    <phoneticPr fontId="3"/>
  </si>
  <si>
    <t>150(副)</t>
    <phoneticPr fontId="3"/>
  </si>
  <si>
    <t>412(副)</t>
    <phoneticPr fontId="3"/>
  </si>
  <si>
    <t>357(副)</t>
    <phoneticPr fontId="3"/>
  </si>
  <si>
    <t>50(副)</t>
    <phoneticPr fontId="3"/>
  </si>
  <si>
    <t>137(副)</t>
    <phoneticPr fontId="3"/>
  </si>
  <si>
    <t>100(主)</t>
    <rPh sb="4" eb="5">
      <t>シュ</t>
    </rPh>
    <phoneticPr fontId="3"/>
  </si>
  <si>
    <t>100(第2)</t>
    <rPh sb="4" eb="5">
      <t>ダイ</t>
    </rPh>
    <phoneticPr fontId="3"/>
  </si>
  <si>
    <t>275(第2)</t>
    <phoneticPr fontId="3"/>
  </si>
  <si>
    <t>75(空調用)</t>
    <rPh sb="3" eb="6">
      <t>クウチョウヨウ</t>
    </rPh>
    <phoneticPr fontId="3"/>
  </si>
  <si>
    <t>206(空調用)</t>
    <phoneticPr fontId="3"/>
  </si>
  <si>
    <t>‐(主)</t>
    <phoneticPr fontId="3"/>
  </si>
  <si>
    <t>現状(令和8年1月現在)</t>
    <rPh sb="0" eb="2">
      <t>ゲンジョウ</t>
    </rPh>
    <rPh sb="6" eb="7">
      <t>ネン</t>
    </rPh>
    <rPh sb="8" eb="9">
      <t>ガツ</t>
    </rPh>
    <rPh sb="9" eb="11">
      <t>ゲンザイ</t>
    </rPh>
    <phoneticPr fontId="5"/>
  </si>
  <si>
    <t>東部北</t>
    <rPh sb="0" eb="3">
      <t>トウブキタ</t>
    </rPh>
    <phoneticPr fontId="3"/>
  </si>
  <si>
    <t>東部南</t>
    <rPh sb="0" eb="3">
      <t>トウブミナミ</t>
    </rPh>
    <phoneticPr fontId="3"/>
  </si>
  <si>
    <t>よねのしょう</t>
    <phoneticPr fontId="3"/>
  </si>
  <si>
    <t>東部北</t>
    <rPh sb="0" eb="2">
      <t>トウブ</t>
    </rPh>
    <rPh sb="2" eb="3">
      <t>キタ</t>
    </rPh>
    <phoneticPr fontId="3"/>
  </si>
  <si>
    <t>2.3.1.（1）ウ</t>
    <phoneticPr fontId="5"/>
  </si>
  <si>
    <t>2.3.1.（1）エ</t>
    <phoneticPr fontId="5"/>
  </si>
  <si>
    <t>業務関連資料の作成</t>
    <rPh sb="0" eb="2">
      <t>ギョウム</t>
    </rPh>
    <rPh sb="2" eb="6">
      <t>カンレンシリョウ</t>
    </rPh>
    <rPh sb="7" eb="9">
      <t>サクセイ</t>
    </rPh>
    <phoneticPr fontId="5"/>
  </si>
  <si>
    <t>2.3.1.（2）</t>
    <phoneticPr fontId="5"/>
  </si>
  <si>
    <t>3.3.1.（1）シ</t>
    <phoneticPr fontId="5"/>
  </si>
  <si>
    <t>3.3.1.（1）ス</t>
    <phoneticPr fontId="5"/>
  </si>
  <si>
    <t>3.3.1.（1）セ</t>
    <phoneticPr fontId="5"/>
  </si>
  <si>
    <t>3.3.1.（1）ソ</t>
    <phoneticPr fontId="5"/>
  </si>
  <si>
    <t>3.3.1.（1）タ</t>
    <phoneticPr fontId="5"/>
  </si>
  <si>
    <t>3.3.1.（1）チ</t>
    <phoneticPr fontId="5"/>
  </si>
  <si>
    <t>3.3.1.（2）</t>
    <phoneticPr fontId="5"/>
  </si>
  <si>
    <t>3.3.1.（4）キ</t>
    <phoneticPr fontId="5"/>
  </si>
  <si>
    <t>3.3.1.（4）ク</t>
    <phoneticPr fontId="5"/>
  </si>
  <si>
    <t>3.3.1.（5）コ</t>
    <phoneticPr fontId="5"/>
  </si>
  <si>
    <t>4.3.1.（2）</t>
    <phoneticPr fontId="5"/>
  </si>
  <si>
    <t>5.1.コ</t>
    <phoneticPr fontId="5"/>
  </si>
  <si>
    <t>空調機器設備</t>
    <rPh sb="0" eb="2">
      <t>クウチョウ</t>
    </rPh>
    <rPh sb="2" eb="4">
      <t>キキ</t>
    </rPh>
    <rPh sb="4" eb="6">
      <t>セツビ</t>
    </rPh>
    <phoneticPr fontId="5"/>
  </si>
  <si>
    <t>室外機</t>
    <phoneticPr fontId="5"/>
  </si>
  <si>
    <t>5.2.2.(1)</t>
    <phoneticPr fontId="3"/>
  </si>
  <si>
    <t>5.2.2.(2)ア</t>
    <phoneticPr fontId="3"/>
  </si>
  <si>
    <t>5.2.2.(2)イ</t>
    <phoneticPr fontId="3"/>
  </si>
  <si>
    <t>5.2.2.(2)ウ</t>
    <phoneticPr fontId="3"/>
  </si>
  <si>
    <t>自動制御設備</t>
    <rPh sb="0" eb="4">
      <t>ジドウセイギョ</t>
    </rPh>
    <rPh sb="4" eb="6">
      <t>セツビ</t>
    </rPh>
    <phoneticPr fontId="5"/>
  </si>
  <si>
    <t>その他の付帯設備</t>
    <phoneticPr fontId="5"/>
  </si>
  <si>
    <t>バルクタンク</t>
    <phoneticPr fontId="5"/>
  </si>
  <si>
    <t>配管配線等</t>
    <phoneticPr fontId="5"/>
  </si>
  <si>
    <t>5.6.1.ア</t>
  </si>
  <si>
    <t>5.6.1.イ</t>
  </si>
  <si>
    <t>5.6.1.ウ</t>
  </si>
  <si>
    <t>5.6.1.エ</t>
  </si>
  <si>
    <t>5.6.1.オ</t>
  </si>
  <si>
    <t>5.6.1.カ</t>
  </si>
  <si>
    <t>5.6.2.ア</t>
  </si>
  <si>
    <t>5.6.2.イ</t>
  </si>
  <si>
    <t>5.6.1.キ</t>
    <phoneticPr fontId="3"/>
  </si>
  <si>
    <t>5.6.2.ウ</t>
    <phoneticPr fontId="3"/>
  </si>
  <si>
    <t>5.6.2.エ</t>
    <phoneticPr fontId="3"/>
  </si>
  <si>
    <t>5.6.2.カ</t>
    <phoneticPr fontId="3"/>
  </si>
  <si>
    <t>5.6.2.キ</t>
    <phoneticPr fontId="3"/>
  </si>
  <si>
    <t>5.6.2.ク</t>
    <phoneticPr fontId="3"/>
  </si>
  <si>
    <t>5.6.2.ケ</t>
    <phoneticPr fontId="3"/>
  </si>
  <si>
    <t>5.6.2.コ</t>
    <phoneticPr fontId="3"/>
  </si>
  <si>
    <t>5.6.2.サ</t>
    <phoneticPr fontId="3"/>
  </si>
  <si>
    <t>5.6.2.シ</t>
    <phoneticPr fontId="3"/>
  </si>
  <si>
    <t>5.6.2.ス</t>
    <phoneticPr fontId="3"/>
  </si>
  <si>
    <t>5.6.2.セ</t>
    <phoneticPr fontId="3"/>
  </si>
  <si>
    <t>5.6.2.ソ</t>
    <phoneticPr fontId="3"/>
  </si>
  <si>
    <t>5.6.2.オ</t>
    <phoneticPr fontId="3"/>
  </si>
  <si>
    <t>5.6.2.タ</t>
    <phoneticPr fontId="3"/>
  </si>
  <si>
    <t>5.2.3.ス</t>
  </si>
  <si>
    <t>5.2.3.セ</t>
  </si>
  <si>
    <t>5.2.3.ソ</t>
  </si>
  <si>
    <t>（様式11-6）中学校用</t>
    <rPh sb="8" eb="11">
      <t>チュウガッコウ</t>
    </rPh>
    <rPh sb="11" eb="12">
      <t>ヨウ</t>
    </rPh>
    <phoneticPr fontId="5"/>
  </si>
  <si>
    <t>※１ ピーク時最大負荷は、光熱水費算出のための仮設定値です。様式11-5の空調機器表作成の際は、各々で熱負荷を算定の上、機器選定してください。</t>
    <rPh sb="6" eb="7">
      <t>ジ</t>
    </rPh>
    <rPh sb="7" eb="9">
      <t>サイダイ</t>
    </rPh>
    <rPh sb="9" eb="11">
      <t>フカ</t>
    </rPh>
    <rPh sb="13" eb="15">
      <t>コウネツ</t>
    </rPh>
    <rPh sb="15" eb="16">
      <t>ミズ</t>
    </rPh>
    <rPh sb="16" eb="17">
      <t>ヒ</t>
    </rPh>
    <rPh sb="17" eb="19">
      <t>サンシュツ</t>
    </rPh>
    <rPh sb="23" eb="24">
      <t>カリ</t>
    </rPh>
    <rPh sb="24" eb="27">
      <t>セッテイチ</t>
    </rPh>
    <rPh sb="30" eb="32">
      <t>ヨウシキ</t>
    </rPh>
    <rPh sb="37" eb="39">
      <t>クウチョウ</t>
    </rPh>
    <rPh sb="39" eb="41">
      <t>キキ</t>
    </rPh>
    <rPh sb="41" eb="42">
      <t>ヒョウ</t>
    </rPh>
    <rPh sb="42" eb="44">
      <t>サクセイ</t>
    </rPh>
    <rPh sb="45" eb="46">
      <t>サイ</t>
    </rPh>
    <rPh sb="48" eb="50">
      <t>オノオノ</t>
    </rPh>
    <rPh sb="51" eb="52">
      <t>ネツ</t>
    </rPh>
    <rPh sb="52" eb="54">
      <t>フカ</t>
    </rPh>
    <rPh sb="55" eb="57">
      <t>サンテイ</t>
    </rPh>
    <rPh sb="58" eb="59">
      <t>ウエ</t>
    </rPh>
    <rPh sb="60" eb="62">
      <t>キキ</t>
    </rPh>
    <rPh sb="62" eb="64">
      <t>センテイ</t>
    </rPh>
    <phoneticPr fontId="5"/>
  </si>
  <si>
    <t>※２ このシートは、様式11-5とリンクしています。学校毎に様式11-5と様式11-6を必ずセットで利用してください。</t>
    <rPh sb="10" eb="12">
      <t>ヨウシキ</t>
    </rPh>
    <rPh sb="26" eb="28">
      <t>ガッコウ</t>
    </rPh>
    <rPh sb="28" eb="29">
      <t>ゴト</t>
    </rPh>
    <rPh sb="30" eb="32">
      <t>ヨウシキ</t>
    </rPh>
    <rPh sb="37" eb="39">
      <t>ヨウシキ</t>
    </rPh>
    <rPh sb="44" eb="45">
      <t>カナラ</t>
    </rPh>
    <rPh sb="50" eb="52">
      <t>リヨウ</t>
    </rPh>
    <phoneticPr fontId="5"/>
  </si>
  <si>
    <t xml:space="preserve">※３ 光熱水費並びにCO2排出量算出にあたり、ピーク時最大負荷、空調機運転時間、月別負荷率、月別負荷、月別待機時間は変更出来ません。 </t>
    <rPh sb="5" eb="6">
      <t>スイ</t>
    </rPh>
    <rPh sb="42" eb="44">
      <t>フカ</t>
    </rPh>
    <phoneticPr fontId="5"/>
  </si>
  <si>
    <t>※４ 運転時間（時/日）は8時間としています。</t>
    <rPh sb="8" eb="9">
      <t>ジ</t>
    </rPh>
    <rPh sb="14" eb="16">
      <t>ジカン</t>
    </rPh>
    <phoneticPr fontId="3"/>
  </si>
  <si>
    <t>（様式11-6）小学校用</t>
    <rPh sb="8" eb="12">
      <t>ショウガッコウヨウ</t>
    </rPh>
    <phoneticPr fontId="5"/>
  </si>
  <si>
    <t>④/③
(％)</t>
    <phoneticPr fontId="5"/>
  </si>
  <si>
    <t>空調設備の試運転調整</t>
    <rPh sb="0" eb="4">
      <t>クウチョウセツビ</t>
    </rPh>
    <phoneticPr fontId="5"/>
  </si>
  <si>
    <t>5.1.ア</t>
    <phoneticPr fontId="5"/>
  </si>
  <si>
    <t>5.1.イ</t>
    <phoneticPr fontId="5"/>
  </si>
  <si>
    <t>5.1.ウ</t>
    <phoneticPr fontId="5"/>
  </si>
  <si>
    <t>5.1.エ</t>
    <phoneticPr fontId="5"/>
  </si>
  <si>
    <t>5.1.オ</t>
    <phoneticPr fontId="5"/>
  </si>
  <si>
    <t>5.1.カ</t>
    <phoneticPr fontId="5"/>
  </si>
  <si>
    <t>5.1.キ</t>
    <phoneticPr fontId="5"/>
  </si>
  <si>
    <t>5.1.ク</t>
    <phoneticPr fontId="5"/>
  </si>
  <si>
    <t>5.1.ケ</t>
    <phoneticPr fontId="5"/>
  </si>
  <si>
    <t>5.2.1.ア</t>
    <phoneticPr fontId="3"/>
  </si>
  <si>
    <t>5.2.1.イ</t>
    <phoneticPr fontId="3"/>
  </si>
  <si>
    <t>5.2.1.ウ</t>
    <phoneticPr fontId="3"/>
  </si>
  <si>
    <t>5.2.1.エ</t>
    <phoneticPr fontId="3"/>
  </si>
  <si>
    <t>5.2.1.オ</t>
    <phoneticPr fontId="3"/>
  </si>
  <si>
    <t>5.2.1.カ</t>
    <phoneticPr fontId="3"/>
  </si>
  <si>
    <t>5.2.1.キ</t>
    <phoneticPr fontId="3"/>
  </si>
  <si>
    <t>5.2.1.ク</t>
    <phoneticPr fontId="3"/>
  </si>
  <si>
    <t>5.2.1.ケ</t>
    <phoneticPr fontId="3"/>
  </si>
  <si>
    <t>5.2.1.コ</t>
    <phoneticPr fontId="3"/>
  </si>
  <si>
    <t>5.2.1.サ</t>
    <phoneticPr fontId="3"/>
  </si>
  <si>
    <t>5.2.1.シ</t>
    <phoneticPr fontId="3"/>
  </si>
  <si>
    <t>5.2.1.ス</t>
    <phoneticPr fontId="3"/>
  </si>
  <si>
    <t>5.2.3.ア</t>
    <phoneticPr fontId="3"/>
  </si>
  <si>
    <t>5.2.3.イ</t>
    <phoneticPr fontId="3"/>
  </si>
  <si>
    <t>5.2.3.ウ</t>
    <phoneticPr fontId="3"/>
  </si>
  <si>
    <t>5.2.3.エ</t>
    <phoneticPr fontId="3"/>
  </si>
  <si>
    <t>5.2.3.オ</t>
    <phoneticPr fontId="3"/>
  </si>
  <si>
    <t>5.2.3.カ</t>
    <phoneticPr fontId="3"/>
  </si>
  <si>
    <t>5.2.3.キ</t>
    <phoneticPr fontId="3"/>
  </si>
  <si>
    <t>5.2.3.ク</t>
    <phoneticPr fontId="3"/>
  </si>
  <si>
    <t>5.2.3.ケ</t>
    <phoneticPr fontId="3"/>
  </si>
  <si>
    <t>5.2.3.コ</t>
    <phoneticPr fontId="3"/>
  </si>
  <si>
    <t>5.2.3.サ</t>
    <phoneticPr fontId="3"/>
  </si>
  <si>
    <t>5.2.3.シ</t>
    <phoneticPr fontId="3"/>
  </si>
  <si>
    <t>5.2.4.ア</t>
    <phoneticPr fontId="3"/>
  </si>
  <si>
    <t>5.2.4.イ</t>
    <phoneticPr fontId="3"/>
  </si>
  <si>
    <t>5.2.4.ウ</t>
    <phoneticPr fontId="3"/>
  </si>
  <si>
    <t>5.2.4.エ</t>
    <phoneticPr fontId="3"/>
  </si>
  <si>
    <t>5.2.4.オ</t>
    <phoneticPr fontId="3"/>
  </si>
  <si>
    <t>5.2.4.カ</t>
    <phoneticPr fontId="3"/>
  </si>
  <si>
    <t>5.2.4.キ</t>
    <phoneticPr fontId="3"/>
  </si>
  <si>
    <t>5.3.1.ア</t>
    <phoneticPr fontId="3"/>
  </si>
  <si>
    <t>5.3.1.イ</t>
    <phoneticPr fontId="3"/>
  </si>
  <si>
    <t>5.3.1.ウ</t>
    <phoneticPr fontId="3"/>
  </si>
  <si>
    <t>5.3.1.エ</t>
    <phoneticPr fontId="3"/>
  </si>
  <si>
    <t>5.3.1.オ</t>
    <phoneticPr fontId="3"/>
  </si>
  <si>
    <t>5.3.1.カ</t>
    <phoneticPr fontId="3"/>
  </si>
  <si>
    <t>5.3.2.ア</t>
    <phoneticPr fontId="3"/>
  </si>
  <si>
    <t>5.3.2.イ</t>
    <phoneticPr fontId="3"/>
  </si>
  <si>
    <t>5.4.1.ア</t>
    <phoneticPr fontId="3"/>
  </si>
  <si>
    <t>5.4.1.イ</t>
    <phoneticPr fontId="3"/>
  </si>
  <si>
    <t>5.4.1.ウ</t>
    <phoneticPr fontId="3"/>
  </si>
  <si>
    <t>5.4.2.ア</t>
    <phoneticPr fontId="3"/>
  </si>
  <si>
    <t>5.4.2.イ</t>
    <phoneticPr fontId="3"/>
  </si>
  <si>
    <t>5.4.2.ウ</t>
    <phoneticPr fontId="3"/>
  </si>
  <si>
    <t>5.4.2.エ</t>
    <phoneticPr fontId="3"/>
  </si>
  <si>
    <t>5.4.2.オ</t>
    <phoneticPr fontId="3"/>
  </si>
  <si>
    <t>5.4.3.ア</t>
    <phoneticPr fontId="3"/>
  </si>
  <si>
    <t>5.4.3.イ</t>
    <phoneticPr fontId="3"/>
  </si>
  <si>
    <t>5.5.ア</t>
    <phoneticPr fontId="3"/>
  </si>
  <si>
    <t>5.5.イ</t>
    <phoneticPr fontId="3"/>
  </si>
  <si>
    <t>5.5.ウ</t>
    <phoneticPr fontId="3"/>
  </si>
  <si>
    <t>その他</t>
    <phoneticPr fontId="5"/>
  </si>
  <si>
    <t>薄オレンジ色のセルの必要箇所に入力すること。</t>
    <rPh sb="0" eb="1">
      <t>ウス</t>
    </rPh>
    <rPh sb="5" eb="6">
      <t>イロ</t>
    </rPh>
    <rPh sb="10" eb="12">
      <t>ヒツヨウ</t>
    </rPh>
    <rPh sb="12" eb="14">
      <t>カショ</t>
    </rPh>
    <rPh sb="15" eb="17">
      <t>ニュウリョク</t>
    </rPh>
    <phoneticPr fontId="5"/>
  </si>
  <si>
    <t>※薄オレンジ色のセルの必要箇所に入力すること。　様式11-6と整合を図ること。</t>
    <rPh sb="1" eb="2">
      <t>ウス</t>
    </rPh>
    <rPh sb="6" eb="7">
      <t>イロ</t>
    </rPh>
    <rPh sb="11" eb="13">
      <t>ヒツヨウ</t>
    </rPh>
    <rPh sb="13" eb="15">
      <t>カショ</t>
    </rPh>
    <rPh sb="16" eb="18">
      <t>ニュウリョク</t>
    </rPh>
    <rPh sb="24" eb="26">
      <t>ヨウシキ</t>
    </rPh>
    <rPh sb="31" eb="33">
      <t>セイゴウ</t>
    </rPh>
    <rPh sb="34" eb="35">
      <t>ハカ</t>
    </rPh>
    <phoneticPr fontId="5"/>
  </si>
  <si>
    <t>※薄オレンジ色のセルの必要箇所に入力すること。</t>
    <rPh sb="1" eb="2">
      <t>ウス</t>
    </rPh>
    <rPh sb="6" eb="7">
      <t>イロ</t>
    </rPh>
    <rPh sb="11" eb="13">
      <t>ヒツヨウ</t>
    </rPh>
    <rPh sb="13" eb="15">
      <t>カショ</t>
    </rPh>
    <rPh sb="16" eb="18">
      <t>ニュウリョク</t>
    </rPh>
    <phoneticPr fontId="5"/>
  </si>
  <si>
    <t>※１ ガスを使用する場合は、右上のプルダウンメニューより、ガス種別を選択してください。</t>
    <rPh sb="6" eb="8">
      <t>シヨウ</t>
    </rPh>
    <rPh sb="10" eb="12">
      <t>バアイ</t>
    </rPh>
    <rPh sb="14" eb="16">
      <t>ミギウエ</t>
    </rPh>
    <rPh sb="31" eb="33">
      <t>シュベツ</t>
    </rPh>
    <rPh sb="34" eb="36">
      <t>センタク</t>
    </rPh>
    <phoneticPr fontId="5"/>
  </si>
  <si>
    <t>南</t>
    <rPh sb="0" eb="1">
      <t>ミナミ</t>
    </rPh>
    <phoneticPr fontId="3"/>
  </si>
  <si>
    <t>香肌</t>
    <phoneticPr fontId="3"/>
  </si>
  <si>
    <t>宮前</t>
    <phoneticPr fontId="3"/>
  </si>
  <si>
    <t>大江</t>
    <rPh sb="0" eb="2">
      <t>オオエ</t>
    </rPh>
    <phoneticPr fontId="3"/>
  </si>
  <si>
    <t>・｢事業提案書｣の提案内容が、下記に示されている「要求水準書」を満たす内容となっているか確認すること。</t>
    <rPh sb="2" eb="4">
      <t>ジギョウ</t>
    </rPh>
    <rPh sb="25" eb="27">
      <t>ヨウキュウ</t>
    </rPh>
    <rPh sb="27" eb="29">
      <t>スイジュン</t>
    </rPh>
    <rPh sb="29" eb="30">
      <t>ショ</t>
    </rPh>
    <phoneticPr fontId="5"/>
  </si>
  <si>
    <t>・｢事業提案書｣で要求水準が満たされている事が確認可能な事項は、その内容が示されている様式番号（複数可）を様式No欄に記載すること。</t>
    <rPh sb="45" eb="47">
      <t>バンゴウ</t>
    </rPh>
    <rPh sb="53" eb="55">
      <t>ヨウシキ</t>
    </rPh>
    <rPh sb="57" eb="58">
      <t>ラン</t>
    </rPh>
    <phoneticPr fontId="5"/>
  </si>
  <si>
    <t>・｢事業提案書｣に要求水準を満たしているという具体的な記載がない場合は、実現可能という事を確認の上、参加者確認欄に“○”を記載すること。</t>
    <rPh sb="50" eb="53">
      <t>サンカシャ</t>
    </rPh>
    <rPh sb="53" eb="55">
      <t>カクニン</t>
    </rPh>
    <phoneticPr fontId="5"/>
  </si>
  <si>
    <t>－</t>
    <phoneticPr fontId="3"/>
  </si>
  <si>
    <t>R9.11～R10.3</t>
    <phoneticPr fontId="5"/>
  </si>
  <si>
    <t>R10.4～R22.3</t>
    <phoneticPr fontId="5"/>
  </si>
  <si>
    <t>R22.4～R22.10</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</si>
</sst>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_);[Red]\(#,##0.0\)"/>
    <numFmt numFmtId="177" formatCode="#,##0_);[Red]\(#,##0\)"/>
    <numFmt numFmtId="178" formatCode="#,##0.00_);[Red]\(#,##0.00\)"/>
    <numFmt numFmtId="179" formatCode="#,##0.0_ "/>
    <numFmt numFmtId="180" formatCode="#,##0_ "/>
    <numFmt numFmtId="181" formatCode="#,##0_ &quot;kW&quot;"/>
    <numFmt numFmtId="182" formatCode="#,##0.00_ "/>
    <numFmt numFmtId="183" formatCode="0.0"/>
    <numFmt numFmtId="184" formatCode="#,##0.000_ "/>
    <numFmt numFmtId="185" formatCode="00"/>
    <numFmt numFmtId="186" formatCode="0.0_ "/>
    <numFmt numFmtId="187" formatCode="[$-411]ggge&quot;年&quot;m&quot;月&quot;d&quot;日&quot;;@"/>
  </numFmts>
  <fonts count="41"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0"/>
      <color theme="1"/>
      <name val="ＭＳ Ｐゴシック"/>
      <family val="3"/>
      <charset val="128"/>
      <scheme val="minor"/>
    </font>
    <font>
      <sz val="9"/>
      <color theme="1"/>
      <name val="ＭＳ Ｐゴシック"/>
      <family val="3"/>
      <charset val="128"/>
      <scheme val="minor"/>
    </font>
    <font>
      <sz val="10"/>
      <name val="ＭＳ Ｐゴシック"/>
      <family val="3"/>
      <charset val="128"/>
      <scheme val="minor"/>
    </font>
    <font>
      <sz val="10"/>
      <color theme="1"/>
      <name val="ＭＳ 明朝"/>
      <family val="1"/>
      <charset val="128"/>
    </font>
    <font>
      <sz val="9"/>
      <name val="ＭＳ Ｐゴシック"/>
      <family val="3"/>
      <charset val="128"/>
      <scheme val="minor"/>
    </font>
    <font>
      <sz val="9"/>
      <color rgb="FFFF0000"/>
      <name val="ＭＳ Ｐゴシック"/>
      <family val="3"/>
      <charset val="128"/>
      <scheme val="minor"/>
    </font>
    <font>
      <sz val="10"/>
      <color indexed="8"/>
      <name val="ＭＳ 明朝"/>
      <family val="1"/>
      <charset val="128"/>
    </font>
    <font>
      <sz val="10"/>
      <name val="ＭＳ 明朝"/>
      <family val="1"/>
      <charset val="128"/>
    </font>
    <font>
      <sz val="11"/>
      <color theme="1"/>
      <name val="ＭＳ 明朝"/>
      <family val="1"/>
      <charset val="128"/>
    </font>
    <font>
      <sz val="9"/>
      <color theme="1"/>
      <name val="ＭＳ 明朝"/>
      <family val="1"/>
      <charset val="128"/>
    </font>
    <font>
      <sz val="11"/>
      <name val="ＭＳ 明朝"/>
      <family val="1"/>
      <charset val="128"/>
    </font>
    <font>
      <sz val="10"/>
      <name val="ＭＳ Ｐゴシック"/>
      <family val="3"/>
      <charset val="128"/>
    </font>
    <font>
      <sz val="12"/>
      <name val="ＭＳ Ｐゴシック"/>
      <family val="3"/>
      <charset val="128"/>
    </font>
    <font>
      <sz val="8"/>
      <name val="ＭＳ Ｐゴシック"/>
      <family val="3"/>
      <charset val="128"/>
    </font>
    <font>
      <sz val="10.5"/>
      <color theme="1"/>
      <name val="ＭＳ Ｐ明朝"/>
      <family val="2"/>
      <charset val="128"/>
    </font>
    <font>
      <sz val="8"/>
      <color theme="1"/>
      <name val="ＭＳ Ｐゴシック"/>
      <family val="3"/>
      <charset val="128"/>
      <scheme val="minor"/>
    </font>
    <font>
      <sz val="11"/>
      <name val="ＭＳ Ｐゴシック"/>
      <family val="3"/>
      <charset val="128"/>
      <scheme val="minor"/>
    </font>
    <font>
      <b/>
      <sz val="11"/>
      <name val="ＭＳ 明朝"/>
      <family val="1"/>
      <charset val="128"/>
    </font>
    <font>
      <sz val="11"/>
      <name val="ＭＳ Ｐ明朝"/>
      <family val="1"/>
      <charset val="128"/>
    </font>
    <font>
      <sz val="14"/>
      <name val="ＭＳ Ｐ明朝"/>
      <family val="1"/>
      <charset val="128"/>
    </font>
    <font>
      <sz val="16"/>
      <name val="ＭＳ Ｐ明朝"/>
      <family val="1"/>
      <charset val="128"/>
    </font>
    <font>
      <sz val="14"/>
      <name val="ＭＳ Ｐゴシック"/>
      <family val="3"/>
      <charset val="128"/>
    </font>
    <font>
      <sz val="12"/>
      <name val="ＭＳ Ｐ明朝"/>
      <family val="1"/>
      <charset val="128"/>
    </font>
    <font>
      <b/>
      <sz val="12"/>
      <name val="ＭＳ Ｐ明朝"/>
      <family val="1"/>
      <charset val="128"/>
    </font>
    <font>
      <sz val="9"/>
      <color indexed="10"/>
      <name val="ＭＳ 明朝"/>
      <family val="1"/>
      <charset val="128"/>
    </font>
    <font>
      <sz val="9"/>
      <name val="ＭＳ 明朝"/>
      <family val="1"/>
      <charset val="128"/>
    </font>
    <font>
      <sz val="9"/>
      <color indexed="8"/>
      <name val="ＭＳ 明朝"/>
      <family val="1"/>
      <charset val="128"/>
    </font>
    <font>
      <sz val="8"/>
      <name val="ＭＳ 明朝"/>
      <family val="1"/>
      <charset val="128"/>
    </font>
    <font>
      <sz val="18"/>
      <name val="ＭＳ Ｐ明朝"/>
      <family val="1"/>
      <charset val="128"/>
    </font>
    <font>
      <vertAlign val="superscript"/>
      <sz val="11"/>
      <color theme="1"/>
      <name val="ＭＳ 明朝"/>
      <family val="1"/>
      <charset val="128"/>
    </font>
    <font>
      <sz val="14"/>
      <color theme="1"/>
      <name val="ＭＳ Ｐ明朝"/>
      <family val="1"/>
      <charset val="128"/>
    </font>
    <font>
      <sz val="12"/>
      <color theme="1"/>
      <name val="ＭＳ Ｐゴシック"/>
      <family val="3"/>
      <charset val="128"/>
    </font>
    <font>
      <sz val="11"/>
      <color theme="1"/>
      <name val="ＭＳ Ｐ明朝"/>
      <family val="1"/>
      <charset val="128"/>
    </font>
    <font>
      <sz val="10"/>
      <color theme="1"/>
      <name val="ＭＳ Ｐゴシック"/>
      <family val="3"/>
      <charset val="128"/>
    </font>
    <font>
      <sz val="9"/>
      <color theme="1"/>
      <name val="ＭＳ Ｐゴシック"/>
      <family val="3"/>
      <charset val="128"/>
    </font>
  </fonts>
  <fills count="6">
    <fill>
      <patternFill patternType="none"/>
    </fill>
    <fill>
      <patternFill patternType="gray125"/>
    </fill>
    <fill>
      <patternFill patternType="solid">
        <fgColor theme="7" tint="0.79998168889431442"/>
        <bgColor indexed="64"/>
      </patternFill>
    </fill>
    <fill>
      <patternFill patternType="solid">
        <fgColor indexed="9"/>
        <bgColor indexed="64"/>
      </patternFill>
    </fill>
    <fill>
      <patternFill patternType="solid">
        <fgColor theme="0" tint="-0.249977111117893"/>
        <bgColor indexed="64"/>
      </patternFill>
    </fill>
    <fill>
      <patternFill patternType="solid">
        <fgColor theme="0" tint="-0.14999847407452621"/>
        <bgColor indexed="64"/>
      </patternFill>
    </fill>
  </fills>
  <borders count="2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medium">
        <color indexed="64"/>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thin">
        <color indexed="64"/>
      </right>
      <top/>
      <bottom style="thin">
        <color indexed="64"/>
      </bottom>
      <diagonal/>
    </border>
    <border>
      <left style="hair">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medium">
        <color indexed="64"/>
      </left>
      <right/>
      <top style="hair">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thin">
        <color indexed="64"/>
      </right>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thin">
        <color indexed="64"/>
      </bottom>
      <diagonal/>
    </border>
    <border>
      <left/>
      <right/>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hair">
        <color indexed="64"/>
      </left>
      <right/>
      <top style="double">
        <color indexed="64"/>
      </top>
      <bottom style="hair">
        <color indexed="64"/>
      </bottom>
      <diagonal/>
    </border>
    <border>
      <left/>
      <right style="hair">
        <color indexed="64"/>
      </right>
      <top style="double">
        <color indexed="64"/>
      </top>
      <bottom style="hair">
        <color indexed="64"/>
      </bottom>
      <diagonal/>
    </border>
    <border>
      <left/>
      <right/>
      <top style="hair">
        <color indexed="64"/>
      </top>
      <bottom/>
      <diagonal/>
    </border>
    <border>
      <left/>
      <right style="medium">
        <color indexed="64"/>
      </right>
      <top style="hair">
        <color indexed="64"/>
      </top>
      <bottom/>
      <diagonal/>
    </border>
    <border>
      <left/>
      <right style="thin">
        <color indexed="64"/>
      </right>
      <top style="medium">
        <color indexed="64"/>
      </top>
      <bottom style="hair">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diagonal/>
    </border>
    <border>
      <left/>
      <right style="hair">
        <color indexed="64"/>
      </right>
      <top/>
      <bottom/>
      <diagonal/>
    </border>
    <border>
      <left style="hair">
        <color indexed="64"/>
      </left>
      <right/>
      <top/>
      <bottom/>
      <diagonal/>
    </border>
    <border>
      <left style="thin">
        <color indexed="64"/>
      </left>
      <right/>
      <top/>
      <bottom style="thin">
        <color indexed="64"/>
      </bottom>
      <diagonal/>
    </border>
    <border>
      <left/>
      <right style="medium">
        <color indexed="64"/>
      </right>
      <top/>
      <bottom style="thin">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right style="double">
        <color indexed="64"/>
      </right>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style="thin">
        <color indexed="64"/>
      </right>
      <top/>
      <bottom style="thin">
        <color indexed="64"/>
      </bottom>
      <diagonal/>
    </border>
    <border>
      <left/>
      <right style="double">
        <color indexed="64"/>
      </right>
      <top/>
      <bottom style="thin">
        <color indexed="64"/>
      </bottom>
      <diagonal/>
    </border>
    <border>
      <left style="thin">
        <color indexed="64"/>
      </left>
      <right style="double">
        <color indexed="64"/>
      </right>
      <top style="thin">
        <color indexed="64"/>
      </top>
      <bottom/>
      <diagonal/>
    </border>
    <border>
      <left style="double">
        <color indexed="64"/>
      </left>
      <right style="double">
        <color indexed="64"/>
      </right>
      <top style="thin">
        <color indexed="64"/>
      </top>
      <bottom style="thin">
        <color indexed="64"/>
      </bottom>
      <diagonal/>
    </border>
    <border>
      <left style="thin">
        <color indexed="64"/>
      </left>
      <right style="double">
        <color indexed="64"/>
      </right>
      <top/>
      <bottom/>
      <diagonal/>
    </border>
    <border>
      <left style="thin">
        <color indexed="64"/>
      </left>
      <right style="double">
        <color indexed="64"/>
      </right>
      <top style="thin">
        <color indexed="64"/>
      </top>
      <bottom style="thin">
        <color indexed="64"/>
      </bottom>
      <diagonal/>
    </border>
    <border>
      <left style="thin">
        <color indexed="64"/>
      </left>
      <right/>
      <top/>
      <bottom style="double">
        <color indexed="64"/>
      </bottom>
      <diagonal/>
    </border>
    <border>
      <left style="thin">
        <color indexed="64"/>
      </left>
      <right style="double">
        <color indexed="64"/>
      </right>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double">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double">
        <color indexed="64"/>
      </left>
      <right style="thin">
        <color indexed="64"/>
      </right>
      <top style="double">
        <color indexed="64"/>
      </top>
      <bottom style="hair">
        <color indexed="64"/>
      </bottom>
      <diagonal/>
    </border>
    <border>
      <left style="double">
        <color indexed="64"/>
      </left>
      <right style="thin">
        <color indexed="64"/>
      </right>
      <top style="hair">
        <color indexed="64"/>
      </top>
      <bottom style="double">
        <color indexed="64"/>
      </bottom>
      <diagonal/>
    </border>
    <border>
      <left style="thin">
        <color indexed="64"/>
      </left>
      <right/>
      <top style="double">
        <color indexed="64"/>
      </top>
      <bottom style="thin">
        <color indexed="64"/>
      </bottom>
      <diagonal/>
    </border>
    <border diagonalDown="1">
      <left style="thin">
        <color indexed="64"/>
      </left>
      <right style="thin">
        <color indexed="64"/>
      </right>
      <top style="double">
        <color indexed="64"/>
      </top>
      <bottom style="thin">
        <color indexed="64"/>
      </bottom>
      <diagonal style="thin">
        <color indexed="64"/>
      </diagonal>
    </border>
    <border diagonalDown="1">
      <left style="thin">
        <color indexed="64"/>
      </left>
      <right style="double">
        <color indexed="64"/>
      </right>
      <top style="double">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double">
        <color indexed="64"/>
      </right>
      <top style="thin">
        <color indexed="64"/>
      </top>
      <bottom style="thin">
        <color indexed="64"/>
      </bottom>
      <diagonal style="thin">
        <color indexed="64"/>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hair">
        <color indexed="64"/>
      </top>
      <bottom/>
      <diagonal/>
    </border>
    <border>
      <left style="medium">
        <color indexed="64"/>
      </left>
      <right style="hair">
        <color indexed="64"/>
      </right>
      <top/>
      <bottom/>
      <diagonal/>
    </border>
    <border>
      <left style="hair">
        <color indexed="64"/>
      </left>
      <right style="medium">
        <color indexed="64"/>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medium">
        <color indexed="64"/>
      </bottom>
      <diagonal/>
    </border>
    <border>
      <left style="double">
        <color indexed="64"/>
      </left>
      <right style="thin">
        <color indexed="64"/>
      </right>
      <top/>
      <bottom style="hair">
        <color indexed="64"/>
      </bottom>
      <diagonal/>
    </border>
    <border diagonalUp="1">
      <left style="double">
        <color indexed="64"/>
      </left>
      <right style="double">
        <color indexed="64"/>
      </right>
      <top style="double">
        <color indexed="64"/>
      </top>
      <bottom/>
      <diagonal style="thin">
        <color indexed="64"/>
      </diagonal>
    </border>
    <border diagonalUp="1">
      <left style="double">
        <color indexed="64"/>
      </left>
      <right style="double">
        <color indexed="64"/>
      </right>
      <top style="hair">
        <color indexed="64"/>
      </top>
      <bottom style="hair">
        <color indexed="64"/>
      </bottom>
      <diagonal style="thin">
        <color indexed="64"/>
      </diagonal>
    </border>
    <border diagonalUp="1">
      <left style="double">
        <color indexed="64"/>
      </left>
      <right style="double">
        <color indexed="64"/>
      </right>
      <top/>
      <bottom style="double">
        <color indexed="64"/>
      </bottom>
      <diagonal style="thin">
        <color indexed="64"/>
      </diagonal>
    </border>
    <border>
      <left/>
      <right style="hair">
        <color indexed="64"/>
      </right>
      <top style="thin">
        <color indexed="64"/>
      </top>
      <bottom style="thin">
        <color indexed="64"/>
      </bottom>
      <diagonal/>
    </border>
    <border>
      <left style="hair">
        <color indexed="64"/>
      </left>
      <right style="medium">
        <color indexed="64"/>
      </right>
      <top style="hair">
        <color indexed="64"/>
      </top>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s>
  <cellStyleXfs count="1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2" fillId="0" borderId="0">
      <alignment vertical="center"/>
    </xf>
    <xf numFmtId="0" fontId="4" fillId="0" borderId="0"/>
    <xf numFmtId="38" fontId="2" fillId="0" borderId="0" applyFont="0" applyFill="0" applyBorder="0" applyAlignment="0" applyProtection="0">
      <alignment vertical="center"/>
    </xf>
    <xf numFmtId="38" fontId="4" fillId="0" borderId="0" applyFont="0" applyFill="0" applyBorder="0" applyAlignment="0" applyProtection="0"/>
    <xf numFmtId="0" fontId="18" fillId="0" borderId="0"/>
    <xf numFmtId="9" fontId="4" fillId="0" borderId="0" applyFont="0" applyFill="0" applyBorder="0" applyAlignment="0" applyProtection="0">
      <alignment vertical="center"/>
    </xf>
    <xf numFmtId="0" fontId="4" fillId="0" borderId="0">
      <alignment vertical="center"/>
    </xf>
    <xf numFmtId="0" fontId="17" fillId="0" borderId="0"/>
    <xf numFmtId="38" fontId="20"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cellStyleXfs>
  <cellXfs count="911">
    <xf numFmtId="0" fontId="0" fillId="0" borderId="0" xfId="0">
      <alignment vertical="center"/>
    </xf>
    <xf numFmtId="0" fontId="2" fillId="0" borderId="0" xfId="3">
      <alignment vertical="center"/>
    </xf>
    <xf numFmtId="0" fontId="6" fillId="0" borderId="0" xfId="3" applyFont="1">
      <alignment vertical="center"/>
    </xf>
    <xf numFmtId="0" fontId="7" fillId="0" borderId="5" xfId="3" applyFont="1" applyBorder="1">
      <alignment vertical="center"/>
    </xf>
    <xf numFmtId="0" fontId="8" fillId="0" borderId="0" xfId="3" applyFont="1">
      <alignment vertical="center"/>
    </xf>
    <xf numFmtId="0" fontId="8" fillId="0" borderId="0" xfId="3" applyFont="1" applyProtection="1">
      <alignment vertical="center"/>
      <protection locked="0"/>
    </xf>
    <xf numFmtId="0" fontId="9" fillId="0" borderId="0" xfId="3" applyFont="1" applyAlignment="1">
      <alignment horizontal="right" vertical="center"/>
    </xf>
    <xf numFmtId="0" fontId="6" fillId="0" borderId="0" xfId="3" applyFont="1" applyAlignment="1">
      <alignment horizontal="center" vertical="center"/>
    </xf>
    <xf numFmtId="0" fontId="7" fillId="0" borderId="38" xfId="3" applyFont="1" applyBorder="1" applyAlignment="1">
      <alignment vertical="center" shrinkToFit="1"/>
    </xf>
    <xf numFmtId="0" fontId="7" fillId="0" borderId="14" xfId="3" applyFont="1" applyBorder="1" applyAlignment="1">
      <alignment vertical="center" shrinkToFit="1"/>
    </xf>
    <xf numFmtId="0" fontId="7" fillId="0" borderId="39" xfId="3" applyFont="1" applyBorder="1" applyAlignment="1">
      <alignment vertical="center" shrinkToFit="1"/>
    </xf>
    <xf numFmtId="0" fontId="7" fillId="0" borderId="23" xfId="3" applyFont="1" applyBorder="1" applyAlignment="1">
      <alignment vertical="center" shrinkToFit="1"/>
    </xf>
    <xf numFmtId="176" fontId="7" fillId="0" borderId="24" xfId="3" applyNumberFormat="1" applyFont="1" applyBorder="1" applyAlignment="1">
      <alignment vertical="center" shrinkToFit="1"/>
    </xf>
    <xf numFmtId="0" fontId="7" fillId="0" borderId="24" xfId="3" applyFont="1" applyBorder="1" applyAlignment="1">
      <alignment vertical="center" shrinkToFit="1"/>
    </xf>
    <xf numFmtId="177" fontId="7" fillId="0" borderId="24" xfId="3" applyNumberFormat="1" applyFont="1" applyBorder="1" applyAlignment="1">
      <alignment vertical="center" shrinkToFit="1"/>
    </xf>
    <xf numFmtId="178" fontId="7" fillId="0" borderId="24" xfId="3" applyNumberFormat="1" applyFont="1" applyBorder="1" applyAlignment="1">
      <alignment vertical="center" shrinkToFit="1"/>
    </xf>
    <xf numFmtId="178" fontId="10" fillId="0" borderId="24" xfId="3" applyNumberFormat="1" applyFont="1" applyBorder="1" applyAlignment="1">
      <alignment vertical="center" shrinkToFit="1"/>
    </xf>
    <xf numFmtId="178" fontId="10" fillId="0" borderId="40" xfId="3" applyNumberFormat="1" applyFont="1" applyBorder="1" applyAlignment="1">
      <alignment vertical="center" shrinkToFit="1"/>
    </xf>
    <xf numFmtId="178" fontId="7" fillId="0" borderId="23" xfId="3" applyNumberFormat="1" applyFont="1" applyBorder="1" applyAlignment="1">
      <alignment vertical="center" shrinkToFit="1"/>
    </xf>
    <xf numFmtId="0" fontId="7" fillId="0" borderId="23" xfId="3" applyFont="1" applyBorder="1" applyAlignment="1">
      <alignment horizontal="center" vertical="center" shrinkToFit="1"/>
    </xf>
    <xf numFmtId="178" fontId="10" fillId="0" borderId="16" xfId="3" applyNumberFormat="1" applyFont="1" applyBorder="1" applyAlignment="1">
      <alignment vertical="center" shrinkToFit="1"/>
    </xf>
    <xf numFmtId="0" fontId="7" fillId="0" borderId="41" xfId="3" applyFont="1" applyBorder="1" applyAlignment="1">
      <alignment vertical="center" shrinkToFit="1"/>
    </xf>
    <xf numFmtId="179" fontId="10" fillId="0" borderId="46" xfId="3" applyNumberFormat="1" applyFont="1" applyBorder="1" applyAlignment="1">
      <alignment vertical="center" shrinkToFit="1"/>
    </xf>
    <xf numFmtId="176" fontId="10" fillId="0" borderId="46" xfId="3" applyNumberFormat="1" applyFont="1" applyBorder="1" applyAlignment="1">
      <alignment vertical="center" shrinkToFit="1"/>
    </xf>
    <xf numFmtId="178" fontId="10" fillId="0" borderId="46" xfId="3" applyNumberFormat="1" applyFont="1" applyBorder="1" applyAlignment="1">
      <alignment vertical="center" shrinkToFit="1"/>
    </xf>
    <xf numFmtId="178" fontId="10" fillId="0" borderId="47" xfId="3" applyNumberFormat="1" applyFont="1" applyBorder="1" applyAlignment="1">
      <alignment vertical="center" shrinkToFit="1"/>
    </xf>
    <xf numFmtId="0" fontId="11" fillId="0" borderId="45" xfId="3" applyFont="1" applyBorder="1" applyAlignment="1">
      <alignment horizontal="center" vertical="center" shrinkToFit="1"/>
    </xf>
    <xf numFmtId="178" fontId="10" fillId="0" borderId="48" xfId="3" applyNumberFormat="1" applyFont="1" applyBorder="1" applyAlignment="1">
      <alignment vertical="center" shrinkToFit="1"/>
    </xf>
    <xf numFmtId="0" fontId="7" fillId="0" borderId="50" xfId="3" applyFont="1" applyBorder="1" applyAlignment="1">
      <alignment vertical="center" shrinkToFit="1"/>
    </xf>
    <xf numFmtId="0" fontId="7" fillId="0" borderId="51" xfId="3" applyFont="1" applyBorder="1" applyAlignment="1">
      <alignment vertical="center" shrinkToFit="1"/>
    </xf>
    <xf numFmtId="0" fontId="7" fillId="0" borderId="52" xfId="3" applyFont="1" applyBorder="1" applyAlignment="1">
      <alignment vertical="center" shrinkToFit="1"/>
    </xf>
    <xf numFmtId="177" fontId="7" fillId="0" borderId="52" xfId="5" applyNumberFormat="1" applyFont="1" applyFill="1" applyBorder="1" applyAlignment="1">
      <alignment vertical="center" shrinkToFit="1"/>
    </xf>
    <xf numFmtId="179" fontId="7" fillId="0" borderId="53" xfId="3" applyNumberFormat="1" applyFont="1" applyBorder="1" applyAlignment="1">
      <alignment vertical="center" shrinkToFit="1"/>
    </xf>
    <xf numFmtId="176" fontId="7" fillId="0" borderId="54" xfId="5" applyNumberFormat="1" applyFont="1" applyFill="1" applyBorder="1" applyAlignment="1">
      <alignment vertical="center" shrinkToFit="1"/>
    </xf>
    <xf numFmtId="179" fontId="7" fillId="0" borderId="54" xfId="3" applyNumberFormat="1" applyFont="1" applyBorder="1" applyAlignment="1">
      <alignment vertical="center" shrinkToFit="1"/>
    </xf>
    <xf numFmtId="180" fontId="7" fillId="0" borderId="53" xfId="3" applyNumberFormat="1" applyFont="1" applyBorder="1" applyAlignment="1">
      <alignment vertical="center" shrinkToFit="1"/>
    </xf>
    <xf numFmtId="177" fontId="7" fillId="0" borderId="54" xfId="5" applyNumberFormat="1" applyFont="1" applyFill="1" applyBorder="1" applyAlignment="1">
      <alignment vertical="center" shrinkToFit="1"/>
    </xf>
    <xf numFmtId="178" fontId="7" fillId="0" borderId="54" xfId="3" applyNumberFormat="1" applyFont="1" applyBorder="1" applyAlignment="1">
      <alignment vertical="center" shrinkToFit="1"/>
    </xf>
    <xf numFmtId="178" fontId="10" fillId="0" borderId="54" xfId="3" applyNumberFormat="1" applyFont="1" applyBorder="1" applyAlignment="1">
      <alignment vertical="center" shrinkToFit="1"/>
    </xf>
    <xf numFmtId="178" fontId="10" fillId="0" borderId="55" xfId="3" applyNumberFormat="1" applyFont="1" applyBorder="1" applyAlignment="1">
      <alignment vertical="center" shrinkToFit="1"/>
    </xf>
    <xf numFmtId="178" fontId="7" fillId="0" borderId="53" xfId="3" applyNumberFormat="1" applyFont="1" applyBorder="1" applyAlignment="1">
      <alignment vertical="center" shrinkToFit="1"/>
    </xf>
    <xf numFmtId="180" fontId="7" fillId="0" borderId="53" xfId="3" applyNumberFormat="1" applyFont="1" applyBorder="1" applyAlignment="1">
      <alignment horizontal="center" vertical="center" shrinkToFit="1"/>
    </xf>
    <xf numFmtId="176" fontId="7" fillId="0" borderId="54" xfId="3" applyNumberFormat="1" applyFont="1" applyBorder="1" applyAlignment="1">
      <alignment vertical="center" shrinkToFit="1"/>
    </xf>
    <xf numFmtId="178" fontId="10" fillId="0" borderId="57" xfId="3" applyNumberFormat="1" applyFont="1" applyBorder="1" applyAlignment="1">
      <alignment vertical="center" shrinkToFit="1"/>
    </xf>
    <xf numFmtId="2" fontId="7" fillId="0" borderId="52" xfId="5" applyNumberFormat="1" applyFont="1" applyFill="1" applyBorder="1" applyAlignment="1">
      <alignment vertical="center" shrinkToFit="1"/>
    </xf>
    <xf numFmtId="180" fontId="7" fillId="0" borderId="51" xfId="3" applyNumberFormat="1" applyFont="1" applyBorder="1" applyAlignment="1">
      <alignment vertical="center" shrinkToFit="1"/>
    </xf>
    <xf numFmtId="177" fontId="7" fillId="0" borderId="58" xfId="5" applyNumberFormat="1" applyFont="1" applyFill="1" applyBorder="1" applyAlignment="1">
      <alignment vertical="center" shrinkToFit="1"/>
    </xf>
    <xf numFmtId="179" fontId="7" fillId="0" borderId="23" xfId="3" applyNumberFormat="1" applyFont="1" applyBorder="1" applyAlignment="1">
      <alignment vertical="center" shrinkToFit="1"/>
    </xf>
    <xf numFmtId="179" fontId="7" fillId="0" borderId="24" xfId="3" applyNumberFormat="1" applyFont="1" applyBorder="1" applyAlignment="1">
      <alignment vertical="center" shrinkToFit="1"/>
    </xf>
    <xf numFmtId="179" fontId="10" fillId="0" borderId="46" xfId="5" applyNumberFormat="1" applyFont="1" applyFill="1" applyBorder="1" applyAlignment="1">
      <alignment vertical="center" shrinkToFit="1"/>
    </xf>
    <xf numFmtId="176" fontId="10" fillId="0" borderId="46" xfId="5" applyNumberFormat="1" applyFont="1" applyFill="1" applyBorder="1" applyAlignment="1">
      <alignment vertical="center" shrinkToFit="1"/>
    </xf>
    <xf numFmtId="0" fontId="7" fillId="0" borderId="45" xfId="3" applyFont="1" applyBorder="1" applyAlignment="1">
      <alignment horizontal="center" vertical="center" shrinkToFit="1"/>
    </xf>
    <xf numFmtId="176" fontId="7" fillId="0" borderId="46" xfId="5" applyNumberFormat="1" applyFont="1" applyFill="1" applyBorder="1" applyAlignment="1">
      <alignment vertical="center" shrinkToFit="1"/>
    </xf>
    <xf numFmtId="176" fontId="11" fillId="0" borderId="46" xfId="3" applyNumberFormat="1" applyFont="1" applyBorder="1" applyAlignment="1">
      <alignment vertical="center" shrinkToFit="1"/>
    </xf>
    <xf numFmtId="2" fontId="7" fillId="0" borderId="53" xfId="3" applyNumberFormat="1" applyFont="1" applyBorder="1" applyAlignment="1">
      <alignment vertical="center" shrinkToFit="1"/>
    </xf>
    <xf numFmtId="0" fontId="7" fillId="0" borderId="58" xfId="3" applyFont="1" applyBorder="1" applyAlignment="1">
      <alignment vertical="center" shrinkToFit="1"/>
    </xf>
    <xf numFmtId="180" fontId="10" fillId="0" borderId="46" xfId="3" applyNumberFormat="1" applyFont="1" applyBorder="1" applyAlignment="1">
      <alignment vertical="center" shrinkToFit="1"/>
    </xf>
    <xf numFmtId="0" fontId="7" fillId="0" borderId="53" xfId="3" applyFont="1" applyBorder="1" applyAlignment="1">
      <alignment vertical="center" shrinkToFit="1"/>
    </xf>
    <xf numFmtId="180" fontId="10" fillId="0" borderId="54" xfId="3" applyNumberFormat="1" applyFont="1" applyBorder="1" applyAlignment="1">
      <alignment vertical="center" shrinkToFit="1"/>
    </xf>
    <xf numFmtId="176" fontId="10" fillId="0" borderId="54" xfId="5" applyNumberFormat="1" applyFont="1" applyFill="1" applyBorder="1" applyAlignment="1">
      <alignment vertical="center" shrinkToFit="1"/>
    </xf>
    <xf numFmtId="178" fontId="7" fillId="0" borderId="52" xfId="5" applyNumberFormat="1" applyFont="1" applyFill="1" applyBorder="1" applyAlignment="1">
      <alignment vertical="center" shrinkToFit="1"/>
    </xf>
    <xf numFmtId="0" fontId="7" fillId="0" borderId="61" xfId="3" applyFont="1" applyBorder="1" applyAlignment="1">
      <alignment vertical="center" shrinkToFit="1"/>
    </xf>
    <xf numFmtId="0" fontId="7" fillId="0" borderId="62" xfId="3" applyFont="1" applyBorder="1" applyAlignment="1">
      <alignment vertical="center" shrinkToFit="1"/>
    </xf>
    <xf numFmtId="0" fontId="7" fillId="0" borderId="63" xfId="3" applyFont="1" applyBorder="1" applyAlignment="1">
      <alignment vertical="center" shrinkToFit="1"/>
    </xf>
    <xf numFmtId="177" fontId="7" fillId="0" borderId="64" xfId="5" applyNumberFormat="1" applyFont="1" applyFill="1" applyBorder="1" applyAlignment="1">
      <alignment vertical="center" shrinkToFit="1"/>
    </xf>
    <xf numFmtId="0" fontId="7" fillId="0" borderId="65" xfId="3" applyFont="1" applyBorder="1" applyAlignment="1">
      <alignment vertical="center" shrinkToFit="1"/>
    </xf>
    <xf numFmtId="176" fontId="7" fillId="0" borderId="66" xfId="5" applyNumberFormat="1" applyFont="1" applyFill="1" applyBorder="1" applyAlignment="1">
      <alignment vertical="center" shrinkToFit="1"/>
    </xf>
    <xf numFmtId="0" fontId="7" fillId="0" borderId="67" xfId="3" applyFont="1" applyBorder="1" applyAlignment="1">
      <alignment vertical="center" shrinkToFit="1"/>
    </xf>
    <xf numFmtId="2" fontId="7" fillId="0" borderId="65" xfId="3" applyNumberFormat="1" applyFont="1" applyBorder="1" applyAlignment="1">
      <alignment vertical="center" shrinkToFit="1"/>
    </xf>
    <xf numFmtId="177" fontId="7" fillId="0" borderId="67" xfId="5" applyNumberFormat="1" applyFont="1" applyFill="1" applyBorder="1" applyAlignment="1">
      <alignment vertical="center" shrinkToFit="1"/>
    </xf>
    <xf numFmtId="178" fontId="7" fillId="0" borderId="67" xfId="3" applyNumberFormat="1" applyFont="1" applyBorder="1" applyAlignment="1">
      <alignment vertical="center" shrinkToFit="1"/>
    </xf>
    <xf numFmtId="178" fontId="10" fillId="0" borderId="67" xfId="3" applyNumberFormat="1" applyFont="1" applyBorder="1" applyAlignment="1">
      <alignment vertical="center" shrinkToFit="1"/>
    </xf>
    <xf numFmtId="178" fontId="10" fillId="0" borderId="68" xfId="3" applyNumberFormat="1" applyFont="1" applyBorder="1" applyAlignment="1">
      <alignment vertical="center" shrinkToFit="1"/>
    </xf>
    <xf numFmtId="178" fontId="7" fillId="0" borderId="65" xfId="3" applyNumberFormat="1" applyFont="1" applyBorder="1" applyAlignment="1">
      <alignment vertical="center" shrinkToFit="1"/>
    </xf>
    <xf numFmtId="180" fontId="7" fillId="0" borderId="70" xfId="3" applyNumberFormat="1" applyFont="1" applyBorder="1" applyAlignment="1">
      <alignment horizontal="center" vertical="center" shrinkToFit="1"/>
    </xf>
    <xf numFmtId="176" fontId="7" fillId="0" borderId="67" xfId="5" applyNumberFormat="1" applyFont="1" applyFill="1" applyBorder="1" applyAlignment="1">
      <alignment vertical="center" shrinkToFit="1"/>
    </xf>
    <xf numFmtId="176" fontId="7" fillId="0" borderId="67" xfId="3" applyNumberFormat="1" applyFont="1" applyBorder="1" applyAlignment="1">
      <alignment vertical="center" shrinkToFit="1"/>
    </xf>
    <xf numFmtId="178" fontId="10" fillId="0" borderId="71" xfId="3" applyNumberFormat="1" applyFont="1" applyBorder="1" applyAlignment="1">
      <alignment vertical="center" shrinkToFit="1"/>
    </xf>
    <xf numFmtId="178" fontId="7" fillId="0" borderId="72" xfId="5" applyNumberFormat="1" applyFont="1" applyFill="1" applyBorder="1" applyAlignment="1">
      <alignment vertical="center" shrinkToFit="1"/>
    </xf>
    <xf numFmtId="180" fontId="7" fillId="0" borderId="62" xfId="3" applyNumberFormat="1" applyFont="1" applyBorder="1" applyAlignment="1">
      <alignment vertical="center" shrinkToFit="1"/>
    </xf>
    <xf numFmtId="177" fontId="7" fillId="0" borderId="73" xfId="5" applyNumberFormat="1" applyFont="1" applyFill="1" applyBorder="1" applyAlignment="1">
      <alignment vertical="center" shrinkToFit="1"/>
    </xf>
    <xf numFmtId="0" fontId="9" fillId="0" borderId="0" xfId="3" applyFont="1" applyProtection="1">
      <alignment vertical="center"/>
      <protection locked="0"/>
    </xf>
    <xf numFmtId="0" fontId="6" fillId="0" borderId="0" xfId="3" applyFont="1" applyProtection="1">
      <alignment vertical="center"/>
      <protection locked="0"/>
    </xf>
    <xf numFmtId="0" fontId="10" fillId="0" borderId="0" xfId="3" applyFont="1">
      <alignment vertical="center"/>
    </xf>
    <xf numFmtId="0" fontId="7" fillId="0" borderId="0" xfId="3" applyFont="1">
      <alignment vertical="center"/>
    </xf>
    <xf numFmtId="0" fontId="7" fillId="0" borderId="0" xfId="3" applyFont="1" applyAlignment="1">
      <alignment horizontal="center" vertical="center"/>
    </xf>
    <xf numFmtId="0" fontId="7" fillId="0" borderId="0" xfId="3" applyFont="1" applyProtection="1">
      <alignment vertical="center"/>
      <protection locked="0"/>
    </xf>
    <xf numFmtId="0" fontId="10" fillId="0" borderId="0" xfId="3" applyFont="1" applyProtection="1">
      <alignment vertical="center"/>
      <protection locked="0"/>
    </xf>
    <xf numFmtId="0" fontId="6" fillId="0" borderId="0" xfId="3" applyFont="1" applyAlignment="1" applyProtection="1">
      <alignment vertical="center" wrapText="1"/>
      <protection locked="0"/>
    </xf>
    <xf numFmtId="0" fontId="13" fillId="0" borderId="0" xfId="3" applyFont="1" applyProtection="1">
      <alignment vertical="center"/>
      <protection locked="0"/>
    </xf>
    <xf numFmtId="0" fontId="14" fillId="0" borderId="0" xfId="3" applyFont="1">
      <alignment vertical="center"/>
    </xf>
    <xf numFmtId="0" fontId="9" fillId="0" borderId="0" xfId="3" applyFont="1">
      <alignment vertical="center"/>
    </xf>
    <xf numFmtId="0" fontId="10" fillId="0" borderId="14" xfId="3" applyFont="1" applyBorder="1">
      <alignment vertical="center"/>
    </xf>
    <xf numFmtId="0" fontId="10" fillId="0" borderId="15" xfId="3" applyFont="1" applyBorder="1">
      <alignment vertical="center"/>
    </xf>
    <xf numFmtId="0" fontId="10" fillId="0" borderId="17" xfId="3" applyFont="1" applyBorder="1">
      <alignment vertical="center"/>
    </xf>
    <xf numFmtId="0" fontId="10" fillId="0" borderId="146" xfId="3" applyFont="1" applyBorder="1">
      <alignment vertical="center"/>
    </xf>
    <xf numFmtId="0" fontId="10" fillId="0" borderId="135" xfId="3" applyFont="1" applyBorder="1">
      <alignment vertical="center"/>
    </xf>
    <xf numFmtId="0" fontId="10" fillId="0" borderId="51" xfId="3" applyFont="1" applyBorder="1">
      <alignment vertical="center"/>
    </xf>
    <xf numFmtId="0" fontId="10" fillId="0" borderId="108" xfId="3" applyFont="1" applyBorder="1">
      <alignment vertical="center"/>
    </xf>
    <xf numFmtId="0" fontId="10" fillId="0" borderId="60" xfId="3" applyFont="1" applyBorder="1">
      <alignment vertical="center"/>
    </xf>
    <xf numFmtId="180" fontId="10" fillId="0" borderId="108" xfId="3" applyNumberFormat="1" applyFont="1" applyBorder="1">
      <alignment vertical="center"/>
    </xf>
    <xf numFmtId="0" fontId="8" fillId="0" borderId="15" xfId="3" applyFont="1" applyBorder="1">
      <alignment vertical="center"/>
    </xf>
    <xf numFmtId="0" fontId="10" fillId="0" borderId="43" xfId="3" applyFont="1" applyBorder="1">
      <alignment vertical="center"/>
    </xf>
    <xf numFmtId="0" fontId="10" fillId="0" borderId="59" xfId="3" applyFont="1" applyBorder="1">
      <alignment vertical="center"/>
    </xf>
    <xf numFmtId="0" fontId="10" fillId="0" borderId="117" xfId="3" applyFont="1" applyBorder="1">
      <alignment vertical="center"/>
    </xf>
    <xf numFmtId="0" fontId="10" fillId="0" borderId="30" xfId="3" applyFont="1" applyBorder="1">
      <alignment vertical="center"/>
    </xf>
    <xf numFmtId="0" fontId="10" fillId="0" borderId="140" xfId="3" applyFont="1" applyBorder="1">
      <alignment vertical="center"/>
    </xf>
    <xf numFmtId="0" fontId="10" fillId="0" borderId="142" xfId="3" applyFont="1" applyBorder="1">
      <alignment vertical="center"/>
    </xf>
    <xf numFmtId="0" fontId="10" fillId="0" borderId="141" xfId="3" applyFont="1" applyBorder="1">
      <alignment vertical="center"/>
    </xf>
    <xf numFmtId="180" fontId="10" fillId="0" borderId="142" xfId="3" applyNumberFormat="1" applyFont="1" applyBorder="1">
      <alignment vertical="center"/>
    </xf>
    <xf numFmtId="0" fontId="8" fillId="0" borderId="142" xfId="3" applyFont="1" applyBorder="1">
      <alignment vertical="center"/>
    </xf>
    <xf numFmtId="0" fontId="7" fillId="0" borderId="148" xfId="3" applyFont="1" applyBorder="1">
      <alignment vertical="center"/>
    </xf>
    <xf numFmtId="0" fontId="15" fillId="0" borderId="0" xfId="3" applyFont="1" applyProtection="1">
      <alignment vertical="center"/>
      <protection locked="0"/>
    </xf>
    <xf numFmtId="0" fontId="11" fillId="2" borderId="42" xfId="3" applyFont="1" applyFill="1" applyBorder="1" applyAlignment="1" applyProtection="1">
      <alignment vertical="center" shrinkToFit="1"/>
      <protection locked="0"/>
    </xf>
    <xf numFmtId="0" fontId="11" fillId="2" borderId="43" xfId="3" applyFont="1" applyFill="1" applyBorder="1" applyAlignment="1" applyProtection="1">
      <alignment vertical="center" shrinkToFit="1"/>
      <protection locked="0"/>
    </xf>
    <xf numFmtId="2" fontId="11" fillId="2" borderId="44" xfId="5" applyNumberFormat="1" applyFont="1" applyFill="1" applyBorder="1" applyAlignment="1" applyProtection="1">
      <alignment vertical="center" shrinkToFit="1"/>
      <protection locked="0"/>
    </xf>
    <xf numFmtId="0" fontId="11" fillId="2" borderId="44" xfId="3" applyFont="1" applyFill="1" applyBorder="1" applyAlignment="1" applyProtection="1">
      <alignment vertical="center" shrinkToFit="1"/>
      <protection locked="0"/>
    </xf>
    <xf numFmtId="177" fontId="11" fillId="2" borderId="44" xfId="5" applyNumberFormat="1" applyFont="1" applyFill="1" applyBorder="1" applyAlignment="1" applyProtection="1">
      <alignment vertical="center" shrinkToFit="1"/>
      <protection locked="0"/>
    </xf>
    <xf numFmtId="179" fontId="11" fillId="2" borderId="45" xfId="3" applyNumberFormat="1" applyFont="1" applyFill="1" applyBorder="1" applyAlignment="1" applyProtection="1">
      <alignment vertical="center" shrinkToFit="1"/>
      <protection locked="0"/>
    </xf>
    <xf numFmtId="176" fontId="11" fillId="2" borderId="46" xfId="3" applyNumberFormat="1" applyFont="1" applyFill="1" applyBorder="1" applyAlignment="1" applyProtection="1">
      <alignment vertical="center" shrinkToFit="1"/>
      <protection locked="0"/>
    </xf>
    <xf numFmtId="0" fontId="13" fillId="0" borderId="0" xfId="4" applyFont="1" applyAlignment="1">
      <alignment horizontal="center" vertical="center"/>
    </xf>
    <xf numFmtId="0" fontId="13" fillId="0" borderId="0" xfId="4" applyFont="1" applyAlignment="1">
      <alignment vertical="center"/>
    </xf>
    <xf numFmtId="0" fontId="13" fillId="0" borderId="0" xfId="4" applyFont="1" applyAlignment="1">
      <alignment horizontal="right" vertical="center"/>
    </xf>
    <xf numFmtId="0" fontId="16" fillId="0" borderId="0" xfId="4" applyFont="1" applyAlignment="1">
      <alignment horizontal="center" vertical="center"/>
    </xf>
    <xf numFmtId="0" fontId="16" fillId="0" borderId="0" xfId="4" applyFont="1" applyAlignment="1">
      <alignment vertical="center"/>
    </xf>
    <xf numFmtId="38" fontId="16" fillId="0" borderId="129" xfId="1" applyFont="1" applyBorder="1" applyAlignment="1">
      <alignment vertical="center"/>
    </xf>
    <xf numFmtId="38" fontId="16" fillId="0" borderId="128" xfId="1" applyFont="1" applyBorder="1" applyAlignment="1">
      <alignment vertical="center"/>
    </xf>
    <xf numFmtId="38" fontId="16" fillId="0" borderId="192" xfId="1" applyFont="1" applyBorder="1" applyAlignment="1">
      <alignment vertical="center"/>
    </xf>
    <xf numFmtId="38" fontId="16" fillId="0" borderId="122" xfId="1" applyFont="1" applyBorder="1" applyAlignment="1">
      <alignment vertical="center"/>
    </xf>
    <xf numFmtId="0" fontId="16" fillId="0" borderId="0" xfId="4" applyFont="1" applyAlignment="1">
      <alignment horizontal="left" vertical="center"/>
    </xf>
    <xf numFmtId="38" fontId="9" fillId="0" borderId="151" xfId="6" applyFont="1" applyBorder="1" applyAlignment="1">
      <alignment horizontal="center" vertical="center"/>
    </xf>
    <xf numFmtId="38" fontId="9" fillId="0" borderId="2" xfId="6" applyFont="1" applyBorder="1" applyAlignment="1">
      <alignment horizontal="center" vertical="center"/>
    </xf>
    <xf numFmtId="0" fontId="11" fillId="2" borderId="45" xfId="3" applyFont="1" applyFill="1" applyBorder="1" applyAlignment="1" applyProtection="1">
      <alignment vertical="center" shrinkToFit="1"/>
      <protection locked="0"/>
    </xf>
    <xf numFmtId="177" fontId="11" fillId="2" borderId="46" xfId="5" applyNumberFormat="1" applyFont="1" applyFill="1" applyBorder="1" applyAlignment="1" applyProtection="1">
      <alignment vertical="center" shrinkToFit="1"/>
      <protection locked="0"/>
    </xf>
    <xf numFmtId="178" fontId="11" fillId="2" borderId="46" xfId="3" applyNumberFormat="1" applyFont="1" applyFill="1" applyBorder="1" applyAlignment="1" applyProtection="1">
      <alignment vertical="center" shrinkToFit="1"/>
      <protection locked="0"/>
    </xf>
    <xf numFmtId="178" fontId="11" fillId="2" borderId="45" xfId="3" applyNumberFormat="1" applyFont="1" applyFill="1" applyBorder="1" applyAlignment="1" applyProtection="1">
      <alignment vertical="center" shrinkToFit="1"/>
      <protection locked="0"/>
    </xf>
    <xf numFmtId="176" fontId="11" fillId="2" borderId="46" xfId="5" applyNumberFormat="1" applyFont="1" applyFill="1" applyBorder="1" applyAlignment="1" applyProtection="1">
      <alignment vertical="center" shrinkToFit="1"/>
      <protection locked="0"/>
    </xf>
    <xf numFmtId="177" fontId="11" fillId="2" borderId="49" xfId="5" applyNumberFormat="1" applyFont="1" applyFill="1" applyBorder="1" applyAlignment="1" applyProtection="1">
      <alignment vertical="center" shrinkToFit="1"/>
      <protection locked="0"/>
    </xf>
    <xf numFmtId="0" fontId="11" fillId="2" borderId="49" xfId="3" applyFont="1" applyFill="1" applyBorder="1" applyAlignment="1" applyProtection="1">
      <alignment vertical="center" shrinkToFit="1"/>
      <protection locked="0"/>
    </xf>
    <xf numFmtId="177" fontId="7" fillId="2" borderId="49" xfId="5" applyNumberFormat="1" applyFont="1" applyFill="1" applyBorder="1" applyAlignment="1" applyProtection="1">
      <alignment vertical="center" shrinkToFit="1"/>
      <protection locked="0"/>
    </xf>
    <xf numFmtId="178" fontId="7" fillId="2" borderId="45" xfId="3" applyNumberFormat="1" applyFont="1" applyFill="1" applyBorder="1" applyAlignment="1" applyProtection="1">
      <alignment vertical="center" shrinkToFit="1"/>
      <protection locked="0"/>
    </xf>
    <xf numFmtId="180" fontId="11" fillId="2" borderId="45" xfId="3" applyNumberFormat="1" applyFont="1" applyFill="1" applyBorder="1" applyAlignment="1" applyProtection="1">
      <alignment vertical="center" shrinkToFit="1"/>
      <protection locked="0"/>
    </xf>
    <xf numFmtId="177" fontId="7" fillId="2" borderId="46" xfId="5" applyNumberFormat="1" applyFont="1" applyFill="1" applyBorder="1" applyAlignment="1" applyProtection="1">
      <alignment vertical="center" shrinkToFit="1"/>
      <protection locked="0"/>
    </xf>
    <xf numFmtId="178" fontId="7" fillId="2" borderId="46" xfId="3" applyNumberFormat="1" applyFont="1" applyFill="1" applyBorder="1" applyAlignment="1" applyProtection="1">
      <alignment vertical="center" shrinkToFit="1"/>
      <protection locked="0"/>
    </xf>
    <xf numFmtId="178" fontId="7" fillId="2" borderId="44" xfId="5" applyNumberFormat="1" applyFont="1" applyFill="1" applyBorder="1" applyAlignment="1" applyProtection="1">
      <alignment vertical="center" shrinkToFit="1"/>
      <protection locked="0"/>
    </xf>
    <xf numFmtId="0" fontId="7" fillId="2" borderId="43" xfId="3" applyFont="1" applyFill="1" applyBorder="1" applyAlignment="1" applyProtection="1">
      <alignment vertical="center" shrinkToFit="1"/>
      <protection locked="0"/>
    </xf>
    <xf numFmtId="180" fontId="7" fillId="2" borderId="45" xfId="3" applyNumberFormat="1" applyFont="1" applyFill="1" applyBorder="1" applyAlignment="1" applyProtection="1">
      <alignment vertical="center" shrinkToFit="1"/>
      <protection locked="0"/>
    </xf>
    <xf numFmtId="0" fontId="7" fillId="2" borderId="42" xfId="3" applyFont="1" applyFill="1" applyBorder="1" applyAlignment="1" applyProtection="1">
      <alignment vertical="center" shrinkToFit="1"/>
      <protection locked="0"/>
    </xf>
    <xf numFmtId="0" fontId="7" fillId="2" borderId="44" xfId="3" applyFont="1" applyFill="1" applyBorder="1" applyAlignment="1" applyProtection="1">
      <alignment vertical="center" shrinkToFit="1"/>
      <protection locked="0"/>
    </xf>
    <xf numFmtId="177" fontId="7" fillId="2" borderId="44" xfId="5" applyNumberFormat="1" applyFont="1" applyFill="1" applyBorder="1" applyAlignment="1" applyProtection="1">
      <alignment vertical="center" shrinkToFit="1"/>
      <protection locked="0"/>
    </xf>
    <xf numFmtId="179" fontId="11" fillId="2" borderId="45" xfId="5" applyNumberFormat="1" applyFont="1" applyFill="1" applyBorder="1" applyAlignment="1" applyProtection="1">
      <alignment vertical="center" shrinkToFit="1"/>
      <protection locked="0"/>
    </xf>
    <xf numFmtId="177" fontId="11" fillId="2" borderId="45" xfId="3" applyNumberFormat="1" applyFont="1" applyFill="1" applyBorder="1" applyAlignment="1" applyProtection="1">
      <alignment vertical="center" shrinkToFit="1"/>
      <protection locked="0"/>
    </xf>
    <xf numFmtId="0" fontId="8" fillId="0" borderId="0" xfId="3" applyFont="1" applyAlignment="1" applyProtection="1">
      <alignment horizontal="right" vertical="center"/>
      <protection locked="0"/>
    </xf>
    <xf numFmtId="0" fontId="10" fillId="0" borderId="108" xfId="3" applyFont="1" applyBorder="1" applyAlignment="1">
      <alignment horizontal="right" vertical="center"/>
    </xf>
    <xf numFmtId="0" fontId="10" fillId="0" borderId="108" xfId="3" applyFont="1" applyBorder="1" applyAlignment="1">
      <alignment vertical="center" shrinkToFit="1"/>
    </xf>
    <xf numFmtId="0" fontId="10" fillId="0" borderId="0" xfId="3" applyFont="1" applyAlignment="1">
      <alignment vertical="center" shrinkToFit="1"/>
    </xf>
    <xf numFmtId="0" fontId="10" fillId="0" borderId="5" xfId="3" applyFont="1" applyBorder="1">
      <alignment vertical="center"/>
    </xf>
    <xf numFmtId="0" fontId="21" fillId="0" borderId="0" xfId="3" applyFont="1" applyAlignment="1">
      <alignment horizontal="center" vertical="center"/>
    </xf>
    <xf numFmtId="182" fontId="10" fillId="0" borderId="43" xfId="3" applyNumberFormat="1" applyFont="1" applyBorder="1" applyAlignment="1">
      <alignment horizontal="right" vertical="center"/>
    </xf>
    <xf numFmtId="0" fontId="21" fillId="0" borderId="146" xfId="3" applyFont="1" applyBorder="1" applyAlignment="1">
      <alignment horizontal="center" vertical="center"/>
    </xf>
    <xf numFmtId="0" fontId="6" fillId="0" borderId="146" xfId="3" applyFont="1" applyBorder="1">
      <alignment vertical="center"/>
    </xf>
    <xf numFmtId="0" fontId="10" fillId="0" borderId="59" xfId="3" applyFont="1" applyBorder="1" applyAlignment="1">
      <alignment vertical="center" shrinkToFit="1"/>
    </xf>
    <xf numFmtId="182" fontId="10" fillId="0" borderId="0" xfId="3" applyNumberFormat="1" applyFont="1" applyAlignment="1">
      <alignment horizontal="right" vertical="center"/>
    </xf>
    <xf numFmtId="40" fontId="19" fillId="0" borderId="0" xfId="4" applyNumberFormat="1" applyFont="1" applyAlignment="1">
      <alignment horizontal="right" vertical="center"/>
    </xf>
    <xf numFmtId="0" fontId="19" fillId="0" borderId="0" xfId="4" applyFont="1" applyAlignment="1">
      <alignment horizontal="center" vertical="center"/>
    </xf>
    <xf numFmtId="0" fontId="19" fillId="0" borderId="0" xfId="4" applyFont="1" applyAlignment="1">
      <alignment horizontal="left" vertical="center"/>
    </xf>
    <xf numFmtId="38" fontId="9" fillId="2" borderId="151" xfId="6" applyFont="1" applyFill="1" applyBorder="1" applyAlignment="1">
      <alignment horizontal="center" vertical="center"/>
    </xf>
    <xf numFmtId="38" fontId="9" fillId="2" borderId="2" xfId="6" applyFont="1" applyFill="1" applyBorder="1" applyAlignment="1">
      <alignment horizontal="center" vertical="center"/>
    </xf>
    <xf numFmtId="183" fontId="10" fillId="0" borderId="15" xfId="3" applyNumberFormat="1" applyFont="1" applyBorder="1">
      <alignment vertical="center"/>
    </xf>
    <xf numFmtId="177" fontId="10" fillId="0" borderId="108" xfId="3" applyNumberFormat="1" applyFont="1" applyBorder="1">
      <alignment vertical="center"/>
    </xf>
    <xf numFmtId="183" fontId="10" fillId="0" borderId="146" xfId="3" applyNumberFormat="1" applyFont="1" applyBorder="1">
      <alignment vertical="center"/>
    </xf>
    <xf numFmtId="0" fontId="8" fillId="0" borderId="108" xfId="3" applyFont="1" applyBorder="1">
      <alignment vertical="center"/>
    </xf>
    <xf numFmtId="177" fontId="10" fillId="0" borderId="0" xfId="3" applyNumberFormat="1" applyFont="1" applyAlignment="1">
      <alignment horizontal="center" vertical="center"/>
    </xf>
    <xf numFmtId="0" fontId="22" fillId="0" borderId="0" xfId="3" applyFont="1">
      <alignment vertical="center"/>
    </xf>
    <xf numFmtId="0" fontId="8" fillId="0" borderId="146" xfId="3" applyFont="1" applyBorder="1">
      <alignment vertical="center"/>
    </xf>
    <xf numFmtId="38" fontId="10" fillId="0" borderId="108" xfId="1" applyFont="1" applyFill="1" applyBorder="1" applyAlignment="1">
      <alignment vertical="center"/>
    </xf>
    <xf numFmtId="38" fontId="10" fillId="0" borderId="108" xfId="1" applyFont="1" applyBorder="1" applyAlignment="1">
      <alignment vertical="center"/>
    </xf>
    <xf numFmtId="0" fontId="17" fillId="0" borderId="0" xfId="4" applyFont="1" applyAlignment="1">
      <alignment vertical="center"/>
    </xf>
    <xf numFmtId="0" fontId="13" fillId="0" borderId="0" xfId="4" applyFont="1" applyAlignment="1">
      <alignment horizontal="left" vertical="center"/>
    </xf>
    <xf numFmtId="38" fontId="9" fillId="0" borderId="151" xfId="6" applyFont="1" applyFill="1" applyBorder="1" applyAlignment="1">
      <alignment horizontal="center" vertical="center"/>
    </xf>
    <xf numFmtId="38" fontId="9" fillId="0" borderId="2" xfId="6" applyFont="1" applyFill="1" applyBorder="1" applyAlignment="1">
      <alignment horizontal="center" vertical="center"/>
    </xf>
    <xf numFmtId="0" fontId="24" fillId="3" borderId="0" xfId="12" applyFont="1" applyFill="1" applyAlignment="1">
      <alignment horizontal="center" vertical="center"/>
    </xf>
    <xf numFmtId="49" fontId="24" fillId="3" borderId="0" xfId="12" applyNumberFormat="1" applyFont="1" applyFill="1" applyAlignment="1">
      <alignment horizontal="center" vertical="center"/>
    </xf>
    <xf numFmtId="0" fontId="24" fillId="3" borderId="0" xfId="12" applyFont="1" applyFill="1">
      <alignment vertical="center"/>
    </xf>
    <xf numFmtId="0" fontId="25" fillId="3" borderId="0" xfId="12" applyFont="1" applyFill="1" applyAlignment="1">
      <alignment horizontal="right" vertical="center"/>
    </xf>
    <xf numFmtId="0" fontId="24" fillId="3" borderId="0" xfId="12" applyFont="1" applyFill="1" applyAlignment="1">
      <alignment horizontal="right" vertical="center"/>
    </xf>
    <xf numFmtId="0" fontId="26" fillId="3" borderId="0" xfId="12" applyFont="1" applyFill="1" applyAlignment="1">
      <alignment horizontal="center" vertical="center"/>
    </xf>
    <xf numFmtId="0" fontId="25" fillId="3" borderId="0" xfId="12" applyFont="1" applyFill="1" applyAlignment="1">
      <alignment horizontal="center" vertical="center"/>
    </xf>
    <xf numFmtId="49" fontId="25" fillId="3" borderId="0" xfId="12" applyNumberFormat="1" applyFont="1" applyFill="1" applyAlignment="1">
      <alignment horizontal="center" vertical="center"/>
    </xf>
    <xf numFmtId="0" fontId="25" fillId="3" borderId="0" xfId="12" applyFont="1" applyFill="1">
      <alignment vertical="center"/>
    </xf>
    <xf numFmtId="0" fontId="24" fillId="3" borderId="1" xfId="12" applyFont="1" applyFill="1" applyBorder="1" applyAlignment="1">
      <alignment horizontal="center" vertical="center"/>
    </xf>
    <xf numFmtId="0" fontId="24" fillId="3" borderId="1" xfId="12" applyFont="1" applyFill="1" applyBorder="1" applyAlignment="1">
      <alignment horizontal="center" vertical="center" wrapText="1"/>
    </xf>
    <xf numFmtId="0" fontId="24" fillId="3" borderId="1" xfId="12" quotePrefix="1" applyFont="1" applyFill="1" applyBorder="1" applyAlignment="1">
      <alignment horizontal="center" vertical="center"/>
    </xf>
    <xf numFmtId="49" fontId="24" fillId="3" borderId="1" xfId="12" applyNumberFormat="1" applyFont="1" applyFill="1" applyBorder="1" applyAlignment="1">
      <alignment horizontal="center" vertical="center"/>
    </xf>
    <xf numFmtId="0" fontId="24" fillId="3" borderId="1" xfId="12" applyFont="1" applyFill="1" applyBorder="1" applyAlignment="1">
      <alignment vertical="top"/>
    </xf>
    <xf numFmtId="0" fontId="24" fillId="3" borderId="1" xfId="12" applyFont="1" applyFill="1" applyBorder="1" applyAlignment="1">
      <alignment horizontal="center" vertical="top"/>
    </xf>
    <xf numFmtId="0" fontId="24" fillId="3" borderId="1" xfId="12" applyFont="1" applyFill="1" applyBorder="1" applyAlignment="1">
      <alignment horizontal="center" vertical="top" wrapText="1"/>
    </xf>
    <xf numFmtId="49" fontId="24" fillId="3" borderId="1" xfId="12" applyNumberFormat="1" applyFont="1" applyFill="1" applyBorder="1" applyAlignment="1">
      <alignment horizontal="center" vertical="top"/>
    </xf>
    <xf numFmtId="0" fontId="13" fillId="0" borderId="0" xfId="13" applyFont="1" applyAlignment="1">
      <alignment horizontal="left" vertical="center"/>
    </xf>
    <xf numFmtId="0" fontId="30" fillId="0" borderId="0" xfId="13" applyFont="1" applyAlignment="1">
      <alignment horizontal="left" vertical="center" wrapText="1"/>
    </xf>
    <xf numFmtId="0" fontId="31" fillId="0" borderId="0" xfId="13" applyFont="1" applyAlignment="1">
      <alignment horizontal="left" vertical="center" wrapText="1"/>
    </xf>
    <xf numFmtId="0" fontId="31" fillId="0" borderId="0" xfId="13" applyFont="1" applyAlignment="1">
      <alignment horizontal="left" vertical="top" wrapText="1"/>
    </xf>
    <xf numFmtId="0" fontId="32" fillId="0" borderId="0" xfId="13" applyFont="1" applyAlignment="1">
      <alignment vertical="center" wrapText="1"/>
    </xf>
    <xf numFmtId="0" fontId="32" fillId="0" borderId="0" xfId="13" applyFont="1" applyAlignment="1">
      <alignment horizontal="left" vertical="center" wrapText="1"/>
    </xf>
    <xf numFmtId="0" fontId="31" fillId="3" borderId="0" xfId="4" applyFont="1" applyFill="1" applyAlignment="1">
      <alignment horizontal="left" vertical="center"/>
    </xf>
    <xf numFmtId="0" fontId="31" fillId="3" borderId="0" xfId="4" applyFont="1" applyFill="1" applyAlignment="1">
      <alignment horizontal="left" vertical="center" wrapText="1"/>
    </xf>
    <xf numFmtId="0" fontId="31" fillId="3" borderId="0" xfId="4" applyFont="1" applyFill="1" applyAlignment="1">
      <alignment horizontal="left" vertical="top" wrapText="1"/>
    </xf>
    <xf numFmtId="0" fontId="31" fillId="3" borderId="0" xfId="4" applyFont="1" applyFill="1" applyAlignment="1">
      <alignment vertical="center" wrapText="1"/>
    </xf>
    <xf numFmtId="0" fontId="32" fillId="0" borderId="0" xfId="13" applyFont="1" applyAlignment="1">
      <alignment horizontal="center" vertical="center" wrapText="1"/>
    </xf>
    <xf numFmtId="0" fontId="32" fillId="0" borderId="150" xfId="13" applyFont="1" applyBorder="1" applyAlignment="1">
      <alignment horizontal="left" vertical="center" wrapText="1"/>
    </xf>
    <xf numFmtId="38" fontId="16" fillId="2" borderId="128" xfId="1" applyFont="1" applyFill="1" applyBorder="1" applyAlignment="1">
      <alignment vertical="center"/>
    </xf>
    <xf numFmtId="38" fontId="16" fillId="2" borderId="122" xfId="1" applyFont="1" applyFill="1" applyBorder="1" applyAlignment="1">
      <alignment vertical="center"/>
    </xf>
    <xf numFmtId="38" fontId="16" fillId="0" borderId="123" xfId="1" applyFont="1" applyBorder="1" applyAlignment="1">
      <alignment vertical="center"/>
    </xf>
    <xf numFmtId="0" fontId="18" fillId="0" borderId="0" xfId="4" applyFont="1" applyAlignment="1">
      <alignment vertical="center"/>
    </xf>
    <xf numFmtId="0" fontId="24" fillId="5" borderId="1" xfId="12" applyFont="1" applyFill="1" applyBorder="1" applyAlignment="1">
      <alignment horizontal="center" vertical="center"/>
    </xf>
    <xf numFmtId="38" fontId="16" fillId="0" borderId="94" xfId="1" applyFont="1" applyBorder="1" applyAlignment="1">
      <alignment vertical="center"/>
    </xf>
    <xf numFmtId="38" fontId="16" fillId="0" borderId="0" xfId="1" applyFont="1" applyBorder="1" applyAlignment="1">
      <alignment vertical="center"/>
    </xf>
    <xf numFmtId="38" fontId="16" fillId="0" borderId="5" xfId="1" applyFont="1" applyBorder="1" applyAlignment="1">
      <alignment vertical="center"/>
    </xf>
    <xf numFmtId="38" fontId="16" fillId="2" borderId="5" xfId="1" applyFont="1" applyFill="1" applyBorder="1" applyAlignment="1">
      <alignment vertical="center"/>
    </xf>
    <xf numFmtId="185" fontId="14" fillId="0" borderId="187" xfId="4" applyNumberFormat="1" applyFont="1" applyBorder="1" applyAlignment="1">
      <alignment horizontal="center" vertical="center"/>
    </xf>
    <xf numFmtId="185" fontId="14" fillId="0" borderId="194" xfId="4" applyNumberFormat="1" applyFont="1" applyBorder="1" applyAlignment="1">
      <alignment horizontal="center" vertical="center"/>
    </xf>
    <xf numFmtId="185" fontId="14" fillId="0" borderId="178" xfId="4" applyNumberFormat="1" applyFont="1" applyBorder="1" applyAlignment="1">
      <alignment horizontal="center" vertical="center"/>
    </xf>
    <xf numFmtId="185" fontId="14" fillId="0" borderId="212" xfId="4" applyNumberFormat="1" applyFont="1" applyBorder="1" applyAlignment="1">
      <alignment horizontal="center" vertical="center"/>
    </xf>
    <xf numFmtId="185" fontId="14" fillId="0" borderId="191" xfId="4" applyNumberFormat="1" applyFont="1" applyBorder="1" applyAlignment="1">
      <alignment horizontal="center" vertical="center"/>
    </xf>
    <xf numFmtId="185" fontId="14" fillId="0" borderId="195" xfId="4" applyNumberFormat="1" applyFont="1" applyBorder="1" applyAlignment="1">
      <alignment horizontal="center" vertical="center"/>
    </xf>
    <xf numFmtId="0" fontId="9" fillId="0" borderId="0" xfId="4" applyFont="1" applyAlignment="1">
      <alignment horizontal="right" vertical="center"/>
    </xf>
    <xf numFmtId="38" fontId="16" fillId="0" borderId="188" xfId="1" applyFont="1" applyFill="1" applyBorder="1" applyAlignment="1">
      <alignment vertical="center"/>
    </xf>
    <xf numFmtId="38" fontId="16" fillId="0" borderId="13" xfId="1" applyFont="1" applyFill="1" applyBorder="1" applyAlignment="1">
      <alignment vertical="center"/>
    </xf>
    <xf numFmtId="38" fontId="16" fillId="0" borderId="5" xfId="1" applyFont="1" applyFill="1" applyBorder="1" applyAlignment="1">
      <alignment vertical="center"/>
    </xf>
    <xf numFmtId="38" fontId="16" fillId="0" borderId="193" xfId="1" applyFont="1" applyFill="1" applyBorder="1" applyAlignment="1">
      <alignment vertical="center"/>
    </xf>
    <xf numFmtId="38" fontId="16" fillId="0" borderId="122" xfId="1" applyFont="1" applyFill="1" applyBorder="1" applyAlignment="1">
      <alignment vertical="center"/>
    </xf>
    <xf numFmtId="0" fontId="10" fillId="5" borderId="18" xfId="3" applyFont="1" applyFill="1" applyBorder="1" applyAlignment="1">
      <alignment horizontal="center" vertical="center" shrinkToFit="1"/>
    </xf>
    <xf numFmtId="0" fontId="10" fillId="5" borderId="19" xfId="3" applyFont="1" applyFill="1" applyBorder="1" applyAlignment="1">
      <alignment horizontal="center" vertical="center" shrinkToFit="1"/>
    </xf>
    <xf numFmtId="0" fontId="10" fillId="5" borderId="27" xfId="3" applyFont="1" applyFill="1" applyBorder="1" applyAlignment="1">
      <alignment horizontal="center" vertical="center" shrinkToFit="1"/>
    </xf>
    <xf numFmtId="0" fontId="10" fillId="5" borderId="28" xfId="3" applyFont="1" applyFill="1" applyBorder="1" applyAlignment="1">
      <alignment horizontal="center" vertical="center" shrinkToFit="1"/>
    </xf>
    <xf numFmtId="0" fontId="10" fillId="5" borderId="29" xfId="3" applyFont="1" applyFill="1" applyBorder="1" applyAlignment="1">
      <alignment horizontal="center" vertical="center" shrinkToFit="1"/>
    </xf>
    <xf numFmtId="0" fontId="10" fillId="5" borderId="30" xfId="3" applyFont="1" applyFill="1" applyBorder="1" applyAlignment="1">
      <alignment horizontal="center" vertical="center" shrinkToFit="1"/>
    </xf>
    <xf numFmtId="0" fontId="10" fillId="5" borderId="33" xfId="3" applyFont="1" applyFill="1" applyBorder="1" applyAlignment="1">
      <alignment horizontal="center" vertical="center" shrinkToFit="1"/>
    </xf>
    <xf numFmtId="0" fontId="10" fillId="5" borderId="34" xfId="3" applyFont="1" applyFill="1" applyBorder="1" applyAlignment="1">
      <alignment horizontal="center" vertical="center" shrinkToFit="1"/>
    </xf>
    <xf numFmtId="0" fontId="10" fillId="5" borderId="35" xfId="3" applyFont="1" applyFill="1" applyBorder="1" applyAlignment="1">
      <alignment horizontal="center" vertical="center" shrinkToFit="1"/>
    </xf>
    <xf numFmtId="0" fontId="10" fillId="5" borderId="34" xfId="3" applyFont="1" applyFill="1" applyBorder="1" applyAlignment="1">
      <alignment vertical="center" shrinkToFit="1"/>
    </xf>
    <xf numFmtId="0" fontId="10" fillId="5" borderId="36" xfId="3" applyFont="1" applyFill="1" applyBorder="1" applyAlignment="1">
      <alignment horizontal="center" vertical="center" shrinkToFit="1"/>
    </xf>
    <xf numFmtId="0" fontId="7" fillId="5" borderId="1" xfId="3" applyFont="1" applyFill="1" applyBorder="1" applyAlignment="1">
      <alignment horizontal="center" vertical="center"/>
    </xf>
    <xf numFmtId="0" fontId="37" fillId="0" borderId="0" xfId="4" applyFont="1" applyAlignment="1">
      <alignment vertical="center"/>
    </xf>
    <xf numFmtId="38" fontId="16" fillId="0" borderId="213" xfId="1" applyFont="1" applyFill="1" applyBorder="1" applyAlignment="1">
      <alignment vertical="center"/>
    </xf>
    <xf numFmtId="38" fontId="16" fillId="0" borderId="214" xfId="1" applyFont="1" applyFill="1" applyBorder="1" applyAlignment="1">
      <alignment vertical="center"/>
    </xf>
    <xf numFmtId="38" fontId="16" fillId="0" borderId="215" xfId="1" applyFont="1" applyFill="1" applyBorder="1" applyAlignment="1">
      <alignment vertical="center"/>
    </xf>
    <xf numFmtId="0" fontId="10" fillId="0" borderId="142" xfId="3" applyFont="1" applyBorder="1" applyAlignment="1">
      <alignment horizontal="right" vertical="center"/>
    </xf>
    <xf numFmtId="2" fontId="10" fillId="2" borderId="15" xfId="3" applyNumberFormat="1" applyFont="1" applyFill="1" applyBorder="1">
      <alignment vertical="center"/>
    </xf>
    <xf numFmtId="182" fontId="10" fillId="2" borderId="146" xfId="3" applyNumberFormat="1" applyFont="1" applyFill="1" applyBorder="1" applyAlignment="1">
      <alignment vertical="center" shrinkToFit="1"/>
    </xf>
    <xf numFmtId="182" fontId="10" fillId="2" borderId="0" xfId="3" applyNumberFormat="1" applyFont="1" applyFill="1" applyAlignment="1">
      <alignment vertical="center" shrinkToFit="1"/>
    </xf>
    <xf numFmtId="0" fontId="7" fillId="2" borderId="146" xfId="3" applyFont="1" applyFill="1" applyBorder="1">
      <alignment vertical="center"/>
    </xf>
    <xf numFmtId="0" fontId="7" fillId="2" borderId="0" xfId="3" applyFont="1" applyFill="1">
      <alignment vertical="center"/>
    </xf>
    <xf numFmtId="0" fontId="10" fillId="5" borderId="28" xfId="3" applyFont="1" applyFill="1" applyBorder="1" applyAlignment="1">
      <alignment horizontal="center" vertical="center" wrapText="1" shrinkToFit="1"/>
    </xf>
    <xf numFmtId="0" fontId="9" fillId="0" borderId="199" xfId="4" applyFont="1" applyBorder="1" applyAlignment="1">
      <alignment horizontal="center" vertical="center"/>
    </xf>
    <xf numFmtId="0" fontId="9" fillId="0" borderId="1" xfId="4" applyFont="1" applyBorder="1" applyAlignment="1">
      <alignment horizontal="center" vertical="center"/>
    </xf>
    <xf numFmtId="0" fontId="38" fillId="0" borderId="46" xfId="14" applyFont="1" applyBorder="1" applyAlignment="1">
      <alignment horizontal="left" vertical="center" wrapText="1"/>
    </xf>
    <xf numFmtId="0" fontId="9" fillId="0" borderId="0" xfId="4" applyFont="1" applyAlignment="1">
      <alignment vertical="center"/>
    </xf>
    <xf numFmtId="0" fontId="14" fillId="0" borderId="0" xfId="4" applyFont="1" applyAlignment="1">
      <alignment vertical="center"/>
    </xf>
    <xf numFmtId="0" fontId="14" fillId="0" borderId="0" xfId="4" applyFont="1" applyAlignment="1">
      <alignment horizontal="center" vertical="center"/>
    </xf>
    <xf numFmtId="0" fontId="14" fillId="5" borderId="4" xfId="4" applyFont="1" applyFill="1" applyBorder="1" applyAlignment="1">
      <alignment horizontal="center" vertical="center" wrapText="1"/>
    </xf>
    <xf numFmtId="0" fontId="14" fillId="5" borderId="1" xfId="4" applyFont="1" applyFill="1" applyBorder="1" applyAlignment="1">
      <alignment horizontal="center" vertical="center" shrinkToFit="1"/>
    </xf>
    <xf numFmtId="0" fontId="14" fillId="5" borderId="2" xfId="4" applyFont="1" applyFill="1" applyBorder="1" applyAlignment="1">
      <alignment horizontal="center" vertical="center" shrinkToFit="1"/>
    </xf>
    <xf numFmtId="38" fontId="14" fillId="2" borderId="188" xfId="1" applyFont="1" applyFill="1" applyBorder="1" applyAlignment="1">
      <alignment vertical="center"/>
    </xf>
    <xf numFmtId="38" fontId="14" fillId="2" borderId="128" xfId="1" applyFont="1" applyFill="1" applyBorder="1" applyAlignment="1">
      <alignment vertical="center"/>
    </xf>
    <xf numFmtId="38" fontId="14" fillId="0" borderId="187" xfId="1" applyFont="1" applyBorder="1" applyAlignment="1">
      <alignment vertical="center"/>
    </xf>
    <xf numFmtId="38" fontId="14" fillId="2" borderId="13" xfId="1" applyFont="1" applyFill="1" applyBorder="1" applyAlignment="1">
      <alignment vertical="center"/>
    </xf>
    <xf numFmtId="38" fontId="14" fillId="2" borderId="5" xfId="1" applyFont="1" applyFill="1" applyBorder="1" applyAlignment="1">
      <alignment vertical="center"/>
    </xf>
    <xf numFmtId="38" fontId="14" fillId="0" borderId="178" xfId="1" applyFont="1" applyBorder="1" applyAlignment="1">
      <alignment vertical="center"/>
    </xf>
    <xf numFmtId="38" fontId="14" fillId="2" borderId="193" xfId="1" applyFont="1" applyFill="1" applyBorder="1" applyAlignment="1">
      <alignment vertical="center"/>
    </xf>
    <xf numFmtId="38" fontId="14" fillId="2" borderId="122" xfId="1" applyFont="1" applyFill="1" applyBorder="1" applyAlignment="1">
      <alignment vertical="center"/>
    </xf>
    <xf numFmtId="38" fontId="14" fillId="0" borderId="191" xfId="1" applyFont="1" applyBorder="1" applyAlignment="1">
      <alignment vertical="center"/>
    </xf>
    <xf numFmtId="38" fontId="14" fillId="0" borderId="129" xfId="1" applyFont="1" applyBorder="1" applyAlignment="1">
      <alignment vertical="center"/>
    </xf>
    <xf numFmtId="38" fontId="14" fillId="0" borderId="187" xfId="1" applyFont="1" applyFill="1" applyBorder="1" applyAlignment="1">
      <alignment vertical="center"/>
    </xf>
    <xf numFmtId="38" fontId="14" fillId="0" borderId="94" xfId="1" applyFont="1" applyBorder="1" applyAlignment="1">
      <alignment vertical="center"/>
    </xf>
    <xf numFmtId="38" fontId="14" fillId="0" borderId="0" xfId="1" applyFont="1" applyBorder="1" applyAlignment="1">
      <alignment vertical="center"/>
    </xf>
    <xf numFmtId="38" fontId="14" fillId="0" borderId="178" xfId="1" applyFont="1" applyFill="1" applyBorder="1" applyAlignment="1">
      <alignment vertical="center"/>
    </xf>
    <xf numFmtId="38" fontId="14" fillId="0" borderId="192" xfId="1" applyFont="1" applyBorder="1" applyAlignment="1">
      <alignment vertical="center"/>
    </xf>
    <xf numFmtId="38" fontId="14" fillId="0" borderId="123" xfId="1" applyFont="1" applyBorder="1" applyAlignment="1">
      <alignment vertical="center"/>
    </xf>
    <xf numFmtId="38" fontId="14" fillId="0" borderId="191" xfId="1" applyFont="1" applyFill="1" applyBorder="1" applyAlignment="1">
      <alignment vertical="center"/>
    </xf>
    <xf numFmtId="0" fontId="9" fillId="0" borderId="0" xfId="4" applyFont="1" applyAlignment="1">
      <alignment horizontal="center" vertical="center"/>
    </xf>
    <xf numFmtId="0" fontId="39" fillId="5" borderId="167" xfId="4" applyFont="1" applyFill="1" applyBorder="1" applyAlignment="1">
      <alignment horizontal="center" vertical="center" wrapText="1"/>
    </xf>
    <xf numFmtId="0" fontId="39" fillId="5" borderId="168" xfId="4" applyFont="1" applyFill="1" applyBorder="1" applyAlignment="1">
      <alignment horizontal="center" vertical="center" wrapText="1"/>
    </xf>
    <xf numFmtId="0" fontId="39" fillId="5" borderId="164" xfId="4" applyFont="1" applyFill="1" applyBorder="1" applyAlignment="1">
      <alignment horizontal="center" vertical="center" wrapText="1"/>
    </xf>
    <xf numFmtId="0" fontId="39" fillId="5" borderId="169" xfId="4" applyFont="1" applyFill="1" applyBorder="1" applyAlignment="1">
      <alignment horizontal="center" vertical="center" wrapText="1"/>
    </xf>
    <xf numFmtId="0" fontId="39" fillId="5" borderId="171" xfId="4" applyFont="1" applyFill="1" applyBorder="1" applyAlignment="1">
      <alignment horizontal="center" vertical="center" wrapText="1"/>
    </xf>
    <xf numFmtId="0" fontId="40" fillId="5" borderId="169" xfId="4" applyFont="1" applyFill="1" applyBorder="1" applyAlignment="1">
      <alignment horizontal="center" vertical="center" wrapText="1"/>
    </xf>
    <xf numFmtId="0" fontId="9" fillId="0" borderId="32" xfId="4" applyFont="1" applyBorder="1" applyAlignment="1">
      <alignment horizontal="center" vertical="center"/>
    </xf>
    <xf numFmtId="0" fontId="9" fillId="0" borderId="197" xfId="4" applyFont="1" applyBorder="1" applyAlignment="1">
      <alignment horizontal="center" vertical="center"/>
    </xf>
    <xf numFmtId="0" fontId="9" fillId="0" borderId="198" xfId="4" applyFont="1" applyBorder="1" applyAlignment="1">
      <alignment horizontal="center" vertical="center"/>
    </xf>
    <xf numFmtId="0" fontId="9" fillId="2" borderId="32" xfId="4" applyFont="1" applyFill="1" applyBorder="1" applyAlignment="1">
      <alignment horizontal="center" vertical="center"/>
    </xf>
    <xf numFmtId="38" fontId="9" fillId="0" borderId="151" xfId="4" applyNumberFormat="1" applyFont="1" applyBorder="1" applyAlignment="1">
      <alignment horizontal="center" vertical="center"/>
    </xf>
    <xf numFmtId="186" fontId="9" fillId="0" borderId="151" xfId="4" applyNumberFormat="1" applyFont="1" applyBorder="1" applyAlignment="1">
      <alignment horizontal="center" vertical="center"/>
    </xf>
    <xf numFmtId="186" fontId="9" fillId="0" borderId="32" xfId="4" applyNumberFormat="1" applyFont="1" applyBorder="1" applyAlignment="1">
      <alignment horizontal="center" vertical="center"/>
    </xf>
    <xf numFmtId="0" fontId="9" fillId="0" borderId="200" xfId="4" applyFont="1" applyBorder="1" applyAlignment="1">
      <alignment horizontal="center" vertical="center"/>
    </xf>
    <xf numFmtId="0" fontId="9" fillId="2" borderId="1" xfId="4" applyFont="1" applyFill="1" applyBorder="1" applyAlignment="1">
      <alignment horizontal="center" vertical="center"/>
    </xf>
    <xf numFmtId="186" fontId="9" fillId="0" borderId="2" xfId="4" applyNumberFormat="1" applyFont="1" applyBorder="1" applyAlignment="1">
      <alignment horizontal="center" vertical="center"/>
    </xf>
    <xf numFmtId="186" fontId="9" fillId="0" borderId="1" xfId="4" applyNumberFormat="1" applyFont="1" applyBorder="1" applyAlignment="1">
      <alignment horizontal="center" vertical="center"/>
    </xf>
    <xf numFmtId="0" fontId="9" fillId="0" borderId="1" xfId="4" applyFont="1" applyBorder="1" applyAlignment="1">
      <alignment horizontal="center" vertical="center" wrapText="1"/>
    </xf>
    <xf numFmtId="38" fontId="9" fillId="0" borderId="2" xfId="6" applyFont="1" applyFill="1" applyBorder="1" applyAlignment="1">
      <alignment horizontal="center" vertical="center" wrapText="1"/>
    </xf>
    <xf numFmtId="49" fontId="14" fillId="5" borderId="202" xfId="4" applyNumberFormat="1" applyFont="1" applyFill="1" applyBorder="1" applyAlignment="1">
      <alignment horizontal="center" vertical="center" wrapText="1"/>
    </xf>
    <xf numFmtId="49" fontId="14" fillId="5" borderId="203" xfId="4" applyNumberFormat="1" applyFont="1" applyFill="1" applyBorder="1" applyAlignment="1">
      <alignment horizontal="center" vertical="center" wrapText="1"/>
    </xf>
    <xf numFmtId="0" fontId="14" fillId="0" borderId="204" xfId="4" applyFont="1" applyBorder="1"/>
    <xf numFmtId="0" fontId="14" fillId="0" borderId="135" xfId="4" applyFont="1" applyBorder="1"/>
    <xf numFmtId="0" fontId="14" fillId="0" borderId="136" xfId="4" applyFont="1" applyBorder="1"/>
    <xf numFmtId="0" fontId="14" fillId="0" borderId="205" xfId="13" applyFont="1" applyBorder="1" applyAlignment="1">
      <alignment vertical="center" wrapText="1"/>
    </xf>
    <xf numFmtId="0" fontId="14" fillId="0" borderId="47" xfId="13" applyFont="1" applyBorder="1" applyAlignment="1">
      <alignment vertical="center" wrapText="1"/>
    </xf>
    <xf numFmtId="0" fontId="14" fillId="0" borderId="206" xfId="13" applyFont="1" applyBorder="1" applyAlignment="1">
      <alignment vertical="center" wrapText="1"/>
    </xf>
    <xf numFmtId="0" fontId="14" fillId="0" borderId="205" xfId="13" applyFont="1" applyBorder="1" applyAlignment="1">
      <alignment vertical="top" wrapText="1"/>
    </xf>
    <xf numFmtId="0" fontId="14" fillId="0" borderId="0" xfId="13" applyFont="1" applyAlignment="1">
      <alignment horizontal="left" vertical="top" wrapText="1"/>
    </xf>
    <xf numFmtId="0" fontId="14" fillId="0" borderId="149" xfId="13" applyFont="1" applyBorder="1" applyAlignment="1">
      <alignment horizontal="left" vertical="top" wrapText="1"/>
    </xf>
    <xf numFmtId="0" fontId="14" fillId="0" borderId="93" xfId="13" applyFont="1" applyBorder="1" applyAlignment="1">
      <alignment vertical="top" wrapText="1"/>
    </xf>
    <xf numFmtId="0" fontId="14" fillId="0" borderId="93" xfId="13" applyFont="1" applyBorder="1" applyAlignment="1">
      <alignment horizontal="left" wrapText="1"/>
    </xf>
    <xf numFmtId="0" fontId="14" fillId="0" borderId="205" xfId="13" applyFont="1" applyBorder="1" applyAlignment="1">
      <alignment horizontal="left" vertical="top" wrapText="1"/>
    </xf>
    <xf numFmtId="0" fontId="14" fillId="0" borderId="150" xfId="13" applyFont="1" applyBorder="1" applyAlignment="1">
      <alignment horizontal="left" vertical="top" wrapText="1"/>
    </xf>
    <xf numFmtId="0" fontId="38" fillId="0" borderId="98" xfId="14" applyFont="1" applyBorder="1" applyAlignment="1">
      <alignment horizontal="left" vertical="center" wrapText="1"/>
    </xf>
    <xf numFmtId="0" fontId="14" fillId="0" borderId="209" xfId="13" applyFont="1" applyBorder="1" applyAlignment="1">
      <alignment vertical="top" wrapText="1"/>
    </xf>
    <xf numFmtId="0" fontId="14" fillId="0" borderId="208" xfId="13" applyFont="1" applyBorder="1" applyAlignment="1">
      <alignment vertical="center" wrapText="1"/>
    </xf>
    <xf numFmtId="0" fontId="14" fillId="0" borderId="210" xfId="13" applyFont="1" applyBorder="1" applyAlignment="1">
      <alignment vertical="center" wrapText="1"/>
    </xf>
    <xf numFmtId="0" fontId="14" fillId="0" borderId="46" xfId="13" applyFont="1" applyBorder="1" applyAlignment="1">
      <alignment vertical="center" wrapText="1"/>
    </xf>
    <xf numFmtId="0" fontId="38" fillId="0" borderId="47" xfId="14" applyFont="1" applyBorder="1" applyAlignment="1">
      <alignment horizontal="left" vertical="center" wrapText="1"/>
    </xf>
    <xf numFmtId="0" fontId="14" fillId="0" borderId="147" xfId="13" applyFont="1" applyBorder="1" applyAlignment="1">
      <alignment vertical="center" wrapText="1"/>
    </xf>
    <xf numFmtId="0" fontId="14" fillId="0" borderId="146" xfId="13" applyFont="1" applyBorder="1" applyAlignment="1">
      <alignment vertical="center" wrapText="1"/>
    </xf>
    <xf numFmtId="0" fontId="14" fillId="0" borderId="46" xfId="4" applyFont="1" applyBorder="1" applyAlignment="1">
      <alignment vertical="top" wrapText="1"/>
    </xf>
    <xf numFmtId="0" fontId="14" fillId="0" borderId="46" xfId="4" applyFont="1" applyBorder="1" applyAlignment="1">
      <alignment vertical="center" wrapText="1"/>
    </xf>
    <xf numFmtId="0" fontId="14" fillId="0" borderId="98" xfId="4" applyFont="1" applyBorder="1" applyAlignment="1">
      <alignment vertical="top" wrapText="1"/>
    </xf>
    <xf numFmtId="0" fontId="14" fillId="0" borderId="47" xfId="4" applyFont="1" applyBorder="1" applyAlignment="1">
      <alignment vertical="top" wrapText="1"/>
    </xf>
    <xf numFmtId="0" fontId="14" fillId="0" borderId="146" xfId="4" applyFont="1" applyBorder="1" applyAlignment="1">
      <alignment vertical="top" wrapText="1"/>
    </xf>
    <xf numFmtId="0" fontId="14" fillId="0" borderId="29" xfId="4" applyFont="1" applyBorder="1" applyAlignment="1">
      <alignment vertical="top" wrapText="1"/>
    </xf>
    <xf numFmtId="0" fontId="14" fillId="0" borderId="121" xfId="13" applyFont="1" applyBorder="1" applyAlignment="1">
      <alignment vertical="center" wrapText="1"/>
    </xf>
    <xf numFmtId="0" fontId="14" fillId="0" borderId="217" xfId="13" applyFont="1" applyBorder="1" applyAlignment="1">
      <alignment vertical="center" wrapText="1"/>
    </xf>
    <xf numFmtId="0" fontId="14" fillId="0" borderId="67" xfId="4" applyFont="1" applyBorder="1" applyAlignment="1">
      <alignment vertical="top" wrapText="1"/>
    </xf>
    <xf numFmtId="0" fontId="14" fillId="0" borderId="68" xfId="13" applyFont="1" applyBorder="1" applyAlignment="1">
      <alignment vertical="center" wrapText="1"/>
    </xf>
    <xf numFmtId="0" fontId="14" fillId="0" borderId="211" xfId="13" applyFont="1" applyBorder="1" applyAlignment="1">
      <alignment vertical="center" wrapText="1"/>
    </xf>
    <xf numFmtId="0" fontId="7" fillId="0" borderId="41" xfId="3" applyFont="1" applyBorder="1" applyAlignment="1" applyProtection="1">
      <alignment vertical="center" shrinkToFit="1"/>
      <protection locked="0"/>
    </xf>
    <xf numFmtId="0" fontId="28" fillId="3" borderId="0" xfId="12" applyFont="1" applyFill="1" applyAlignment="1">
      <alignment horizontal="left" vertical="center" wrapText="1"/>
    </xf>
    <xf numFmtId="0" fontId="24" fillId="3" borderId="2" xfId="12" applyFont="1" applyFill="1" applyBorder="1" applyAlignment="1">
      <alignment vertical="top" wrapText="1"/>
    </xf>
    <xf numFmtId="0" fontId="24" fillId="3" borderId="3" xfId="12" applyFont="1" applyFill="1" applyBorder="1" applyAlignment="1">
      <alignment vertical="top" wrapText="1"/>
    </xf>
    <xf numFmtId="0" fontId="24" fillId="3" borderId="4" xfId="12" applyFont="1" applyFill="1" applyBorder="1" applyAlignment="1">
      <alignment vertical="top" wrapText="1"/>
    </xf>
    <xf numFmtId="0" fontId="24" fillId="3" borderId="2" xfId="12" applyFont="1" applyFill="1" applyBorder="1" applyAlignment="1">
      <alignment horizontal="center" vertical="center" wrapText="1"/>
    </xf>
    <xf numFmtId="0" fontId="24" fillId="3" borderId="3" xfId="12" applyFont="1" applyFill="1" applyBorder="1" applyAlignment="1">
      <alignment horizontal="center" vertical="center" wrapText="1"/>
    </xf>
    <xf numFmtId="0" fontId="24" fillId="3" borderId="4" xfId="12" applyFont="1" applyFill="1" applyBorder="1" applyAlignment="1">
      <alignment horizontal="center" vertical="center" wrapText="1"/>
    </xf>
    <xf numFmtId="0" fontId="4" fillId="0" borderId="2" xfId="4" applyBorder="1" applyAlignment="1">
      <alignment horizontal="left" vertical="center" wrapText="1"/>
    </xf>
    <xf numFmtId="0" fontId="4" fillId="0" borderId="3" xfId="4" applyBorder="1" applyAlignment="1">
      <alignment horizontal="left" vertical="center" wrapText="1"/>
    </xf>
    <xf numFmtId="0" fontId="4" fillId="0" borderId="4" xfId="4" applyBorder="1" applyAlignment="1">
      <alignment horizontal="left" vertical="center" wrapText="1"/>
    </xf>
    <xf numFmtId="0" fontId="28" fillId="3" borderId="107" xfId="12" applyFont="1" applyFill="1" applyBorder="1" applyAlignment="1">
      <alignment horizontal="center" vertical="center"/>
    </xf>
    <xf numFmtId="0" fontId="24" fillId="3" borderId="2" xfId="12" applyFont="1" applyFill="1" applyBorder="1" applyAlignment="1">
      <alignment horizontal="center" vertical="center"/>
    </xf>
    <xf numFmtId="0" fontId="24" fillId="3" borderId="3" xfId="12" applyFont="1" applyFill="1" applyBorder="1" applyAlignment="1">
      <alignment horizontal="center" vertical="center"/>
    </xf>
    <xf numFmtId="0" fontId="24" fillId="3" borderId="4" xfId="12" applyFont="1" applyFill="1" applyBorder="1" applyAlignment="1">
      <alignment horizontal="center" vertical="center"/>
    </xf>
    <xf numFmtId="0" fontId="4" fillId="0" borderId="2" xfId="4" applyBorder="1" applyAlignment="1">
      <alignment horizontal="center" vertical="center"/>
    </xf>
    <xf numFmtId="0" fontId="4" fillId="0" borderId="3" xfId="4" applyBorder="1" applyAlignment="1">
      <alignment horizontal="center" vertical="center"/>
    </xf>
    <xf numFmtId="0" fontId="4" fillId="0" borderId="4" xfId="4" applyBorder="1" applyAlignment="1">
      <alignment horizontal="center" vertical="center"/>
    </xf>
    <xf numFmtId="0" fontId="24" fillId="5" borderId="2" xfId="12" applyFont="1" applyFill="1" applyBorder="1" applyAlignment="1">
      <alignment horizontal="center" vertical="center"/>
    </xf>
    <xf numFmtId="0" fontId="24" fillId="5" borderId="3" xfId="12" applyFont="1" applyFill="1" applyBorder="1" applyAlignment="1">
      <alignment horizontal="center" vertical="center"/>
    </xf>
    <xf numFmtId="0" fontId="24" fillId="5" borderId="4" xfId="12" applyFont="1" applyFill="1" applyBorder="1" applyAlignment="1">
      <alignment horizontal="center" vertical="center"/>
    </xf>
    <xf numFmtId="0" fontId="4" fillId="5" borderId="2" xfId="4" applyFill="1" applyBorder="1" applyAlignment="1">
      <alignment horizontal="center" vertical="center"/>
    </xf>
    <xf numFmtId="0" fontId="4" fillId="5" borderId="3" xfId="4" applyFill="1" applyBorder="1" applyAlignment="1">
      <alignment horizontal="center" vertical="center"/>
    </xf>
    <xf numFmtId="0" fontId="4" fillId="5" borderId="4" xfId="4" applyFill="1" applyBorder="1" applyAlignment="1">
      <alignment horizontal="center" vertical="center"/>
    </xf>
    <xf numFmtId="0" fontId="25" fillId="5" borderId="2" xfId="12" applyFont="1" applyFill="1" applyBorder="1" applyAlignment="1">
      <alignment horizontal="center" vertical="center"/>
    </xf>
    <xf numFmtId="0" fontId="25" fillId="5" borderId="3" xfId="12" applyFont="1" applyFill="1" applyBorder="1" applyAlignment="1">
      <alignment horizontal="center" vertical="center"/>
    </xf>
    <xf numFmtId="0" fontId="25" fillId="5" borderId="4" xfId="12" applyFont="1" applyFill="1" applyBorder="1" applyAlignment="1">
      <alignment horizontal="center" vertical="center"/>
    </xf>
    <xf numFmtId="0" fontId="27" fillId="0" borderId="2" xfId="12" applyFont="1" applyBorder="1" applyAlignment="1">
      <alignment horizontal="center" vertical="center"/>
    </xf>
    <xf numFmtId="0" fontId="27" fillId="0" borderId="3" xfId="12" applyFont="1" applyBorder="1" applyAlignment="1">
      <alignment horizontal="center" vertical="center"/>
    </xf>
    <xf numFmtId="0" fontId="27" fillId="0" borderId="4" xfId="12" applyFont="1" applyBorder="1" applyAlignment="1">
      <alignment horizontal="center" vertical="center"/>
    </xf>
    <xf numFmtId="0" fontId="27" fillId="0" borderId="111" xfId="12" applyFont="1" applyBorder="1" applyAlignment="1">
      <alignment horizontal="center" vertical="center"/>
    </xf>
    <xf numFmtId="187" fontId="25" fillId="3" borderId="0" xfId="12" applyNumberFormat="1" applyFont="1" applyFill="1" applyAlignment="1">
      <alignment horizontal="right" vertical="center"/>
    </xf>
    <xf numFmtId="0" fontId="34" fillId="3" borderId="0" xfId="12" applyFont="1" applyFill="1" applyAlignment="1">
      <alignment horizontal="center" vertical="center"/>
    </xf>
    <xf numFmtId="0" fontId="36" fillId="3" borderId="0" xfId="12" applyFont="1" applyFill="1" applyAlignment="1">
      <alignment horizontal="left" vertical="center" wrapText="1"/>
    </xf>
    <xf numFmtId="0" fontId="25" fillId="0" borderId="2" xfId="12" applyFont="1" applyBorder="1" applyAlignment="1">
      <alignment horizontal="center" vertical="center"/>
    </xf>
    <xf numFmtId="0" fontId="25" fillId="0" borderId="3" xfId="12" applyFont="1" applyBorder="1" applyAlignment="1">
      <alignment horizontal="center" vertical="center"/>
    </xf>
    <xf numFmtId="0" fontId="25" fillId="0" borderId="4" xfId="12" applyFont="1" applyBorder="1" applyAlignment="1">
      <alignment horizontal="center" vertical="center"/>
    </xf>
    <xf numFmtId="0" fontId="14" fillId="0" borderId="204" xfId="13" applyFont="1" applyBorder="1" applyAlignment="1">
      <alignment horizontal="left" vertical="top" wrapText="1"/>
    </xf>
    <xf numFmtId="0" fontId="14" fillId="0" borderId="135" xfId="13" applyFont="1" applyBorder="1" applyAlignment="1">
      <alignment horizontal="left" vertical="top" wrapText="1"/>
    </xf>
    <xf numFmtId="0" fontId="14" fillId="0" borderId="136" xfId="13" applyFont="1" applyBorder="1" applyAlignment="1">
      <alignment horizontal="left" vertical="top" wrapText="1"/>
    </xf>
    <xf numFmtId="0" fontId="14" fillId="0" borderId="205" xfId="13" applyFont="1" applyBorder="1" applyAlignment="1">
      <alignment horizontal="center" vertical="top" wrapText="1"/>
    </xf>
    <xf numFmtId="0" fontId="14" fillId="0" borderId="209" xfId="13" applyFont="1" applyBorder="1" applyAlignment="1">
      <alignment horizontal="center" vertical="top" wrapText="1"/>
    </xf>
    <xf numFmtId="0" fontId="14" fillId="0" borderId="46" xfId="4" applyFont="1" applyBorder="1" applyAlignment="1">
      <alignment horizontal="left" vertical="top" wrapText="1"/>
    </xf>
    <xf numFmtId="0" fontId="14" fillId="0" borderId="46" xfId="13" applyFont="1" applyBorder="1" applyAlignment="1">
      <alignment horizontal="left" vertical="top" wrapText="1"/>
    </xf>
    <xf numFmtId="0" fontId="14" fillId="4" borderId="42" xfId="13" applyFont="1" applyFill="1" applyBorder="1">
      <alignment vertical="center"/>
    </xf>
    <xf numFmtId="0" fontId="14" fillId="4" borderId="146" xfId="13" applyFont="1" applyFill="1" applyBorder="1">
      <alignment vertical="center"/>
    </xf>
    <xf numFmtId="0" fontId="14" fillId="4" borderId="147" xfId="13" applyFont="1" applyFill="1" applyBorder="1">
      <alignment vertical="center"/>
    </xf>
    <xf numFmtId="0" fontId="14" fillId="0" borderId="146" xfId="13" applyFont="1" applyBorder="1" applyAlignment="1">
      <alignment horizontal="left" vertical="top" wrapText="1"/>
    </xf>
    <xf numFmtId="0" fontId="14" fillId="0" borderId="204" xfId="4" applyFont="1" applyBorder="1" applyAlignment="1">
      <alignment horizontal="left" vertical="top" wrapText="1"/>
    </xf>
    <xf numFmtId="0" fontId="14" fillId="0" borderId="135" xfId="4" applyFont="1" applyBorder="1" applyAlignment="1">
      <alignment horizontal="left" vertical="top" wrapText="1"/>
    </xf>
    <xf numFmtId="0" fontId="14" fillId="0" borderId="136" xfId="4" applyFont="1" applyBorder="1" applyAlignment="1">
      <alignment horizontal="left" vertical="top" wrapText="1"/>
    </xf>
    <xf numFmtId="0" fontId="14" fillId="0" borderId="150" xfId="13" applyFont="1" applyBorder="1" applyAlignment="1">
      <alignment horizontal="left" vertical="top" wrapText="1"/>
    </xf>
    <xf numFmtId="0" fontId="14" fillId="0" borderId="0" xfId="13" applyFont="1" applyAlignment="1">
      <alignment horizontal="left" vertical="top" wrapText="1"/>
    </xf>
    <xf numFmtId="0" fontId="14" fillId="0" borderId="149" xfId="13" applyFont="1" applyBorder="1" applyAlignment="1">
      <alignment horizontal="left" vertical="top" wrapText="1"/>
    </xf>
    <xf numFmtId="0" fontId="14" fillId="0" borderId="207" xfId="13" applyFont="1" applyBorder="1" applyAlignment="1">
      <alignment horizontal="left" vertical="top" wrapText="1"/>
    </xf>
    <xf numFmtId="0" fontId="14" fillId="0" borderId="115" xfId="13" applyFont="1" applyBorder="1" applyAlignment="1">
      <alignment horizontal="left" vertical="top" wrapText="1"/>
    </xf>
    <xf numFmtId="0" fontId="14" fillId="0" borderId="208" xfId="13" applyFont="1" applyBorder="1" applyAlignment="1">
      <alignment horizontal="left" vertical="top" wrapText="1"/>
    </xf>
    <xf numFmtId="0" fontId="14" fillId="0" borderId="120" xfId="4" applyFont="1" applyBorder="1" applyAlignment="1">
      <alignment horizontal="left" vertical="top" wrapText="1"/>
    </xf>
    <xf numFmtId="0" fontId="14" fillId="0" borderId="121" xfId="4" applyFont="1" applyBorder="1" applyAlignment="1">
      <alignment horizontal="left" vertical="top" wrapText="1"/>
    </xf>
    <xf numFmtId="0" fontId="14" fillId="0" borderId="150" xfId="4" applyFont="1" applyBorder="1" applyAlignment="1">
      <alignment horizontal="left" vertical="top" wrapText="1"/>
    </xf>
    <xf numFmtId="0" fontId="14" fillId="0" borderId="0" xfId="4" applyFont="1" applyAlignment="1">
      <alignment horizontal="left" vertical="top" wrapText="1"/>
    </xf>
    <xf numFmtId="0" fontId="14" fillId="0" borderId="149" xfId="4" applyFont="1" applyBorder="1" applyAlignment="1">
      <alignment horizontal="left" vertical="top" wrapText="1"/>
    </xf>
    <xf numFmtId="0" fontId="14" fillId="0" borderId="207" xfId="4" applyFont="1" applyBorder="1" applyAlignment="1">
      <alignment horizontal="left" vertical="top" wrapText="1"/>
    </xf>
    <xf numFmtId="0" fontId="14" fillId="0" borderId="115" xfId="4" applyFont="1" applyBorder="1" applyAlignment="1">
      <alignment horizontal="left" vertical="top" wrapText="1"/>
    </xf>
    <xf numFmtId="0" fontId="14" fillId="0" borderId="208" xfId="4" applyFont="1" applyBorder="1" applyAlignment="1">
      <alignment horizontal="left" vertical="top" wrapText="1"/>
    </xf>
    <xf numFmtId="0" fontId="14" fillId="0" borderId="121" xfId="13" applyFont="1" applyBorder="1" applyAlignment="1">
      <alignment horizontal="left" vertical="top" wrapText="1"/>
    </xf>
    <xf numFmtId="0" fontId="14" fillId="0" borderId="48" xfId="13" applyFont="1" applyBorder="1" applyAlignment="1">
      <alignment horizontal="left" vertical="top" wrapText="1"/>
    </xf>
    <xf numFmtId="0" fontId="14" fillId="0" borderId="47" xfId="13" applyFont="1" applyBorder="1" applyAlignment="1">
      <alignment horizontal="left" vertical="top" wrapText="1"/>
    </xf>
    <xf numFmtId="0" fontId="14" fillId="4" borderId="135" xfId="13" applyFont="1" applyFill="1" applyBorder="1">
      <alignment vertical="center"/>
    </xf>
    <xf numFmtId="0" fontId="14" fillId="0" borderId="204" xfId="13" applyFont="1" applyBorder="1" applyAlignment="1">
      <alignment horizontal="left" wrapText="1"/>
    </xf>
    <xf numFmtId="0" fontId="14" fillId="0" borderId="135" xfId="13" applyFont="1" applyBorder="1" applyAlignment="1">
      <alignment horizontal="left" wrapText="1"/>
    </xf>
    <xf numFmtId="0" fontId="14" fillId="0" borderId="136" xfId="13" applyFont="1" applyBorder="1" applyAlignment="1">
      <alignment horizontal="left" wrapText="1"/>
    </xf>
    <xf numFmtId="0" fontId="14" fillId="0" borderId="120" xfId="13" applyFont="1" applyBorder="1" applyAlignment="1">
      <alignment horizontal="left" vertical="top" wrapText="1"/>
    </xf>
    <xf numFmtId="49" fontId="14" fillId="5" borderId="74" xfId="13" applyNumberFormat="1" applyFont="1" applyFill="1" applyBorder="1" applyAlignment="1">
      <alignment horizontal="center" vertical="center" wrapText="1"/>
    </xf>
    <xf numFmtId="49" fontId="14" fillId="5" borderId="153" xfId="13" applyNumberFormat="1" applyFont="1" applyFill="1" applyBorder="1" applyAlignment="1">
      <alignment horizontal="center" vertical="center" wrapText="1"/>
    </xf>
    <xf numFmtId="49" fontId="14" fillId="5" borderId="201" xfId="13" applyNumberFormat="1" applyFont="1" applyFill="1" applyBorder="1" applyAlignment="1">
      <alignment horizontal="center" vertical="center" wrapText="1"/>
    </xf>
    <xf numFmtId="0" fontId="23" fillId="0" borderId="0" xfId="13" applyFont="1" applyAlignment="1">
      <alignment horizontal="center" vertical="center"/>
    </xf>
    <xf numFmtId="0" fontId="16" fillId="0" borderId="0" xfId="4" applyFont="1" applyAlignment="1">
      <alignment horizontal="center"/>
    </xf>
    <xf numFmtId="0" fontId="33" fillId="3" borderId="74" xfId="4" applyFont="1" applyFill="1" applyBorder="1" applyAlignment="1">
      <alignment horizontal="center" vertical="center" wrapText="1"/>
    </xf>
    <xf numFmtId="0" fontId="33" fillId="0" borderId="75" xfId="4" applyFont="1" applyBorder="1" applyAlignment="1">
      <alignment horizontal="center" vertical="center" wrapText="1"/>
    </xf>
    <xf numFmtId="0" fontId="31" fillId="3" borderId="0" xfId="4" applyFont="1" applyFill="1" applyAlignment="1">
      <alignment horizontal="left" vertical="center" wrapText="1"/>
    </xf>
    <xf numFmtId="0" fontId="14" fillId="0" borderId="48" xfId="4" applyFont="1" applyBorder="1" applyAlignment="1">
      <alignment horizontal="left" vertical="top" wrapText="1"/>
    </xf>
    <xf numFmtId="0" fontId="14" fillId="0" borderId="146" xfId="4" applyFont="1" applyBorder="1" applyAlignment="1">
      <alignment horizontal="left" vertical="top" wrapText="1"/>
    </xf>
    <xf numFmtId="0" fontId="14" fillId="0" borderId="47" xfId="4" applyFont="1" applyBorder="1" applyAlignment="1">
      <alignment horizontal="left" vertical="top" wrapText="1"/>
    </xf>
    <xf numFmtId="0" fontId="14" fillId="0" borderId="42" xfId="13" applyFont="1" applyBorder="1" applyAlignment="1">
      <alignment horizontal="left" vertical="top" wrapText="1"/>
    </xf>
    <xf numFmtId="0" fontId="14" fillId="0" borderId="147" xfId="13" applyFont="1" applyBorder="1" applyAlignment="1">
      <alignment horizontal="left" vertical="top" wrapText="1"/>
    </xf>
    <xf numFmtId="0" fontId="14" fillId="0" borderId="219" xfId="13" applyFont="1" applyBorder="1" applyAlignment="1">
      <alignment horizontal="left" vertical="top" wrapText="1"/>
    </xf>
    <xf numFmtId="0" fontId="14" fillId="0" borderId="86" xfId="13" applyFont="1" applyBorder="1" applyAlignment="1">
      <alignment horizontal="left" vertical="top" wrapText="1"/>
    </xf>
    <xf numFmtId="0" fontId="14" fillId="0" borderId="218" xfId="13" applyFont="1" applyBorder="1" applyAlignment="1">
      <alignment horizontal="center" vertical="top" wrapText="1"/>
    </xf>
    <xf numFmtId="0" fontId="14" fillId="0" borderId="29" xfId="13" applyFont="1" applyBorder="1" applyAlignment="1">
      <alignment horizontal="left" vertical="top" wrapText="1"/>
    </xf>
    <xf numFmtId="0" fontId="14" fillId="0" borderId="93" xfId="13" applyFont="1" applyBorder="1" applyAlignment="1">
      <alignment horizontal="left" vertical="top" wrapText="1"/>
    </xf>
    <xf numFmtId="0" fontId="14" fillId="0" borderId="98" xfId="13" applyFont="1" applyBorder="1" applyAlignment="1">
      <alignment horizontal="left" vertical="top" wrapText="1"/>
    </xf>
    <xf numFmtId="38" fontId="9" fillId="0" borderId="162" xfId="6" applyFont="1" applyFill="1" applyBorder="1" applyAlignment="1">
      <alignment horizontal="center" vertical="center"/>
    </xf>
    <xf numFmtId="38" fontId="9" fillId="0" borderId="1" xfId="6" applyFont="1" applyFill="1" applyBorder="1" applyAlignment="1">
      <alignment horizontal="center" vertical="center"/>
    </xf>
    <xf numFmtId="38" fontId="9" fillId="2" borderId="162" xfId="6" applyFont="1" applyFill="1" applyBorder="1" applyAlignment="1">
      <alignment horizontal="center" vertical="center"/>
    </xf>
    <xf numFmtId="38" fontId="9" fillId="0" borderId="4" xfId="6" applyFont="1" applyBorder="1" applyAlignment="1">
      <alignment horizontal="center" vertical="center"/>
    </xf>
    <xf numFmtId="38" fontId="9" fillId="2" borderId="4" xfId="6" applyFont="1" applyFill="1" applyBorder="1" applyAlignment="1">
      <alignment horizontal="center" vertical="center"/>
    </xf>
    <xf numFmtId="38" fontId="9" fillId="0" borderId="161" xfId="6" applyFont="1" applyBorder="1" applyAlignment="1">
      <alignment horizontal="center" vertical="center"/>
    </xf>
    <xf numFmtId="38" fontId="9" fillId="0" borderId="32" xfId="6" applyFont="1" applyBorder="1" applyAlignment="1">
      <alignment horizontal="center" vertical="center"/>
    </xf>
    <xf numFmtId="185" fontId="9" fillId="0" borderId="2" xfId="4" applyNumberFormat="1" applyFont="1" applyBorder="1" applyAlignment="1">
      <alignment horizontal="center" vertical="center"/>
    </xf>
    <xf numFmtId="185" fontId="9" fillId="0" borderId="157" xfId="4" applyNumberFormat="1" applyFont="1" applyBorder="1" applyAlignment="1">
      <alignment horizontal="center" vertical="center"/>
    </xf>
    <xf numFmtId="185" fontId="9" fillId="0" borderId="155" xfId="4" applyNumberFormat="1" applyFont="1" applyBorder="1" applyAlignment="1">
      <alignment horizontal="center" vertical="center"/>
    </xf>
    <xf numFmtId="185" fontId="9" fillId="0" borderId="175" xfId="4" applyNumberFormat="1" applyFont="1" applyBorder="1" applyAlignment="1">
      <alignment horizontal="center" vertical="center"/>
    </xf>
    <xf numFmtId="185" fontId="9" fillId="0" borderId="2" xfId="4" applyNumberFormat="1" applyFont="1" applyBorder="1" applyAlignment="1">
      <alignment horizontal="center" vertical="center" wrapText="1"/>
    </xf>
    <xf numFmtId="0" fontId="39" fillId="5" borderId="2" xfId="4" applyFont="1" applyFill="1" applyBorder="1" applyAlignment="1">
      <alignment horizontal="center" vertical="center" wrapText="1"/>
    </xf>
    <xf numFmtId="0" fontId="39" fillId="5" borderId="3" xfId="4" applyFont="1" applyFill="1" applyBorder="1" applyAlignment="1">
      <alignment horizontal="center" vertical="center" wrapText="1"/>
    </xf>
    <xf numFmtId="0" fontId="39" fillId="5" borderId="4" xfId="4" applyFont="1" applyFill="1" applyBorder="1" applyAlignment="1">
      <alignment horizontal="center" vertical="center" wrapText="1"/>
    </xf>
    <xf numFmtId="38" fontId="9" fillId="0" borderId="35" xfId="6" applyFont="1" applyBorder="1" applyAlignment="1">
      <alignment horizontal="center" vertical="center"/>
    </xf>
    <xf numFmtId="0" fontId="39" fillId="5" borderId="161" xfId="4" applyFont="1" applyFill="1" applyBorder="1" applyAlignment="1">
      <alignment horizontal="center" vertical="center" wrapText="1"/>
    </xf>
    <xf numFmtId="0" fontId="39" fillId="5" borderId="13" xfId="4" applyFont="1" applyFill="1" applyBorder="1" applyAlignment="1">
      <alignment horizontal="center" vertical="center" wrapText="1"/>
    </xf>
    <xf numFmtId="38" fontId="9" fillId="2" borderId="35" xfId="6" applyFont="1" applyFill="1" applyBorder="1" applyAlignment="1">
      <alignment horizontal="center" vertical="center"/>
    </xf>
    <xf numFmtId="38" fontId="9" fillId="2" borderId="161" xfId="6" applyFont="1" applyFill="1" applyBorder="1" applyAlignment="1">
      <alignment horizontal="center" vertical="center"/>
    </xf>
    <xf numFmtId="38" fontId="9" fillId="2" borderId="32" xfId="6" applyFont="1" applyFill="1" applyBorder="1" applyAlignment="1">
      <alignment horizontal="center" vertical="center"/>
    </xf>
    <xf numFmtId="38" fontId="9" fillId="0" borderId="160" xfId="6" applyFont="1" applyFill="1" applyBorder="1" applyAlignment="1">
      <alignment horizontal="center" vertical="center"/>
    </xf>
    <xf numFmtId="38" fontId="9" fillId="0" borderId="174" xfId="6" applyFont="1" applyFill="1" applyBorder="1" applyAlignment="1">
      <alignment horizontal="center" vertical="center"/>
    </xf>
    <xf numFmtId="38" fontId="9" fillId="0" borderId="161" xfId="6" applyFont="1" applyFill="1" applyBorder="1" applyAlignment="1">
      <alignment horizontal="center" vertical="center"/>
    </xf>
    <xf numFmtId="38" fontId="9" fillId="0" borderId="32" xfId="6" applyFont="1" applyFill="1" applyBorder="1" applyAlignment="1">
      <alignment horizontal="center" vertical="center"/>
    </xf>
    <xf numFmtId="38" fontId="9" fillId="2" borderId="160" xfId="6" applyFont="1" applyFill="1" applyBorder="1" applyAlignment="1">
      <alignment horizontal="center" vertical="center"/>
    </xf>
    <xf numFmtId="38" fontId="9" fillId="2" borderId="174" xfId="6" applyFont="1" applyFill="1" applyBorder="1" applyAlignment="1">
      <alignment horizontal="center" vertical="center"/>
    </xf>
    <xf numFmtId="0" fontId="39" fillId="5" borderId="157" xfId="4" applyFont="1" applyFill="1" applyBorder="1" applyAlignment="1">
      <alignment horizontal="center" vertical="center" wrapText="1"/>
    </xf>
    <xf numFmtId="38" fontId="9" fillId="0" borderId="1" xfId="6" applyFont="1" applyBorder="1" applyAlignment="1">
      <alignment horizontal="center" vertical="center"/>
    </xf>
    <xf numFmtId="185" fontId="9" fillId="0" borderId="196" xfId="4" applyNumberFormat="1" applyFont="1" applyBorder="1" applyAlignment="1">
      <alignment horizontal="center" vertical="center"/>
    </xf>
    <xf numFmtId="185" fontId="9" fillId="0" borderId="173" xfId="4" applyNumberFormat="1" applyFont="1" applyBorder="1" applyAlignment="1">
      <alignment horizontal="center" vertical="center"/>
    </xf>
    <xf numFmtId="0" fontId="39" fillId="5" borderId="1" xfId="4" applyFont="1" applyFill="1" applyBorder="1" applyAlignment="1">
      <alignment horizontal="center" vertical="center" wrapText="1"/>
    </xf>
    <xf numFmtId="0" fontId="39" fillId="5" borderId="1" xfId="4" applyFont="1" applyFill="1" applyBorder="1" applyAlignment="1">
      <alignment horizontal="center" vertical="center"/>
    </xf>
    <xf numFmtId="0" fontId="39" fillId="5" borderId="161" xfId="4" applyFont="1" applyFill="1" applyBorder="1" applyAlignment="1">
      <alignment horizontal="center" vertical="center"/>
    </xf>
    <xf numFmtId="0" fontId="39" fillId="5" borderId="164" xfId="4" applyFont="1" applyFill="1" applyBorder="1" applyAlignment="1">
      <alignment horizontal="center" vertical="center"/>
    </xf>
    <xf numFmtId="0" fontId="39" fillId="5" borderId="111" xfId="4" applyFont="1" applyFill="1" applyBorder="1" applyAlignment="1">
      <alignment horizontal="center" vertical="center"/>
    </xf>
    <xf numFmtId="0" fontId="39" fillId="5" borderId="155" xfId="4" applyFont="1" applyFill="1" applyBorder="1" applyAlignment="1">
      <alignment horizontal="center" vertical="center"/>
    </xf>
    <xf numFmtId="0" fontId="39" fillId="5" borderId="0" xfId="4" applyFont="1" applyFill="1" applyAlignment="1">
      <alignment horizontal="center" vertical="center"/>
    </xf>
    <xf numFmtId="0" fontId="39" fillId="5" borderId="159" xfId="4" applyFont="1" applyFill="1" applyBorder="1" applyAlignment="1">
      <alignment horizontal="center" vertical="center"/>
    </xf>
    <xf numFmtId="0" fontId="39" fillId="5" borderId="166" xfId="4" applyFont="1" applyFill="1" applyBorder="1" applyAlignment="1">
      <alignment horizontal="center" vertical="center"/>
    </xf>
    <xf numFmtId="0" fontId="39" fillId="5" borderId="156" xfId="4" applyFont="1" applyFill="1" applyBorder="1" applyAlignment="1">
      <alignment horizontal="center" vertical="center"/>
    </xf>
    <xf numFmtId="0" fontId="39" fillId="5" borderId="3" xfId="4" applyFont="1" applyFill="1" applyBorder="1" applyAlignment="1">
      <alignment horizontal="center" vertical="center"/>
    </xf>
    <xf numFmtId="0" fontId="39" fillId="5" borderId="157" xfId="4" applyFont="1" applyFill="1" applyBorder="1" applyAlignment="1">
      <alignment horizontal="center" vertical="center"/>
    </xf>
    <xf numFmtId="0" fontId="39" fillId="5" borderId="158" xfId="4" applyFont="1" applyFill="1" applyBorder="1" applyAlignment="1">
      <alignment horizontal="center" vertical="center"/>
    </xf>
    <xf numFmtId="0" fontId="39" fillId="5" borderId="22" xfId="4" applyFont="1" applyFill="1" applyBorder="1" applyAlignment="1">
      <alignment horizontal="center" vertical="center"/>
    </xf>
    <xf numFmtId="0" fontId="39" fillId="5" borderId="160" xfId="4" applyFont="1" applyFill="1" applyBorder="1" applyAlignment="1">
      <alignment horizontal="center" vertical="center" wrapText="1"/>
    </xf>
    <xf numFmtId="0" fontId="39" fillId="5" borderId="163" xfId="4" applyFont="1" applyFill="1" applyBorder="1" applyAlignment="1">
      <alignment horizontal="center" vertical="center" wrapText="1"/>
    </xf>
    <xf numFmtId="0" fontId="39" fillId="5" borderId="162" xfId="4" applyFont="1" applyFill="1" applyBorder="1" applyAlignment="1">
      <alignment horizontal="center" vertical="center" wrapText="1"/>
    </xf>
    <xf numFmtId="0" fontId="39" fillId="5" borderId="170" xfId="4" applyFont="1" applyFill="1" applyBorder="1" applyAlignment="1">
      <alignment horizontal="center" vertical="center" wrapText="1"/>
    </xf>
    <xf numFmtId="0" fontId="39" fillId="5" borderId="22" xfId="4" applyFont="1" applyFill="1" applyBorder="1" applyAlignment="1">
      <alignment horizontal="center" vertical="center" wrapText="1"/>
    </xf>
    <xf numFmtId="0" fontId="39" fillId="5" borderId="94" xfId="4" applyFont="1" applyFill="1" applyBorder="1" applyAlignment="1">
      <alignment horizontal="center" vertical="center" wrapText="1"/>
    </xf>
    <xf numFmtId="0" fontId="9" fillId="0" borderId="161" xfId="6" applyNumberFormat="1" applyFont="1" applyFill="1" applyBorder="1" applyAlignment="1">
      <alignment horizontal="center" vertical="center" wrapText="1" shrinkToFit="1"/>
    </xf>
    <xf numFmtId="0" fontId="9" fillId="0" borderId="32" xfId="6" applyNumberFormat="1" applyFont="1" applyFill="1" applyBorder="1" applyAlignment="1">
      <alignment horizontal="center" vertical="center" wrapText="1" shrinkToFit="1"/>
    </xf>
    <xf numFmtId="185" fontId="9" fillId="0" borderId="110" xfId="4" applyNumberFormat="1" applyFont="1" applyBorder="1" applyAlignment="1">
      <alignment horizontal="center" vertical="center"/>
    </xf>
    <xf numFmtId="38" fontId="14" fillId="0" borderId="184" xfId="6" applyFont="1" applyBorder="1" applyAlignment="1">
      <alignment horizontal="center" vertical="center"/>
    </xf>
    <xf numFmtId="185" fontId="14" fillId="0" borderId="185" xfId="4" applyNumberFormat="1" applyFont="1" applyBorder="1" applyAlignment="1">
      <alignment horizontal="center" vertical="center"/>
    </xf>
    <xf numFmtId="185" fontId="14" fillId="0" borderId="186" xfId="4" applyNumberFormat="1" applyFont="1" applyBorder="1" applyAlignment="1">
      <alignment horizontal="center" vertical="center"/>
    </xf>
    <xf numFmtId="0" fontId="16" fillId="0" borderId="189" xfId="4" applyFont="1" applyBorder="1" applyAlignment="1">
      <alignment horizontal="center" vertical="center"/>
    </xf>
    <xf numFmtId="0" fontId="16" fillId="0" borderId="163" xfId="4" applyFont="1" applyBorder="1" applyAlignment="1">
      <alignment horizontal="center" vertical="center"/>
    </xf>
    <xf numFmtId="0" fontId="16" fillId="0" borderId="167" xfId="4" applyFont="1" applyBorder="1" applyAlignment="1">
      <alignment horizontal="center" vertical="center"/>
    </xf>
    <xf numFmtId="38" fontId="16" fillId="0" borderId="190" xfId="1" applyFont="1" applyBorder="1" applyAlignment="1">
      <alignment vertical="center"/>
    </xf>
    <xf numFmtId="38" fontId="16" fillId="0" borderId="13" xfId="1" applyFont="1" applyBorder="1" applyAlignment="1">
      <alignment vertical="center"/>
    </xf>
    <xf numFmtId="38" fontId="14" fillId="0" borderId="190" xfId="6" applyFont="1" applyBorder="1" applyAlignment="1">
      <alignment horizontal="center" vertical="center"/>
    </xf>
    <xf numFmtId="38" fontId="14" fillId="0" borderId="13" xfId="6" applyFont="1" applyBorder="1" applyAlignment="1">
      <alignment horizontal="center" vertical="center"/>
    </xf>
    <xf numFmtId="0" fontId="14" fillId="5" borderId="1" xfId="4" applyFont="1" applyFill="1" applyBorder="1" applyAlignment="1">
      <alignment horizontal="center" vertical="center" wrapText="1"/>
    </xf>
    <xf numFmtId="0" fontId="14" fillId="5" borderId="1" xfId="4" applyFont="1" applyFill="1" applyBorder="1" applyAlignment="1">
      <alignment horizontal="center" vertical="center"/>
    </xf>
    <xf numFmtId="0" fontId="14" fillId="5" borderId="164" xfId="4" applyFont="1" applyFill="1" applyBorder="1" applyAlignment="1">
      <alignment horizontal="center" vertical="center"/>
    </xf>
    <xf numFmtId="0" fontId="14" fillId="5" borderId="110" xfId="4" applyFont="1" applyFill="1" applyBorder="1" applyAlignment="1">
      <alignment horizontal="center" vertical="center"/>
    </xf>
    <xf numFmtId="0" fontId="14" fillId="5" borderId="22" xfId="4" applyFont="1" applyFill="1" applyBorder="1" applyAlignment="1">
      <alignment horizontal="center" vertical="center"/>
    </xf>
    <xf numFmtId="0" fontId="14" fillId="5" borderId="5" xfId="4" applyFont="1" applyFill="1" applyBorder="1" applyAlignment="1">
      <alignment horizontal="center" vertical="center"/>
    </xf>
    <xf numFmtId="0" fontId="14" fillId="5" borderId="94" xfId="4" applyFont="1" applyFill="1" applyBorder="1" applyAlignment="1">
      <alignment horizontal="center" vertical="center"/>
    </xf>
    <xf numFmtId="0" fontId="14" fillId="5" borderId="180" xfId="4" applyFont="1" applyFill="1" applyBorder="1" applyAlignment="1">
      <alignment horizontal="center" vertical="center"/>
    </xf>
    <xf numFmtId="0" fontId="14" fillId="5" borderId="171" xfId="4" applyFont="1" applyFill="1" applyBorder="1" applyAlignment="1">
      <alignment horizontal="center" vertical="center"/>
    </xf>
    <xf numFmtId="0" fontId="14" fillId="5" borderId="176" xfId="4" applyFont="1" applyFill="1" applyBorder="1" applyAlignment="1">
      <alignment horizontal="center" vertical="center"/>
    </xf>
    <xf numFmtId="0" fontId="14" fillId="5" borderId="178" xfId="4" applyFont="1" applyFill="1" applyBorder="1" applyAlignment="1">
      <alignment horizontal="center" vertical="center"/>
    </xf>
    <xf numFmtId="0" fontId="14" fillId="5" borderId="181" xfId="4" applyFont="1" applyFill="1" applyBorder="1" applyAlignment="1">
      <alignment horizontal="center" vertical="center"/>
    </xf>
    <xf numFmtId="0" fontId="14" fillId="5" borderId="177" xfId="4" applyFont="1" applyFill="1" applyBorder="1" applyAlignment="1">
      <alignment horizontal="center" vertical="center"/>
    </xf>
    <xf numFmtId="0" fontId="14" fillId="5" borderId="162" xfId="4" applyFont="1" applyFill="1" applyBorder="1" applyAlignment="1">
      <alignment horizontal="center" vertical="center"/>
    </xf>
    <xf numFmtId="0" fontId="14" fillId="5" borderId="160" xfId="4" applyFont="1" applyFill="1" applyBorder="1" applyAlignment="1">
      <alignment horizontal="center" vertical="center"/>
    </xf>
    <xf numFmtId="0" fontId="14" fillId="5" borderId="167" xfId="4" applyFont="1" applyFill="1" applyBorder="1" applyAlignment="1">
      <alignment horizontal="center" vertical="center"/>
    </xf>
    <xf numFmtId="0" fontId="14" fillId="5" borderId="179" xfId="4" applyFont="1" applyFill="1" applyBorder="1" applyAlignment="1">
      <alignment horizontal="center" vertical="center" wrapText="1"/>
    </xf>
    <xf numFmtId="0" fontId="14" fillId="5" borderId="183" xfId="4" applyFont="1" applyFill="1" applyBorder="1" applyAlignment="1">
      <alignment horizontal="center" vertical="center" wrapText="1"/>
    </xf>
    <xf numFmtId="0" fontId="14" fillId="5" borderId="161" xfId="4" applyFont="1" applyFill="1" applyBorder="1" applyAlignment="1">
      <alignment horizontal="center" vertical="center" wrapText="1"/>
    </xf>
    <xf numFmtId="0" fontId="14" fillId="5" borderId="168" xfId="4" applyFont="1" applyFill="1" applyBorder="1" applyAlignment="1">
      <alignment horizontal="center" vertical="center" wrapText="1"/>
    </xf>
    <xf numFmtId="0" fontId="16" fillId="5" borderId="155" xfId="4" applyFont="1" applyFill="1" applyBorder="1" applyAlignment="1">
      <alignment horizontal="center" vertical="center"/>
    </xf>
    <xf numFmtId="0" fontId="16" fillId="5" borderId="159" xfId="4" applyFont="1" applyFill="1" applyBorder="1" applyAlignment="1">
      <alignment horizontal="center" vertical="center"/>
    </xf>
    <xf numFmtId="0" fontId="16" fillId="5" borderId="166" xfId="4" applyFont="1" applyFill="1" applyBorder="1" applyAlignment="1">
      <alignment horizontal="center" vertical="center"/>
    </xf>
    <xf numFmtId="38" fontId="16" fillId="0" borderId="168" xfId="1" applyFont="1" applyBorder="1" applyAlignment="1">
      <alignment vertical="center"/>
    </xf>
    <xf numFmtId="185" fontId="14" fillId="0" borderId="185" xfId="4" applyNumberFormat="1" applyFont="1" applyBorder="1" applyAlignment="1">
      <alignment horizontal="center" vertical="center" wrapText="1"/>
    </xf>
    <xf numFmtId="185" fontId="14" fillId="0" borderId="172" xfId="4" applyNumberFormat="1" applyFont="1" applyBorder="1" applyAlignment="1">
      <alignment horizontal="center" vertical="center"/>
    </xf>
    <xf numFmtId="185" fontId="14" fillId="0" borderId="126" xfId="4" applyNumberFormat="1" applyFont="1" applyBorder="1" applyAlignment="1">
      <alignment horizontal="center" vertical="center"/>
    </xf>
    <xf numFmtId="185" fontId="14" fillId="0" borderId="173" xfId="4" applyNumberFormat="1" applyFont="1" applyBorder="1" applyAlignment="1">
      <alignment horizontal="center" vertical="center"/>
    </xf>
    <xf numFmtId="185" fontId="14" fillId="0" borderId="5" xfId="4" applyNumberFormat="1" applyFont="1" applyBorder="1" applyAlignment="1">
      <alignment horizontal="center" vertical="center"/>
    </xf>
    <xf numFmtId="185" fontId="14" fillId="0" borderId="0" xfId="4" applyNumberFormat="1" applyFont="1" applyAlignment="1">
      <alignment horizontal="center" vertical="center"/>
    </xf>
    <xf numFmtId="185" fontId="14" fillId="0" borderId="159" xfId="4" applyNumberFormat="1" applyFont="1" applyBorder="1" applyAlignment="1">
      <alignment horizontal="center" vertical="center"/>
    </xf>
    <xf numFmtId="185" fontId="14" fillId="0" borderId="180" xfId="4" applyNumberFormat="1" applyFont="1" applyBorder="1" applyAlignment="1">
      <alignment horizontal="center" vertical="center"/>
    </xf>
    <xf numFmtId="185" fontId="14" fillId="0" borderId="165" xfId="4" applyNumberFormat="1" applyFont="1" applyBorder="1" applyAlignment="1">
      <alignment horizontal="center" vertical="center"/>
    </xf>
    <xf numFmtId="185" fontId="14" fillId="0" borderId="166" xfId="4" applyNumberFormat="1" applyFont="1" applyBorder="1" applyAlignment="1">
      <alignment horizontal="center" vertical="center"/>
    </xf>
    <xf numFmtId="38" fontId="23" fillId="0" borderId="190" xfId="1" applyFont="1" applyBorder="1" applyAlignment="1">
      <alignment vertical="center"/>
    </xf>
    <xf numFmtId="38" fontId="23" fillId="0" borderId="13" xfId="1" applyFont="1" applyBorder="1" applyAlignment="1">
      <alignment vertical="center"/>
    </xf>
    <xf numFmtId="38" fontId="23" fillId="0" borderId="168" xfId="1" applyFont="1" applyBorder="1" applyAlignment="1">
      <alignment vertical="center"/>
    </xf>
    <xf numFmtId="0" fontId="7" fillId="2" borderId="2" xfId="3" applyFont="1" applyFill="1" applyBorder="1" applyAlignment="1">
      <alignment horizontal="left" vertical="center" indent="1"/>
    </xf>
    <xf numFmtId="0" fontId="7" fillId="2" borderId="3" xfId="3" applyFont="1" applyFill="1" applyBorder="1" applyAlignment="1">
      <alignment horizontal="left" vertical="center" indent="1"/>
    </xf>
    <xf numFmtId="0" fontId="7" fillId="2" borderId="4" xfId="3" applyFont="1" applyFill="1" applyBorder="1" applyAlignment="1">
      <alignment horizontal="left" vertical="center" indent="1"/>
    </xf>
    <xf numFmtId="0" fontId="7" fillId="5" borderId="6" xfId="3" applyFont="1" applyFill="1" applyBorder="1" applyAlignment="1">
      <alignment horizontal="center" vertical="center" shrinkToFit="1"/>
    </xf>
    <xf numFmtId="0" fontId="7" fillId="5" borderId="12" xfId="3" applyFont="1" applyFill="1" applyBorder="1" applyAlignment="1">
      <alignment horizontal="center" vertical="center" shrinkToFit="1"/>
    </xf>
    <xf numFmtId="0" fontId="7" fillId="5" borderId="31" xfId="3" applyFont="1" applyFill="1" applyBorder="1" applyAlignment="1">
      <alignment horizontal="center" vertical="center" shrinkToFit="1"/>
    </xf>
    <xf numFmtId="0" fontId="7" fillId="5" borderId="7" xfId="3" applyFont="1" applyFill="1" applyBorder="1" applyAlignment="1">
      <alignment horizontal="center" vertical="center" shrinkToFit="1"/>
    </xf>
    <xf numFmtId="0" fontId="7" fillId="5" borderId="13" xfId="3" applyFont="1" applyFill="1" applyBorder="1" applyAlignment="1">
      <alignment horizontal="center" vertical="center" shrinkToFit="1"/>
    </xf>
    <xf numFmtId="0" fontId="7" fillId="5" borderId="32" xfId="3" applyFont="1" applyFill="1" applyBorder="1" applyAlignment="1">
      <alignment horizontal="center" vertical="center" shrinkToFit="1"/>
    </xf>
    <xf numFmtId="0" fontId="7" fillId="5" borderId="7" xfId="3" applyFont="1" applyFill="1" applyBorder="1" applyAlignment="1">
      <alignment horizontal="center" vertical="center" wrapText="1" shrinkToFit="1"/>
    </xf>
    <xf numFmtId="0" fontId="10" fillId="5" borderId="8" xfId="3" applyFont="1" applyFill="1" applyBorder="1" applyAlignment="1">
      <alignment horizontal="center" vertical="center" shrinkToFit="1"/>
    </xf>
    <xf numFmtId="0" fontId="10" fillId="5" borderId="9" xfId="3" applyFont="1" applyFill="1" applyBorder="1" applyAlignment="1">
      <alignment horizontal="center" vertical="center" shrinkToFit="1"/>
    </xf>
    <xf numFmtId="0" fontId="10" fillId="5" borderId="10" xfId="3" applyFont="1" applyFill="1" applyBorder="1" applyAlignment="1">
      <alignment horizontal="center" vertical="center" shrinkToFit="1"/>
    </xf>
    <xf numFmtId="0" fontId="10" fillId="5" borderId="11" xfId="3" applyFont="1" applyFill="1" applyBorder="1" applyAlignment="1">
      <alignment horizontal="center" vertical="center" shrinkToFit="1"/>
    </xf>
    <xf numFmtId="0" fontId="10" fillId="5" borderId="26" xfId="3" applyFont="1" applyFill="1" applyBorder="1" applyAlignment="1">
      <alignment horizontal="center" vertical="center" shrinkToFit="1"/>
    </xf>
    <xf numFmtId="0" fontId="10" fillId="5" borderId="37" xfId="3" applyFont="1" applyFill="1" applyBorder="1" applyAlignment="1">
      <alignment horizontal="center" vertical="center" shrinkToFit="1"/>
    </xf>
    <xf numFmtId="0" fontId="10" fillId="5" borderId="14" xfId="3" applyFont="1" applyFill="1" applyBorder="1" applyAlignment="1">
      <alignment horizontal="center" vertical="center" shrinkToFit="1"/>
    </xf>
    <xf numFmtId="0" fontId="10" fillId="5" borderId="15" xfId="3" applyFont="1" applyFill="1" applyBorder="1" applyAlignment="1">
      <alignment horizontal="center" vertical="center" shrinkToFit="1"/>
    </xf>
    <xf numFmtId="0" fontId="10" fillId="5" borderId="16" xfId="3" applyFont="1" applyFill="1" applyBorder="1" applyAlignment="1">
      <alignment horizontal="center" vertical="center" shrinkToFit="1"/>
    </xf>
    <xf numFmtId="0" fontId="10" fillId="5" borderId="17" xfId="3" applyFont="1" applyFill="1" applyBorder="1" applyAlignment="1">
      <alignment horizontal="center" vertical="center" shrinkToFit="1"/>
    </xf>
    <xf numFmtId="0" fontId="10" fillId="5" borderId="20" xfId="3" applyFont="1" applyFill="1" applyBorder="1" applyAlignment="1">
      <alignment horizontal="center" vertical="center" shrinkToFit="1"/>
    </xf>
    <xf numFmtId="0" fontId="10" fillId="5" borderId="21" xfId="3" applyFont="1" applyFill="1" applyBorder="1" applyAlignment="1">
      <alignment horizontal="center" vertical="center" shrinkToFit="1"/>
    </xf>
    <xf numFmtId="0" fontId="10" fillId="5" borderId="22" xfId="3" applyFont="1" applyFill="1" applyBorder="1" applyAlignment="1">
      <alignment horizontal="center" vertical="center" shrinkToFit="1"/>
    </xf>
    <xf numFmtId="178" fontId="11" fillId="2" borderId="48" xfId="3" applyNumberFormat="1" applyFont="1" applyFill="1" applyBorder="1" applyAlignment="1" applyProtection="1">
      <alignment vertical="center" shrinkToFit="1"/>
      <protection locked="0"/>
    </xf>
    <xf numFmtId="178" fontId="11" fillId="2" borderId="47" xfId="3" applyNumberFormat="1" applyFont="1" applyFill="1" applyBorder="1" applyAlignment="1" applyProtection="1">
      <alignment vertical="center" shrinkToFit="1"/>
      <protection locked="0"/>
    </xf>
    <xf numFmtId="178" fontId="10" fillId="0" borderId="48" xfId="3" applyNumberFormat="1" applyFont="1" applyBorder="1" applyAlignment="1">
      <alignment vertical="center" shrinkToFit="1"/>
    </xf>
    <xf numFmtId="178" fontId="10" fillId="0" borderId="59" xfId="3" applyNumberFormat="1" applyFont="1" applyBorder="1" applyAlignment="1">
      <alignment vertical="center" shrinkToFit="1"/>
    </xf>
    <xf numFmtId="178" fontId="7" fillId="0" borderId="16" xfId="3" applyNumberFormat="1" applyFont="1" applyBorder="1" applyAlignment="1">
      <alignment vertical="center" shrinkToFit="1"/>
    </xf>
    <xf numFmtId="178" fontId="7" fillId="0" borderId="40" xfId="3" applyNumberFormat="1" applyFont="1" applyBorder="1" applyAlignment="1">
      <alignment vertical="center" shrinkToFit="1"/>
    </xf>
    <xf numFmtId="178" fontId="10" fillId="0" borderId="16" xfId="3" applyNumberFormat="1" applyFont="1" applyBorder="1" applyAlignment="1">
      <alignment vertical="center" shrinkToFit="1"/>
    </xf>
    <xf numFmtId="178" fontId="10" fillId="0" borderId="17" xfId="3" applyNumberFormat="1" applyFont="1" applyBorder="1" applyAlignment="1">
      <alignment vertical="center" shrinkToFit="1"/>
    </xf>
    <xf numFmtId="178" fontId="7" fillId="0" borderId="57" xfId="3" applyNumberFormat="1" applyFont="1" applyBorder="1" applyAlignment="1">
      <alignment vertical="center" shrinkToFit="1"/>
    </xf>
    <xf numFmtId="178" fontId="7" fillId="0" borderId="55" xfId="3" applyNumberFormat="1" applyFont="1" applyBorder="1" applyAlignment="1">
      <alignment vertical="center" shrinkToFit="1"/>
    </xf>
    <xf numFmtId="178" fontId="10" fillId="0" borderId="57" xfId="3" applyNumberFormat="1" applyFont="1" applyBorder="1" applyAlignment="1">
      <alignment vertical="center" shrinkToFit="1"/>
    </xf>
    <xf numFmtId="178" fontId="10" fillId="0" borderId="60" xfId="3" applyNumberFormat="1" applyFont="1" applyBorder="1" applyAlignment="1">
      <alignment vertical="center" shrinkToFit="1"/>
    </xf>
    <xf numFmtId="0" fontId="6" fillId="2" borderId="74" xfId="3" applyFont="1" applyFill="1" applyBorder="1" applyAlignment="1" applyProtection="1">
      <alignment horizontal="center" vertical="center"/>
      <protection locked="0"/>
    </xf>
    <xf numFmtId="0" fontId="6" fillId="2" borderId="153" xfId="3" applyFont="1" applyFill="1" applyBorder="1" applyAlignment="1" applyProtection="1">
      <alignment horizontal="center" vertical="center"/>
      <protection locked="0"/>
    </xf>
    <xf numFmtId="0" fontId="6" fillId="2" borderId="75" xfId="3" applyFont="1" applyFill="1" applyBorder="1" applyAlignment="1" applyProtection="1">
      <alignment horizontal="center" vertical="center"/>
      <protection locked="0"/>
    </xf>
    <xf numFmtId="182" fontId="10" fillId="2" borderId="15" xfId="3" applyNumberFormat="1" applyFont="1" applyFill="1" applyBorder="1">
      <alignment vertical="center"/>
    </xf>
    <xf numFmtId="183" fontId="10" fillId="0" borderId="15" xfId="3" applyNumberFormat="1" applyFont="1" applyBorder="1">
      <alignment vertical="center"/>
    </xf>
    <xf numFmtId="38" fontId="10" fillId="0" borderId="108" xfId="1" applyFont="1" applyFill="1" applyBorder="1" applyAlignment="1">
      <alignment horizontal="center" vertical="center"/>
    </xf>
    <xf numFmtId="0" fontId="7" fillId="5" borderId="1" xfId="3" applyFont="1" applyFill="1" applyBorder="1" applyAlignment="1">
      <alignment horizontal="center" vertical="center"/>
    </xf>
    <xf numFmtId="0" fontId="6" fillId="2" borderId="2" xfId="3" applyFont="1" applyFill="1" applyBorder="1" applyAlignment="1">
      <alignment horizontal="left" vertical="center" indent="1"/>
    </xf>
    <xf numFmtId="0" fontId="6" fillId="2" borderId="3" xfId="3" applyFont="1" applyFill="1" applyBorder="1" applyAlignment="1">
      <alignment horizontal="left" vertical="center" indent="1"/>
    </xf>
    <xf numFmtId="0" fontId="6" fillId="2" borderId="4" xfId="3" applyFont="1" applyFill="1" applyBorder="1" applyAlignment="1">
      <alignment horizontal="left" vertical="center" indent="1"/>
    </xf>
    <xf numFmtId="177" fontId="7" fillId="0" borderId="98" xfId="3" applyNumberFormat="1" applyFont="1" applyBorder="1">
      <alignment vertical="center"/>
    </xf>
    <xf numFmtId="177" fontId="7" fillId="0" borderId="117" xfId="3" applyNumberFormat="1" applyFont="1" applyBorder="1" applyAlignment="1">
      <alignment horizontal="right" vertical="center"/>
    </xf>
    <xf numFmtId="177" fontId="7" fillId="0" borderId="121" xfId="3" applyNumberFormat="1" applyFont="1" applyBorder="1" applyAlignment="1">
      <alignment horizontal="right" vertical="center"/>
    </xf>
    <xf numFmtId="0" fontId="7" fillId="5" borderId="66" xfId="3" applyFont="1" applyFill="1" applyBorder="1" applyAlignment="1">
      <alignment horizontal="center" vertical="center"/>
    </xf>
    <xf numFmtId="0" fontId="7" fillId="5" borderId="88" xfId="3" applyFont="1" applyFill="1" applyBorder="1" applyAlignment="1">
      <alignment horizontal="center" vertical="center"/>
    </xf>
    <xf numFmtId="177" fontId="7" fillId="0" borderId="57" xfId="3" applyNumberFormat="1" applyFont="1" applyBorder="1">
      <alignment vertical="center"/>
    </xf>
    <xf numFmtId="177" fontId="7" fillId="0" borderId="55" xfId="3" applyNumberFormat="1" applyFont="1" applyBorder="1">
      <alignment vertical="center"/>
    </xf>
    <xf numFmtId="0" fontId="7" fillId="0" borderId="53" xfId="3" applyFont="1" applyBorder="1" applyAlignment="1">
      <alignment horizontal="right" vertical="center"/>
    </xf>
    <xf numFmtId="0" fontId="7" fillId="0" borderId="54" xfId="3" applyFont="1" applyBorder="1" applyAlignment="1">
      <alignment horizontal="right" vertical="center"/>
    </xf>
    <xf numFmtId="0" fontId="7" fillId="0" borderId="57" xfId="3" applyFont="1" applyBorder="1" applyAlignment="1">
      <alignment horizontal="right" vertical="center"/>
    </xf>
    <xf numFmtId="177" fontId="7" fillId="0" borderId="51" xfId="3" applyNumberFormat="1" applyFont="1" applyBorder="1">
      <alignment vertical="center"/>
    </xf>
    <xf numFmtId="0" fontId="7" fillId="0" borderId="98" xfId="3" applyFont="1" applyBorder="1" applyAlignment="1">
      <alignment horizontal="right" vertical="center"/>
    </xf>
    <xf numFmtId="180" fontId="7" fillId="0" borderId="57" xfId="3" applyNumberFormat="1" applyFont="1" applyBorder="1">
      <alignment vertical="center"/>
    </xf>
    <xf numFmtId="180" fontId="7" fillId="0" borderId="60" xfId="3" applyNumberFormat="1" applyFont="1" applyBorder="1">
      <alignment vertical="center"/>
    </xf>
    <xf numFmtId="0" fontId="10" fillId="0" borderId="120" xfId="3" applyFont="1" applyBorder="1">
      <alignment vertical="center"/>
    </xf>
    <xf numFmtId="0" fontId="10" fillId="0" borderId="135" xfId="3" applyFont="1" applyBorder="1">
      <alignment vertical="center"/>
    </xf>
    <xf numFmtId="0" fontId="10" fillId="0" borderId="121" xfId="3" applyFont="1" applyBorder="1">
      <alignment vertical="center"/>
    </xf>
    <xf numFmtId="0" fontId="10" fillId="0" borderId="30" xfId="3" applyFont="1" applyBorder="1">
      <alignment vertical="center"/>
    </xf>
    <xf numFmtId="0" fontId="6" fillId="5" borderId="76" xfId="3" applyFont="1" applyFill="1" applyBorder="1" applyAlignment="1">
      <alignment horizontal="center" vertical="center"/>
    </xf>
    <xf numFmtId="0" fontId="6" fillId="5" borderId="78" xfId="3" applyFont="1" applyFill="1" applyBorder="1" applyAlignment="1">
      <alignment horizontal="center" vertical="center"/>
    </xf>
    <xf numFmtId="181" fontId="6" fillId="2" borderId="216" xfId="3" applyNumberFormat="1" applyFont="1" applyFill="1" applyBorder="1">
      <alignment vertical="center"/>
    </xf>
    <xf numFmtId="181" fontId="6" fillId="2" borderId="77" xfId="3" applyNumberFormat="1" applyFont="1" applyFill="1" applyBorder="1">
      <alignment vertical="center"/>
    </xf>
    <xf numFmtId="181" fontId="6" fillId="2" borderId="78" xfId="3" applyNumberFormat="1" applyFont="1" applyFill="1" applyBorder="1">
      <alignment vertical="center"/>
    </xf>
    <xf numFmtId="0" fontId="7" fillId="0" borderId="93" xfId="3" applyFont="1" applyBorder="1">
      <alignment vertical="center"/>
    </xf>
    <xf numFmtId="0" fontId="7" fillId="0" borderId="0" xfId="3" applyFont="1">
      <alignment vertical="center"/>
    </xf>
    <xf numFmtId="0" fontId="7" fillId="0" borderId="94" xfId="3" applyFont="1" applyBorder="1">
      <alignment vertical="center"/>
    </xf>
    <xf numFmtId="0" fontId="7" fillId="0" borderId="106" xfId="3" applyFont="1" applyBorder="1">
      <alignment vertical="center"/>
    </xf>
    <xf numFmtId="0" fontId="7" fillId="0" borderId="107" xfId="3" applyFont="1" applyBorder="1">
      <alignment vertical="center"/>
    </xf>
    <xf numFmtId="0" fontId="7" fillId="0" borderId="35" xfId="3" applyFont="1" applyBorder="1">
      <alignment vertical="center"/>
    </xf>
    <xf numFmtId="0" fontId="7" fillId="0" borderId="95" xfId="3" applyFont="1" applyBorder="1">
      <alignment vertical="center"/>
    </xf>
    <xf numFmtId="0" fontId="7" fillId="0" borderId="96" xfId="3" applyFont="1" applyBorder="1">
      <alignment vertical="center"/>
    </xf>
    <xf numFmtId="177" fontId="7" fillId="0" borderId="97" xfId="3" applyNumberFormat="1" applyFont="1" applyBorder="1" applyAlignment="1">
      <alignment horizontal="right" vertical="center"/>
    </xf>
    <xf numFmtId="177" fontId="7" fillId="0" borderId="98" xfId="3" applyNumberFormat="1" applyFont="1" applyBorder="1" applyAlignment="1">
      <alignment horizontal="right" vertical="center"/>
    </xf>
    <xf numFmtId="0" fontId="7" fillId="5" borderId="79" xfId="3" applyFont="1" applyFill="1" applyBorder="1" applyAlignment="1">
      <alignment horizontal="center" vertical="center"/>
    </xf>
    <xf numFmtId="0" fontId="7" fillId="5" borderId="80" xfId="3" applyFont="1" applyFill="1" applyBorder="1" applyAlignment="1">
      <alignment horizontal="center" vertical="center"/>
    </xf>
    <xf numFmtId="0" fontId="7" fillId="5" borderId="81" xfId="3" applyFont="1" applyFill="1" applyBorder="1" applyAlignment="1">
      <alignment horizontal="center" vertical="center"/>
    </xf>
    <xf numFmtId="0" fontId="7" fillId="5" borderId="85" xfId="3" applyFont="1" applyFill="1" applyBorder="1" applyAlignment="1">
      <alignment horizontal="center" vertical="center"/>
    </xf>
    <xf numFmtId="0" fontId="7" fillId="5" borderId="86" xfId="3" applyFont="1" applyFill="1" applyBorder="1" applyAlignment="1">
      <alignment horizontal="center" vertical="center"/>
    </xf>
    <xf numFmtId="0" fontId="7" fillId="5" borderId="87" xfId="3" applyFont="1" applyFill="1" applyBorder="1" applyAlignment="1">
      <alignment horizontal="center" vertical="center"/>
    </xf>
    <xf numFmtId="177" fontId="7" fillId="0" borderId="117" xfId="3" applyNumberFormat="1" applyFont="1" applyBorder="1" applyAlignment="1">
      <alignment horizontal="center" vertical="center"/>
    </xf>
    <xf numFmtId="177" fontId="7" fillId="0" borderId="121" xfId="3" applyNumberFormat="1" applyFont="1" applyBorder="1" applyAlignment="1">
      <alignment horizontal="center" vertical="center"/>
    </xf>
    <xf numFmtId="0" fontId="7" fillId="5" borderId="70" xfId="3" applyFont="1" applyFill="1" applyBorder="1" applyAlignment="1">
      <alignment horizontal="center" vertical="center"/>
    </xf>
    <xf numFmtId="0" fontId="7" fillId="0" borderId="51" xfId="3" applyFont="1" applyBorder="1">
      <alignment vertical="center"/>
    </xf>
    <xf numFmtId="0" fontId="7" fillId="0" borderId="60" xfId="3" applyFont="1" applyBorder="1">
      <alignment vertical="center"/>
    </xf>
    <xf numFmtId="177" fontId="7" fillId="0" borderId="53" xfId="3" applyNumberFormat="1" applyFont="1" applyBorder="1">
      <alignment vertical="center"/>
    </xf>
    <xf numFmtId="177" fontId="7" fillId="0" borderId="54" xfId="3" applyNumberFormat="1" applyFont="1" applyBorder="1">
      <alignment vertical="center"/>
    </xf>
    <xf numFmtId="177" fontId="7" fillId="0" borderId="120" xfId="3" applyNumberFormat="1" applyFont="1" applyBorder="1" applyAlignment="1">
      <alignment horizontal="center" vertical="center"/>
    </xf>
    <xf numFmtId="0" fontId="7" fillId="5" borderId="82" xfId="3" applyFont="1" applyFill="1" applyBorder="1" applyAlignment="1">
      <alignment horizontal="center" vertical="center"/>
    </xf>
    <xf numFmtId="177" fontId="7" fillId="0" borderId="30" xfId="3" applyNumberFormat="1" applyFont="1" applyBorder="1" applyAlignment="1">
      <alignment horizontal="center" vertical="center"/>
    </xf>
    <xf numFmtId="177" fontId="7" fillId="0" borderId="120" xfId="3" applyNumberFormat="1" applyFont="1" applyBorder="1" applyAlignment="1">
      <alignment horizontal="right" vertical="center"/>
    </xf>
    <xf numFmtId="177" fontId="7" fillId="0" borderId="135" xfId="3" applyNumberFormat="1" applyFont="1" applyBorder="1" applyAlignment="1">
      <alignment horizontal="right" vertical="center"/>
    </xf>
    <xf numFmtId="0" fontId="7" fillId="5" borderId="83" xfId="3" applyFont="1" applyFill="1" applyBorder="1" applyAlignment="1">
      <alignment horizontal="center" vertical="center"/>
    </xf>
    <xf numFmtId="0" fontId="7" fillId="5" borderId="84" xfId="3" applyFont="1" applyFill="1" applyBorder="1" applyAlignment="1">
      <alignment horizontal="center" vertical="center"/>
    </xf>
    <xf numFmtId="0" fontId="7" fillId="5" borderId="91" xfId="3" applyFont="1" applyFill="1" applyBorder="1" applyAlignment="1">
      <alignment horizontal="center" vertical="center"/>
    </xf>
    <xf numFmtId="0" fontId="7" fillId="5" borderId="92" xfId="3" applyFont="1" applyFill="1" applyBorder="1" applyAlignment="1">
      <alignment horizontal="center" vertical="center"/>
    </xf>
    <xf numFmtId="0" fontId="7" fillId="5" borderId="8" xfId="3" applyFont="1" applyFill="1" applyBorder="1" applyAlignment="1">
      <alignment horizontal="center" vertical="center"/>
    </xf>
    <xf numFmtId="0" fontId="7" fillId="5" borderId="9" xfId="3" applyFont="1" applyFill="1" applyBorder="1" applyAlignment="1">
      <alignment horizontal="center" vertical="center"/>
    </xf>
    <xf numFmtId="0" fontId="7" fillId="5" borderId="10" xfId="3" applyFont="1" applyFill="1" applyBorder="1" applyAlignment="1">
      <alignment horizontal="center" vertical="center"/>
    </xf>
    <xf numFmtId="0" fontId="7" fillId="5" borderId="90" xfId="3" applyFont="1" applyFill="1" applyBorder="1" applyAlignment="1">
      <alignment horizontal="center" vertical="center"/>
    </xf>
    <xf numFmtId="0" fontId="7" fillId="5" borderId="89" xfId="3" applyFont="1" applyFill="1" applyBorder="1" applyAlignment="1">
      <alignment horizontal="center" vertical="center"/>
    </xf>
    <xf numFmtId="0" fontId="7" fillId="0" borderId="110" xfId="3" applyFont="1" applyBorder="1" applyAlignment="1">
      <alignment vertical="center" shrinkToFit="1"/>
    </xf>
    <xf numFmtId="0" fontId="7" fillId="0" borderId="111" xfId="3" applyFont="1" applyBorder="1" applyAlignment="1">
      <alignment vertical="center" shrinkToFit="1"/>
    </xf>
    <xf numFmtId="0" fontId="7" fillId="0" borderId="112" xfId="3" applyFont="1" applyBorder="1" applyAlignment="1">
      <alignment vertical="center" shrinkToFit="1"/>
    </xf>
    <xf numFmtId="9" fontId="7" fillId="0" borderId="77" xfId="2" applyFont="1" applyFill="1" applyBorder="1" applyAlignment="1">
      <alignment vertical="center"/>
    </xf>
    <xf numFmtId="9" fontId="7" fillId="0" borderId="78" xfId="2" applyFont="1" applyFill="1" applyBorder="1" applyAlignment="1">
      <alignment vertical="center"/>
    </xf>
    <xf numFmtId="177" fontId="7" fillId="0" borderId="97" xfId="3" applyNumberFormat="1" applyFont="1" applyBorder="1">
      <alignment vertical="center"/>
    </xf>
    <xf numFmtId="177" fontId="7" fillId="0" borderId="28" xfId="3" applyNumberFormat="1" applyFont="1" applyBorder="1" applyAlignment="1">
      <alignment horizontal="right" vertical="center"/>
    </xf>
    <xf numFmtId="177" fontId="7" fillId="0" borderId="150" xfId="3" applyNumberFormat="1" applyFont="1" applyBorder="1" applyAlignment="1">
      <alignment horizontal="right" vertical="center"/>
    </xf>
    <xf numFmtId="177" fontId="7" fillId="0" borderId="54" xfId="3" applyNumberFormat="1" applyFont="1" applyBorder="1" applyAlignment="1">
      <alignment horizontal="right" vertical="center"/>
    </xf>
    <xf numFmtId="177" fontId="7" fillId="0" borderId="57" xfId="3" applyNumberFormat="1" applyFont="1" applyBorder="1" applyAlignment="1">
      <alignment horizontal="right" vertical="center"/>
    </xf>
    <xf numFmtId="0" fontId="7" fillId="0" borderId="99" xfId="3" applyFont="1" applyBorder="1" applyAlignment="1">
      <alignment horizontal="right" vertical="center"/>
    </xf>
    <xf numFmtId="0" fontId="7" fillId="0" borderId="56" xfId="3" applyFont="1" applyBorder="1" applyAlignment="1">
      <alignment horizontal="right" vertical="center"/>
    </xf>
    <xf numFmtId="0" fontId="7" fillId="0" borderId="97" xfId="3" applyFont="1" applyBorder="1" applyAlignment="1">
      <alignment horizontal="right" vertical="center"/>
    </xf>
    <xf numFmtId="0" fontId="7" fillId="0" borderId="43" xfId="3" applyFont="1" applyBorder="1" applyAlignment="1">
      <alignment vertical="center" shrinkToFit="1"/>
    </xf>
    <xf numFmtId="0" fontId="7" fillId="0" borderId="146" xfId="3" applyFont="1" applyBorder="1" applyAlignment="1">
      <alignment vertical="center" shrinkToFit="1"/>
    </xf>
    <xf numFmtId="0" fontId="7" fillId="0" borderId="147" xfId="3" applyFont="1" applyBorder="1" applyAlignment="1">
      <alignment vertical="center" shrinkToFit="1"/>
    </xf>
    <xf numFmtId="0" fontId="7" fillId="0" borderId="57" xfId="3" applyFont="1" applyBorder="1">
      <alignment vertical="center"/>
    </xf>
    <xf numFmtId="0" fontId="7" fillId="0" borderId="51" xfId="3" applyFont="1" applyBorder="1" applyAlignment="1">
      <alignment vertical="center" shrinkToFit="1"/>
    </xf>
    <xf numFmtId="0" fontId="7" fillId="0" borderId="108" xfId="3" applyFont="1" applyBorder="1" applyAlignment="1">
      <alignment vertical="center" shrinkToFit="1"/>
    </xf>
    <xf numFmtId="0" fontId="7" fillId="0" borderId="109" xfId="3" applyFont="1" applyBorder="1" applyAlignment="1">
      <alignment vertical="center" shrinkToFit="1"/>
    </xf>
    <xf numFmtId="0" fontId="7" fillId="0" borderId="23" xfId="3" applyFont="1" applyBorder="1" applyAlignment="1">
      <alignment horizontal="right" vertical="center"/>
    </xf>
    <xf numFmtId="0" fontId="7" fillId="0" borderId="24" xfId="3" applyFont="1" applyBorder="1" applyAlignment="1">
      <alignment horizontal="right" vertical="center"/>
    </xf>
    <xf numFmtId="0" fontId="7" fillId="0" borderId="25" xfId="3" applyFont="1" applyBorder="1" applyAlignment="1">
      <alignment horizontal="right" vertical="center"/>
    </xf>
    <xf numFmtId="177" fontId="7" fillId="0" borderId="23" xfId="3" applyNumberFormat="1" applyFont="1" applyBorder="1" applyAlignment="1">
      <alignment horizontal="right" vertical="center"/>
    </xf>
    <xf numFmtId="177" fontId="7" fillId="0" borderId="24" xfId="3" applyNumberFormat="1" applyFont="1" applyBorder="1" applyAlignment="1">
      <alignment horizontal="right" vertical="center"/>
    </xf>
    <xf numFmtId="177" fontId="7" fillId="0" borderId="25" xfId="3" applyNumberFormat="1" applyFont="1" applyBorder="1" applyAlignment="1">
      <alignment horizontal="right" vertical="center"/>
    </xf>
    <xf numFmtId="177" fontId="7" fillId="0" borderId="43" xfId="3" applyNumberFormat="1" applyFont="1" applyBorder="1" applyAlignment="1">
      <alignment horizontal="center" vertical="center"/>
    </xf>
    <xf numFmtId="177" fontId="7" fillId="0" borderId="146" xfId="3" applyNumberFormat="1" applyFont="1" applyBorder="1" applyAlignment="1">
      <alignment horizontal="center" vertical="center"/>
    </xf>
    <xf numFmtId="177" fontId="7" fillId="0" borderId="59" xfId="3" applyNumberFormat="1" applyFont="1" applyBorder="1" applyAlignment="1">
      <alignment horizontal="center" vertical="center"/>
    </xf>
    <xf numFmtId="0" fontId="7" fillId="0" borderId="55" xfId="3" applyFont="1" applyBorder="1">
      <alignment vertical="center"/>
    </xf>
    <xf numFmtId="177" fontId="7" fillId="0" borderId="43" xfId="3" applyNumberFormat="1" applyFont="1" applyBorder="1" applyAlignment="1">
      <alignment horizontal="right" vertical="center"/>
    </xf>
    <xf numFmtId="177" fontId="7" fillId="0" borderId="47" xfId="3" applyNumberFormat="1" applyFont="1" applyBorder="1" applyAlignment="1">
      <alignment horizontal="right" vertical="center"/>
    </xf>
    <xf numFmtId="0" fontId="7" fillId="0" borderId="14" xfId="3" applyFont="1" applyBorder="1" applyAlignment="1">
      <alignment vertical="center" shrinkToFit="1"/>
    </xf>
    <xf numFmtId="0" fontId="7" fillId="0" borderId="15" xfId="3" applyFont="1" applyBorder="1" applyAlignment="1">
      <alignment vertical="center" shrinkToFit="1"/>
    </xf>
    <xf numFmtId="0" fontId="7" fillId="0" borderId="114" xfId="3" applyFont="1" applyBorder="1" applyAlignment="1">
      <alignment vertical="center" shrinkToFit="1"/>
    </xf>
    <xf numFmtId="177" fontId="7" fillId="0" borderId="60" xfId="3" applyNumberFormat="1" applyFont="1" applyBorder="1">
      <alignment vertical="center"/>
    </xf>
    <xf numFmtId="177" fontId="7" fillId="0" borderId="23" xfId="3" applyNumberFormat="1" applyFont="1" applyBorder="1">
      <alignment vertical="center"/>
    </xf>
    <xf numFmtId="177" fontId="7" fillId="0" borderId="24" xfId="3" applyNumberFormat="1" applyFont="1" applyBorder="1">
      <alignment vertical="center"/>
    </xf>
    <xf numFmtId="177" fontId="7" fillId="0" borderId="16" xfId="3" applyNumberFormat="1" applyFont="1" applyBorder="1">
      <alignment vertical="center"/>
    </xf>
    <xf numFmtId="177" fontId="7" fillId="0" borderId="48" xfId="3" applyNumberFormat="1" applyFont="1" applyBorder="1" applyAlignment="1">
      <alignment horizontal="right" vertical="center"/>
    </xf>
    <xf numFmtId="177" fontId="7" fillId="0" borderId="59" xfId="3" applyNumberFormat="1" applyFont="1" applyBorder="1" applyAlignment="1">
      <alignment horizontal="right" vertical="center"/>
    </xf>
    <xf numFmtId="9" fontId="7" fillId="0" borderId="23" xfId="2" applyFont="1" applyFill="1" applyBorder="1" applyAlignment="1">
      <alignment vertical="center"/>
    </xf>
    <xf numFmtId="9" fontId="7" fillId="0" borderId="24" xfId="2" applyFont="1" applyFill="1" applyBorder="1" applyAlignment="1">
      <alignment vertical="center"/>
    </xf>
    <xf numFmtId="9" fontId="7" fillId="0" borderId="25" xfId="2" applyFont="1" applyFill="1" applyBorder="1" applyAlignment="1">
      <alignment vertical="center"/>
    </xf>
    <xf numFmtId="0" fontId="7" fillId="0" borderId="16" xfId="3" applyFont="1" applyBorder="1" applyAlignment="1">
      <alignment horizontal="right" vertical="center"/>
    </xf>
    <xf numFmtId="9" fontId="7" fillId="0" borderId="76" xfId="2" applyFont="1" applyFill="1" applyBorder="1" applyAlignment="1">
      <alignment vertical="center"/>
    </xf>
    <xf numFmtId="177" fontId="7" fillId="0" borderId="146" xfId="3" applyNumberFormat="1" applyFont="1" applyBorder="1" applyAlignment="1">
      <alignment horizontal="right" vertical="center"/>
    </xf>
    <xf numFmtId="0" fontId="7" fillId="0" borderId="53" xfId="3" applyFont="1" applyBorder="1">
      <alignment vertical="center"/>
    </xf>
    <xf numFmtId="0" fontId="7" fillId="0" borderId="54" xfId="3" applyFont="1" applyBorder="1">
      <alignment vertical="center"/>
    </xf>
    <xf numFmtId="177" fontId="7" fillId="0" borderId="56" xfId="3" applyNumberFormat="1" applyFont="1" applyBorder="1" applyAlignment="1">
      <alignment horizontal="right" vertical="center"/>
    </xf>
    <xf numFmtId="0" fontId="7" fillId="0" borderId="113" xfId="3" applyFont="1" applyBorder="1">
      <alignment vertical="center"/>
    </xf>
    <xf numFmtId="0" fontId="7" fillId="0" borderId="111" xfId="3" applyFont="1" applyBorder="1">
      <alignment vertical="center"/>
    </xf>
    <xf numFmtId="0" fontId="7" fillId="0" borderId="22" xfId="3" applyFont="1" applyBorder="1">
      <alignment vertical="center"/>
    </xf>
    <xf numFmtId="0" fontId="7" fillId="0" borderId="14" xfId="3" applyFont="1" applyBorder="1">
      <alignment vertical="center"/>
    </xf>
    <xf numFmtId="0" fontId="7" fillId="0" borderId="17" xfId="3" applyFont="1" applyBorder="1">
      <alignment vertical="center"/>
    </xf>
    <xf numFmtId="177" fontId="7" fillId="0" borderId="29" xfId="3" applyNumberFormat="1" applyFont="1" applyBorder="1">
      <alignment vertical="center"/>
    </xf>
    <xf numFmtId="177" fontId="7" fillId="0" borderId="120" xfId="3" applyNumberFormat="1" applyFont="1" applyBorder="1">
      <alignment vertical="center"/>
    </xf>
    <xf numFmtId="0" fontId="7" fillId="0" borderId="117" xfId="3" applyFont="1" applyBorder="1">
      <alignment vertical="center"/>
    </xf>
    <xf numFmtId="0" fontId="7" fillId="0" borderId="30" xfId="3" applyFont="1" applyBorder="1">
      <alignment vertical="center"/>
    </xf>
    <xf numFmtId="177" fontId="7" fillId="0" borderId="118" xfId="3" applyNumberFormat="1" applyFont="1" applyBorder="1">
      <alignment vertical="center"/>
    </xf>
    <xf numFmtId="177" fontId="7" fillId="0" borderId="29" xfId="3" applyNumberFormat="1" applyFont="1" applyBorder="1" applyAlignment="1">
      <alignment horizontal="right" vertical="center"/>
    </xf>
    <xf numFmtId="177" fontId="7" fillId="0" borderId="119" xfId="3" applyNumberFormat="1" applyFont="1" applyBorder="1" applyAlignment="1">
      <alignment horizontal="right" vertical="center"/>
    </xf>
    <xf numFmtId="0" fontId="7" fillId="0" borderId="121" xfId="3" applyFont="1" applyBorder="1">
      <alignment vertical="center"/>
    </xf>
    <xf numFmtId="0" fontId="7" fillId="0" borderId="29" xfId="3" applyFont="1" applyBorder="1">
      <alignment vertical="center"/>
    </xf>
    <xf numFmtId="0" fontId="7" fillId="0" borderId="119" xfId="3" applyFont="1" applyBorder="1">
      <alignment vertical="center"/>
    </xf>
    <xf numFmtId="0" fontId="7" fillId="0" borderId="122" xfId="3" applyFont="1" applyBorder="1" applyAlignment="1">
      <alignment vertical="center" shrinkToFit="1"/>
    </xf>
    <xf numFmtId="0" fontId="7" fillId="0" borderId="123" xfId="3" applyFont="1" applyBorder="1" applyAlignment="1">
      <alignment vertical="center" shrinkToFit="1"/>
    </xf>
    <xf numFmtId="0" fontId="7" fillId="0" borderId="124" xfId="3" applyFont="1" applyBorder="1" applyAlignment="1">
      <alignment vertical="center" shrinkToFit="1"/>
    </xf>
    <xf numFmtId="0" fontId="7" fillId="0" borderId="125" xfId="3" applyFont="1" applyBorder="1">
      <alignment vertical="center"/>
    </xf>
    <xf numFmtId="0" fontId="7" fillId="0" borderId="126" xfId="3" applyFont="1" applyBorder="1">
      <alignment vertical="center"/>
    </xf>
    <xf numFmtId="0" fontId="7" fillId="0" borderId="127" xfId="3" applyFont="1" applyBorder="1">
      <alignment vertical="center"/>
    </xf>
    <xf numFmtId="0" fontId="7" fillId="0" borderId="128" xfId="3" applyFont="1" applyBorder="1">
      <alignment vertical="center"/>
    </xf>
    <xf numFmtId="0" fontId="7" fillId="0" borderId="129" xfId="3" applyFont="1" applyBorder="1">
      <alignment vertical="center"/>
    </xf>
    <xf numFmtId="177" fontId="7" fillId="0" borderId="130" xfId="3" applyNumberFormat="1" applyFont="1" applyBorder="1" applyAlignment="1">
      <alignment horizontal="right" vertical="center"/>
    </xf>
    <xf numFmtId="177" fontId="7" fillId="0" borderId="131" xfId="3" applyNumberFormat="1" applyFont="1" applyBorder="1" applyAlignment="1">
      <alignment horizontal="right" vertical="center"/>
    </xf>
    <xf numFmtId="177" fontId="7" fillId="0" borderId="131" xfId="3" applyNumberFormat="1" applyFont="1" applyBorder="1">
      <alignment vertical="center"/>
    </xf>
    <xf numFmtId="0" fontId="7" fillId="0" borderId="118" xfId="3" applyFont="1" applyBorder="1">
      <alignment vertical="center"/>
    </xf>
    <xf numFmtId="0" fontId="7" fillId="0" borderId="120" xfId="3" applyFont="1" applyBorder="1">
      <alignment vertical="center"/>
    </xf>
    <xf numFmtId="180" fontId="7" fillId="0" borderId="53" xfId="3" applyNumberFormat="1" applyFont="1" applyBorder="1">
      <alignment vertical="center"/>
    </xf>
    <xf numFmtId="180" fontId="7" fillId="0" borderId="54" xfId="3" applyNumberFormat="1" applyFont="1" applyBorder="1">
      <alignment vertical="center"/>
    </xf>
    <xf numFmtId="180" fontId="7" fillId="0" borderId="56" xfId="3" applyNumberFormat="1" applyFont="1" applyBorder="1">
      <alignment vertical="center"/>
    </xf>
    <xf numFmtId="177" fontId="7" fillId="0" borderId="25" xfId="3" applyNumberFormat="1" applyFont="1" applyBorder="1">
      <alignment vertical="center"/>
    </xf>
    <xf numFmtId="180" fontId="7" fillId="0" borderId="134" xfId="3" applyNumberFormat="1" applyFont="1" applyBorder="1" applyAlignment="1">
      <alignment horizontal="right" vertical="center"/>
    </xf>
    <xf numFmtId="180" fontId="7" fillId="0" borderId="131" xfId="3" applyNumberFormat="1" applyFont="1" applyBorder="1" applyAlignment="1">
      <alignment horizontal="right" vertical="center"/>
    </xf>
    <xf numFmtId="180" fontId="7" fillId="0" borderId="132" xfId="3" applyNumberFormat="1" applyFont="1" applyBorder="1" applyAlignment="1">
      <alignment horizontal="right" vertical="center"/>
    </xf>
    <xf numFmtId="177" fontId="7" fillId="0" borderId="130" xfId="3" applyNumberFormat="1" applyFont="1" applyBorder="1">
      <alignment vertical="center"/>
    </xf>
    <xf numFmtId="177" fontId="7" fillId="0" borderId="133" xfId="3" applyNumberFormat="1" applyFont="1" applyBorder="1">
      <alignment vertical="center"/>
    </xf>
    <xf numFmtId="0" fontId="11" fillId="0" borderId="95" xfId="3" applyFont="1" applyBorder="1" applyAlignment="1">
      <alignment vertical="center" shrinkToFit="1"/>
    </xf>
    <xf numFmtId="0" fontId="11" fillId="0" borderId="115" xfId="3" applyFont="1" applyBorder="1" applyAlignment="1">
      <alignment vertical="center" shrinkToFit="1"/>
    </xf>
    <xf numFmtId="0" fontId="11" fillId="0" borderId="116" xfId="3" applyFont="1" applyBorder="1" applyAlignment="1">
      <alignment vertical="center" shrinkToFit="1"/>
    </xf>
    <xf numFmtId="180" fontId="7" fillId="0" borderId="130" xfId="3" applyNumberFormat="1" applyFont="1" applyBorder="1" applyAlignment="1">
      <alignment horizontal="right" vertical="center"/>
    </xf>
    <xf numFmtId="180" fontId="7" fillId="0" borderId="133" xfId="3" applyNumberFormat="1" applyFont="1" applyBorder="1" applyAlignment="1">
      <alignment horizontal="right" vertical="center"/>
    </xf>
    <xf numFmtId="180" fontId="7" fillId="0" borderId="55" xfId="3" applyNumberFormat="1" applyFont="1" applyBorder="1">
      <alignment vertical="center"/>
    </xf>
    <xf numFmtId="0" fontId="11" fillId="0" borderId="51" xfId="3" applyFont="1" applyBorder="1" applyAlignment="1">
      <alignment vertical="center" shrinkToFit="1"/>
    </xf>
    <xf numFmtId="0" fontId="11" fillId="0" borderId="108" xfId="3" applyFont="1" applyBorder="1" applyAlignment="1">
      <alignment vertical="center" shrinkToFit="1"/>
    </xf>
    <xf numFmtId="0" fontId="11" fillId="0" borderId="109" xfId="3" applyFont="1" applyBorder="1" applyAlignment="1">
      <alignment vertical="center" shrinkToFit="1"/>
    </xf>
    <xf numFmtId="180" fontId="7" fillId="0" borderId="23" xfId="3" applyNumberFormat="1" applyFont="1" applyBorder="1" applyAlignment="1">
      <alignment horizontal="right" vertical="center"/>
    </xf>
    <xf numFmtId="180" fontId="7" fillId="0" borderId="24" xfId="3" applyNumberFormat="1" applyFont="1" applyBorder="1" applyAlignment="1">
      <alignment horizontal="right" vertical="center"/>
    </xf>
    <xf numFmtId="180" fontId="7" fillId="0" borderId="16" xfId="3" applyNumberFormat="1" applyFont="1" applyBorder="1" applyAlignment="1">
      <alignment horizontal="right" vertical="center"/>
    </xf>
    <xf numFmtId="180" fontId="7" fillId="0" borderId="25" xfId="3" applyNumberFormat="1" applyFont="1" applyBorder="1" applyAlignment="1">
      <alignment horizontal="right" vertical="center"/>
    </xf>
    <xf numFmtId="180" fontId="7" fillId="0" borderId="40" xfId="3" applyNumberFormat="1" applyFont="1" applyBorder="1" applyAlignment="1">
      <alignment horizontal="right" vertical="center"/>
    </xf>
    <xf numFmtId="180" fontId="7" fillId="0" borderId="121" xfId="3" applyNumberFormat="1" applyFont="1" applyBorder="1">
      <alignment vertical="center"/>
    </xf>
    <xf numFmtId="180" fontId="7" fillId="0" borderId="29" xfId="3" applyNumberFormat="1" applyFont="1" applyBorder="1">
      <alignment vertical="center"/>
    </xf>
    <xf numFmtId="0" fontId="11" fillId="0" borderId="117" xfId="3" applyFont="1" applyBorder="1" applyAlignment="1">
      <alignment vertical="center" shrinkToFit="1"/>
    </xf>
    <xf numFmtId="0" fontId="11" fillId="0" borderId="135" xfId="3" applyFont="1" applyBorder="1" applyAlignment="1">
      <alignment vertical="center" shrinkToFit="1"/>
    </xf>
    <xf numFmtId="0" fontId="11" fillId="0" borderId="136" xfId="3" applyFont="1" applyBorder="1" applyAlignment="1">
      <alignment vertical="center" shrinkToFit="1"/>
    </xf>
    <xf numFmtId="177" fontId="7" fillId="0" borderId="71" xfId="3" applyNumberFormat="1" applyFont="1" applyBorder="1">
      <alignment vertical="center"/>
    </xf>
    <xf numFmtId="177" fontId="7" fillId="0" borderId="68" xfId="3" applyNumberFormat="1" applyFont="1" applyBorder="1">
      <alignment vertical="center"/>
    </xf>
    <xf numFmtId="177" fontId="7" fillId="0" borderId="141" xfId="3" applyNumberFormat="1" applyFont="1" applyBorder="1">
      <alignment vertical="center"/>
    </xf>
    <xf numFmtId="0" fontId="7" fillId="0" borderId="68" xfId="3" applyFont="1" applyBorder="1" applyAlignment="1">
      <alignment horizontal="right" vertical="center"/>
    </xf>
    <xf numFmtId="0" fontId="7" fillId="0" borderId="67" xfId="3" applyFont="1" applyBorder="1" applyAlignment="1">
      <alignment horizontal="right" vertical="center"/>
    </xf>
    <xf numFmtId="0" fontId="7" fillId="0" borderId="139" xfId="3" applyFont="1" applyBorder="1" applyAlignment="1">
      <alignment horizontal="right" vertical="center"/>
    </xf>
    <xf numFmtId="0" fontId="7" fillId="0" borderId="101" xfId="3" applyFont="1" applyBorder="1" applyAlignment="1">
      <alignment horizontal="right" vertical="center"/>
    </xf>
    <xf numFmtId="0" fontId="7" fillId="0" borderId="79" xfId="3" applyFont="1" applyBorder="1">
      <alignment vertical="center"/>
    </xf>
    <xf numFmtId="0" fontId="7" fillId="0" borderId="80" xfId="3" applyFont="1" applyBorder="1">
      <alignment vertical="center"/>
    </xf>
    <xf numFmtId="0" fontId="7" fillId="0" borderId="85" xfId="3" applyFont="1" applyBorder="1">
      <alignment vertical="center"/>
    </xf>
    <xf numFmtId="0" fontId="7" fillId="0" borderId="86" xfId="3" applyFont="1" applyBorder="1">
      <alignment vertical="center"/>
    </xf>
    <xf numFmtId="0" fontId="7" fillId="0" borderId="103" xfId="3" applyFont="1" applyBorder="1">
      <alignment vertical="center"/>
    </xf>
    <xf numFmtId="0" fontId="7" fillId="0" borderId="137" xfId="3" applyFont="1" applyBorder="1">
      <alignment vertical="center"/>
    </xf>
    <xf numFmtId="177" fontId="7" fillId="0" borderId="100" xfId="3" applyNumberFormat="1" applyFont="1" applyBorder="1">
      <alignment vertical="center"/>
    </xf>
    <xf numFmtId="177" fontId="7" fillId="0" borderId="101" xfId="3" applyNumberFormat="1" applyFont="1" applyBorder="1">
      <alignment vertical="center"/>
    </xf>
    <xf numFmtId="177" fontId="7" fillId="0" borderId="138" xfId="3" applyNumberFormat="1" applyFont="1" applyBorder="1">
      <alignment vertical="center"/>
    </xf>
    <xf numFmtId="177" fontId="7" fillId="0" borderId="139" xfId="3" applyNumberFormat="1" applyFont="1" applyBorder="1">
      <alignment vertical="center"/>
    </xf>
    <xf numFmtId="177" fontId="7" fillId="0" borderId="137" xfId="3" applyNumberFormat="1" applyFont="1" applyBorder="1">
      <alignment vertical="center"/>
    </xf>
    <xf numFmtId="180" fontId="7" fillId="0" borderId="118" xfId="3" applyNumberFormat="1" applyFont="1" applyBorder="1">
      <alignment vertical="center"/>
    </xf>
    <xf numFmtId="180" fontId="7" fillId="0" borderId="71" xfId="3" applyNumberFormat="1" applyFont="1" applyBorder="1">
      <alignment vertical="center"/>
    </xf>
    <xf numFmtId="180" fontId="7" fillId="0" borderId="141" xfId="3" applyNumberFormat="1" applyFont="1" applyBorder="1">
      <alignment vertical="center"/>
    </xf>
    <xf numFmtId="177" fontId="7" fillId="0" borderId="117" xfId="3" applyNumberFormat="1" applyFont="1" applyBorder="1">
      <alignment vertical="center"/>
    </xf>
    <xf numFmtId="177" fontId="7" fillId="0" borderId="121" xfId="3" applyNumberFormat="1" applyFont="1" applyBorder="1">
      <alignment vertical="center"/>
    </xf>
    <xf numFmtId="0" fontId="7" fillId="0" borderId="71" xfId="3" applyFont="1" applyBorder="1" applyAlignment="1">
      <alignment horizontal="right" vertical="center"/>
    </xf>
    <xf numFmtId="180" fontId="7" fillId="0" borderId="65" xfId="3" applyNumberFormat="1" applyFont="1" applyBorder="1">
      <alignment vertical="center"/>
    </xf>
    <xf numFmtId="180" fontId="7" fillId="0" borderId="67" xfId="3" applyNumberFormat="1" applyFont="1" applyBorder="1">
      <alignment vertical="center"/>
    </xf>
    <xf numFmtId="0" fontId="10" fillId="5" borderId="144" xfId="3" applyFont="1" applyFill="1" applyBorder="1" applyAlignment="1">
      <alignment horizontal="center" vertical="center"/>
    </xf>
    <xf numFmtId="0" fontId="10" fillId="5" borderId="10" xfId="3" applyFont="1" applyFill="1" applyBorder="1" applyAlignment="1">
      <alignment horizontal="center" vertical="center"/>
    </xf>
    <xf numFmtId="0" fontId="10" fillId="5" borderId="83" xfId="3" applyFont="1" applyFill="1" applyBorder="1" applyAlignment="1">
      <alignment horizontal="center" vertical="center"/>
    </xf>
    <xf numFmtId="0" fontId="10" fillId="5" borderId="80" xfId="3" applyFont="1" applyFill="1" applyBorder="1" applyAlignment="1">
      <alignment horizontal="center" vertical="center"/>
    </xf>
    <xf numFmtId="0" fontId="10" fillId="5" borderId="81" xfId="3" applyFont="1" applyFill="1" applyBorder="1" applyAlignment="1">
      <alignment horizontal="center" vertical="center"/>
    </xf>
    <xf numFmtId="0" fontId="10" fillId="5" borderId="84" xfId="3" applyFont="1" applyFill="1" applyBorder="1" applyAlignment="1">
      <alignment horizontal="center" vertical="center"/>
    </xf>
    <xf numFmtId="0" fontId="7" fillId="0" borderId="102" xfId="3" applyFont="1" applyBorder="1" applyAlignment="1">
      <alignment horizontal="right" vertical="center"/>
    </xf>
    <xf numFmtId="177" fontId="7" fillId="0" borderId="103" xfId="3" applyNumberFormat="1" applyFont="1" applyBorder="1">
      <alignment vertical="center"/>
    </xf>
    <xf numFmtId="177" fontId="7" fillId="0" borderId="104" xfId="3" applyNumberFormat="1" applyFont="1" applyBorder="1">
      <alignment vertical="center"/>
    </xf>
    <xf numFmtId="0" fontId="11" fillId="0" borderId="103" xfId="3" applyFont="1" applyBorder="1" applyAlignment="1">
      <alignment vertical="center" shrinkToFit="1"/>
    </xf>
    <xf numFmtId="0" fontId="11" fillId="0" borderId="104" xfId="3" applyFont="1" applyBorder="1" applyAlignment="1">
      <alignment vertical="center" shrinkToFit="1"/>
    </xf>
    <xf numFmtId="0" fontId="11" fillId="0" borderId="105" xfId="3" applyFont="1" applyBorder="1" applyAlignment="1">
      <alignment vertical="center" shrinkToFit="1"/>
    </xf>
    <xf numFmtId="0" fontId="7" fillId="0" borderId="140" xfId="3" applyFont="1" applyBorder="1">
      <alignment vertical="center"/>
    </xf>
    <xf numFmtId="0" fontId="7" fillId="0" borderId="141" xfId="3" applyFont="1" applyBorder="1">
      <alignment vertical="center"/>
    </xf>
    <xf numFmtId="177" fontId="7" fillId="0" borderId="65" xfId="3" applyNumberFormat="1" applyFont="1" applyBorder="1" applyAlignment="1">
      <alignment horizontal="right" vertical="center"/>
    </xf>
    <xf numFmtId="177" fontId="7" fillId="0" borderId="67" xfId="3" applyNumberFormat="1" applyFont="1" applyBorder="1" applyAlignment="1">
      <alignment horizontal="right" vertical="center"/>
    </xf>
    <xf numFmtId="177" fontId="7" fillId="0" borderId="69" xfId="3" applyNumberFormat="1" applyFont="1" applyBorder="1" applyAlignment="1">
      <alignment horizontal="right" vertical="center"/>
    </xf>
    <xf numFmtId="0" fontId="7" fillId="0" borderId="65" xfId="3" applyFont="1" applyBorder="1" applyAlignment="1">
      <alignment horizontal="right" vertical="center"/>
    </xf>
    <xf numFmtId="0" fontId="7" fillId="0" borderId="100" xfId="3" applyFont="1" applyBorder="1" applyAlignment="1">
      <alignment horizontal="right" vertical="center"/>
    </xf>
    <xf numFmtId="0" fontId="7" fillId="0" borderId="138" xfId="3" applyFont="1" applyBorder="1" applyAlignment="1">
      <alignment horizontal="right" vertical="center"/>
    </xf>
    <xf numFmtId="0" fontId="7" fillId="0" borderId="69" xfId="3" applyFont="1" applyBorder="1" applyAlignment="1">
      <alignment horizontal="right" vertical="center"/>
    </xf>
    <xf numFmtId="177" fontId="7" fillId="0" borderId="140" xfId="3" applyNumberFormat="1" applyFont="1" applyBorder="1">
      <alignment vertical="center"/>
    </xf>
    <xf numFmtId="177" fontId="7" fillId="0" borderId="142" xfId="3" applyNumberFormat="1" applyFont="1" applyBorder="1">
      <alignment vertical="center"/>
    </xf>
    <xf numFmtId="0" fontId="11" fillId="0" borderId="140" xfId="3" applyFont="1" applyBorder="1" applyAlignment="1">
      <alignment vertical="center" shrinkToFit="1"/>
    </xf>
    <xf numFmtId="0" fontId="11" fillId="0" borderId="142" xfId="3" applyFont="1" applyBorder="1" applyAlignment="1">
      <alignment vertical="center" shrinkToFit="1"/>
    </xf>
    <xf numFmtId="0" fontId="11" fillId="0" borderId="143" xfId="3" applyFont="1" applyBorder="1" applyAlignment="1">
      <alignment vertical="center" shrinkToFit="1"/>
    </xf>
    <xf numFmtId="180" fontId="7" fillId="0" borderId="68" xfId="3" applyNumberFormat="1" applyFont="1" applyBorder="1">
      <alignment vertical="center"/>
    </xf>
    <xf numFmtId="177" fontId="10" fillId="0" borderId="146" xfId="3" applyNumberFormat="1" applyFont="1" applyBorder="1" applyAlignment="1">
      <alignment horizontal="center" vertical="center"/>
    </xf>
    <xf numFmtId="180" fontId="10" fillId="0" borderId="43" xfId="3" applyNumberFormat="1" applyFont="1" applyBorder="1">
      <alignment vertical="center"/>
    </xf>
    <xf numFmtId="180" fontId="10" fillId="0" borderId="146" xfId="3" applyNumberFormat="1" applyFont="1" applyBorder="1">
      <alignment vertical="center"/>
    </xf>
    <xf numFmtId="180" fontId="10" fillId="0" borderId="147" xfId="3" applyNumberFormat="1" applyFont="1" applyBorder="1">
      <alignment vertical="center"/>
    </xf>
    <xf numFmtId="0" fontId="7" fillId="5" borderId="144" xfId="3" applyFont="1" applyFill="1" applyBorder="1" applyAlignment="1">
      <alignment horizontal="center" vertical="center"/>
    </xf>
    <xf numFmtId="0" fontId="7" fillId="5" borderId="145" xfId="3" applyFont="1" applyFill="1" applyBorder="1" applyAlignment="1">
      <alignment horizontal="center" vertical="center"/>
    </xf>
    <xf numFmtId="177" fontId="10" fillId="0" borderId="0" xfId="3" applyNumberFormat="1" applyFont="1" applyAlignment="1">
      <alignment horizontal="center" vertical="center"/>
    </xf>
    <xf numFmtId="0" fontId="10" fillId="0" borderId="110" xfId="3" applyFont="1" applyBorder="1" applyAlignment="1">
      <alignment horizontal="center" vertical="center"/>
    </xf>
    <xf numFmtId="0" fontId="10" fillId="0" borderId="111" xfId="3" applyFont="1" applyBorder="1" applyAlignment="1">
      <alignment horizontal="center" vertical="center"/>
    </xf>
    <xf numFmtId="0" fontId="10" fillId="0" borderId="22" xfId="3" applyFont="1" applyBorder="1" applyAlignment="1">
      <alignment horizontal="center" vertical="center"/>
    </xf>
    <xf numFmtId="0" fontId="10" fillId="0" borderId="5" xfId="3" applyFont="1" applyBorder="1" applyAlignment="1">
      <alignment horizontal="center" vertical="center"/>
    </xf>
    <xf numFmtId="0" fontId="10" fillId="0" borderId="0" xfId="3" applyFont="1" applyAlignment="1">
      <alignment horizontal="center" vertical="center"/>
    </xf>
    <xf numFmtId="0" fontId="10" fillId="0" borderId="94" xfId="3" applyFont="1" applyBorder="1" applyAlignment="1">
      <alignment horizontal="center" vertical="center"/>
    </xf>
    <xf numFmtId="180" fontId="10" fillId="0" borderId="43" xfId="3" applyNumberFormat="1" applyFont="1" applyBorder="1" applyAlignment="1">
      <alignment horizontal="center" vertical="center"/>
    </xf>
    <xf numFmtId="180" fontId="10" fillId="0" borderId="146" xfId="3" applyNumberFormat="1" applyFont="1" applyBorder="1" applyAlignment="1">
      <alignment horizontal="center" vertical="center"/>
    </xf>
    <xf numFmtId="180" fontId="10" fillId="0" borderId="147" xfId="3" applyNumberFormat="1" applyFont="1" applyBorder="1" applyAlignment="1">
      <alignment horizontal="center" vertical="center"/>
    </xf>
    <xf numFmtId="0" fontId="10" fillId="0" borderId="51" xfId="3" applyFont="1" applyBorder="1" applyAlignment="1">
      <alignment horizontal="center" vertical="center"/>
    </xf>
    <xf numFmtId="0" fontId="10" fillId="0" borderId="108" xfId="3" applyFont="1" applyBorder="1" applyAlignment="1">
      <alignment horizontal="center" vertical="center"/>
    </xf>
    <xf numFmtId="0" fontId="10" fillId="0" borderId="60" xfId="3" applyFont="1" applyBorder="1" applyAlignment="1">
      <alignment horizontal="center" vertical="center"/>
    </xf>
    <xf numFmtId="180" fontId="10" fillId="0" borderId="51" xfId="3" applyNumberFormat="1" applyFont="1" applyBorder="1">
      <alignment vertical="center"/>
    </xf>
    <xf numFmtId="180" fontId="10" fillId="0" borderId="108" xfId="3" applyNumberFormat="1" applyFont="1" applyBorder="1">
      <alignment vertical="center"/>
    </xf>
    <xf numFmtId="180" fontId="10" fillId="0" borderId="109" xfId="3" applyNumberFormat="1" applyFont="1" applyBorder="1">
      <alignment vertical="center"/>
    </xf>
    <xf numFmtId="0" fontId="10" fillId="0" borderId="117" xfId="3" applyFont="1" applyBorder="1">
      <alignment vertical="center"/>
    </xf>
    <xf numFmtId="0" fontId="10" fillId="0" borderId="5" xfId="3" applyFont="1" applyBorder="1">
      <alignment vertical="center"/>
    </xf>
    <xf numFmtId="0" fontId="10" fillId="0" borderId="0" xfId="3" applyFont="1">
      <alignment vertical="center"/>
    </xf>
    <xf numFmtId="0" fontId="10" fillId="0" borderId="149" xfId="3" applyFont="1" applyBorder="1">
      <alignment vertical="center"/>
    </xf>
    <xf numFmtId="0" fontId="10" fillId="0" borderId="150" xfId="3" applyFont="1" applyBorder="1">
      <alignment vertical="center"/>
    </xf>
    <xf numFmtId="0" fontId="10" fillId="0" borderId="113" xfId="3" applyFont="1" applyBorder="1">
      <alignment vertical="center"/>
    </xf>
    <xf numFmtId="0" fontId="10" fillId="0" borderId="111" xfId="3" applyFont="1" applyBorder="1">
      <alignment vertical="center"/>
    </xf>
    <xf numFmtId="0" fontId="10" fillId="0" borderId="22" xfId="3" applyFont="1" applyBorder="1">
      <alignment vertical="center"/>
    </xf>
    <xf numFmtId="0" fontId="10" fillId="0" borderId="93" xfId="3" applyFont="1" applyBorder="1">
      <alignment vertical="center"/>
    </xf>
    <xf numFmtId="0" fontId="10" fillId="0" borderId="94" xfId="3" applyFont="1" applyBorder="1">
      <alignment vertical="center"/>
    </xf>
    <xf numFmtId="0" fontId="10" fillId="0" borderId="85" xfId="3" applyFont="1" applyBorder="1">
      <alignment vertical="center"/>
    </xf>
    <xf numFmtId="0" fontId="10" fillId="0" borderId="86" xfId="3" applyFont="1" applyBorder="1">
      <alignment vertical="center"/>
    </xf>
    <xf numFmtId="0" fontId="10" fillId="0" borderId="87" xfId="3" applyFont="1" applyBorder="1">
      <alignment vertical="center"/>
    </xf>
    <xf numFmtId="0" fontId="10" fillId="0" borderId="110" xfId="3" applyFont="1" applyBorder="1" applyAlignment="1">
      <alignment horizontal="center" vertical="center" wrapText="1"/>
    </xf>
    <xf numFmtId="180" fontId="10" fillId="2" borderId="15" xfId="3" applyNumberFormat="1" applyFont="1" applyFill="1" applyBorder="1">
      <alignment vertical="center"/>
    </xf>
    <xf numFmtId="180" fontId="10" fillId="0" borderId="14" xfId="3" applyNumberFormat="1" applyFont="1" applyBorder="1">
      <alignment vertical="center"/>
    </xf>
    <xf numFmtId="180" fontId="10" fillId="0" borderId="15" xfId="3" applyNumberFormat="1" applyFont="1" applyBorder="1">
      <alignment vertical="center"/>
    </xf>
    <xf numFmtId="180" fontId="10" fillId="0" borderId="114" xfId="3" applyNumberFormat="1" applyFont="1" applyBorder="1">
      <alignment vertical="center"/>
    </xf>
    <xf numFmtId="0" fontId="10" fillId="0" borderId="106" xfId="3" applyFont="1" applyBorder="1">
      <alignment vertical="center"/>
    </xf>
    <xf numFmtId="0" fontId="10" fillId="0" borderId="107" xfId="3" applyFont="1" applyBorder="1">
      <alignment vertical="center"/>
    </xf>
    <xf numFmtId="0" fontId="10" fillId="0" borderId="35" xfId="3" applyFont="1" applyBorder="1">
      <alignment vertical="center"/>
    </xf>
    <xf numFmtId="177" fontId="10" fillId="0" borderId="108" xfId="3" applyNumberFormat="1" applyFont="1" applyBorder="1">
      <alignment vertical="center"/>
    </xf>
    <xf numFmtId="0" fontId="7" fillId="0" borderId="0" xfId="3" applyFont="1" applyAlignment="1">
      <alignment vertical="center" shrinkToFit="1"/>
    </xf>
    <xf numFmtId="0" fontId="7" fillId="0" borderId="148" xfId="3" applyFont="1" applyBorder="1" applyAlignment="1">
      <alignment vertical="center" shrinkToFit="1"/>
    </xf>
    <xf numFmtId="0" fontId="7" fillId="0" borderId="86" xfId="3" applyFont="1" applyBorder="1" applyAlignment="1">
      <alignment vertical="center" shrinkToFit="1"/>
    </xf>
    <xf numFmtId="0" fontId="7" fillId="0" borderId="92" xfId="3" applyFont="1" applyBorder="1" applyAlignment="1">
      <alignment vertical="center" shrinkToFit="1"/>
    </xf>
    <xf numFmtId="180" fontId="10" fillId="2" borderId="146" xfId="3" applyNumberFormat="1" applyFont="1" applyFill="1" applyBorder="1">
      <alignment vertical="center"/>
    </xf>
    <xf numFmtId="177" fontId="10" fillId="0" borderId="146" xfId="3" applyNumberFormat="1" applyFont="1" applyBorder="1">
      <alignment vertical="center"/>
    </xf>
    <xf numFmtId="0" fontId="10" fillId="0" borderId="146" xfId="3" applyFont="1" applyBorder="1">
      <alignment vertical="center"/>
    </xf>
    <xf numFmtId="182" fontId="10" fillId="2" borderId="43" xfId="3" applyNumberFormat="1" applyFont="1" applyFill="1" applyBorder="1">
      <alignment vertical="center"/>
    </xf>
    <xf numFmtId="182" fontId="10" fillId="2" borderId="146" xfId="3" applyNumberFormat="1" applyFont="1" applyFill="1" applyBorder="1">
      <alignment vertical="center"/>
    </xf>
    <xf numFmtId="177" fontId="10" fillId="0" borderId="135" xfId="3" applyNumberFormat="1" applyFont="1" applyBorder="1">
      <alignment vertical="center"/>
    </xf>
    <xf numFmtId="180" fontId="10" fillId="0" borderId="117" xfId="3" applyNumberFormat="1" applyFont="1" applyBorder="1">
      <alignment vertical="center"/>
    </xf>
    <xf numFmtId="180" fontId="10" fillId="0" borderId="135" xfId="3" applyNumberFormat="1" applyFont="1" applyBorder="1">
      <alignment vertical="center"/>
    </xf>
    <xf numFmtId="180" fontId="10" fillId="0" borderId="136" xfId="3" applyNumberFormat="1" applyFont="1" applyBorder="1">
      <alignment vertical="center"/>
    </xf>
    <xf numFmtId="184" fontId="10" fillId="2" borderId="110" xfId="3" applyNumberFormat="1" applyFont="1" applyFill="1" applyBorder="1">
      <alignment vertical="center"/>
    </xf>
    <xf numFmtId="184" fontId="10" fillId="2" borderId="111" xfId="3" applyNumberFormat="1" applyFont="1" applyFill="1" applyBorder="1">
      <alignment vertical="center"/>
    </xf>
    <xf numFmtId="184" fontId="10" fillId="2" borderId="5" xfId="3" applyNumberFormat="1" applyFont="1" applyFill="1" applyBorder="1">
      <alignment vertical="center"/>
    </xf>
    <xf numFmtId="184" fontId="10" fillId="2" borderId="0" xfId="3" applyNumberFormat="1" applyFont="1" applyFill="1">
      <alignment vertical="center"/>
    </xf>
    <xf numFmtId="184" fontId="10" fillId="2" borderId="151" xfId="3" applyNumberFormat="1" applyFont="1" applyFill="1" applyBorder="1">
      <alignment vertical="center"/>
    </xf>
    <xf numFmtId="184" fontId="10" fillId="2" borderId="107" xfId="3" applyNumberFormat="1" applyFont="1" applyFill="1" applyBorder="1">
      <alignment vertical="center"/>
    </xf>
    <xf numFmtId="0" fontId="10" fillId="0" borderId="111" xfId="3" applyFont="1" applyBorder="1" applyAlignment="1">
      <alignment vertical="center" shrinkToFit="1"/>
    </xf>
    <xf numFmtId="0" fontId="10" fillId="0" borderId="22" xfId="3" applyFont="1" applyBorder="1" applyAlignment="1">
      <alignment vertical="center" shrinkToFit="1"/>
    </xf>
    <xf numFmtId="0" fontId="10" fillId="0" borderId="0" xfId="3" applyFont="1" applyAlignment="1">
      <alignment vertical="center" shrinkToFit="1"/>
    </xf>
    <xf numFmtId="0" fontId="10" fillId="0" borderId="94" xfId="3" applyFont="1" applyBorder="1" applyAlignment="1">
      <alignment vertical="center" shrinkToFit="1"/>
    </xf>
    <xf numFmtId="0" fontId="10" fillId="0" borderId="107" xfId="3" applyFont="1" applyBorder="1" applyAlignment="1">
      <alignment vertical="center" shrinkToFit="1"/>
    </xf>
    <xf numFmtId="0" fontId="10" fillId="0" borderId="35" xfId="3" applyFont="1" applyBorder="1" applyAlignment="1">
      <alignment vertical="center" shrinkToFit="1"/>
    </xf>
    <xf numFmtId="182" fontId="10" fillId="0" borderId="110" xfId="3" applyNumberFormat="1" applyFont="1" applyBorder="1">
      <alignment vertical="center"/>
    </xf>
    <xf numFmtId="182" fontId="10" fillId="0" borderId="111" xfId="3" applyNumberFormat="1" applyFont="1" applyBorder="1">
      <alignment vertical="center"/>
    </xf>
    <xf numFmtId="182" fontId="10" fillId="0" borderId="5" xfId="3" applyNumberFormat="1" applyFont="1" applyBorder="1">
      <alignment vertical="center"/>
    </xf>
    <xf numFmtId="182" fontId="10" fillId="0" borderId="0" xfId="3" applyNumberFormat="1" applyFont="1">
      <alignment vertical="center"/>
    </xf>
    <xf numFmtId="182" fontId="10" fillId="0" borderId="151" xfId="3" applyNumberFormat="1" applyFont="1" applyBorder="1">
      <alignment vertical="center"/>
    </xf>
    <xf numFmtId="182" fontId="10" fillId="0" borderId="107" xfId="3" applyNumberFormat="1" applyFont="1" applyBorder="1">
      <alignment vertical="center"/>
    </xf>
    <xf numFmtId="0" fontId="10" fillId="0" borderId="112" xfId="3" applyFont="1" applyBorder="1" applyAlignment="1">
      <alignment vertical="center" shrinkToFit="1"/>
    </xf>
    <xf numFmtId="0" fontId="10" fillId="0" borderId="148" xfId="3" applyFont="1" applyBorder="1" applyAlignment="1">
      <alignment vertical="center" shrinkToFit="1"/>
    </xf>
    <xf numFmtId="0" fontId="10" fillId="0" borderId="152" xfId="3" applyFont="1" applyBorder="1" applyAlignment="1">
      <alignment vertical="center" shrinkToFit="1"/>
    </xf>
    <xf numFmtId="38" fontId="10" fillId="0" borderId="108" xfId="1" applyFont="1" applyFill="1" applyBorder="1" applyAlignment="1">
      <alignment horizontal="right" vertical="center"/>
    </xf>
    <xf numFmtId="184" fontId="7" fillId="2" borderId="5" xfId="3" applyNumberFormat="1" applyFont="1" applyFill="1" applyBorder="1">
      <alignment vertical="center"/>
    </xf>
    <xf numFmtId="184" fontId="7" fillId="2" borderId="0" xfId="3" applyNumberFormat="1" applyFont="1" applyFill="1">
      <alignment vertical="center"/>
    </xf>
    <xf numFmtId="184" fontId="7" fillId="2" borderId="91" xfId="3" applyNumberFormat="1" applyFont="1" applyFill="1" applyBorder="1">
      <alignment vertical="center"/>
    </xf>
    <xf numFmtId="184" fontId="7" fillId="2" borderId="86" xfId="3" applyNumberFormat="1" applyFont="1" applyFill="1" applyBorder="1">
      <alignment vertical="center"/>
    </xf>
    <xf numFmtId="0" fontId="10" fillId="0" borderId="140" xfId="3" applyFont="1" applyBorder="1" applyAlignment="1">
      <alignment horizontal="center" vertical="center"/>
    </xf>
    <xf numFmtId="0" fontId="10" fillId="0" borderId="142" xfId="3" applyFont="1" applyBorder="1" applyAlignment="1">
      <alignment horizontal="center" vertical="center"/>
    </xf>
    <xf numFmtId="0" fontId="10" fillId="0" borderId="141" xfId="3" applyFont="1" applyBorder="1" applyAlignment="1">
      <alignment horizontal="center" vertical="center"/>
    </xf>
    <xf numFmtId="177" fontId="10" fillId="0" borderId="142" xfId="3" applyNumberFormat="1" applyFont="1" applyBorder="1">
      <alignment vertical="center"/>
    </xf>
    <xf numFmtId="180" fontId="7" fillId="0" borderId="91" xfId="3" applyNumberFormat="1" applyFont="1" applyBorder="1">
      <alignment vertical="center"/>
    </xf>
    <xf numFmtId="180" fontId="7" fillId="0" borderId="86" xfId="3" applyNumberFormat="1" applyFont="1" applyBorder="1">
      <alignment vertical="center"/>
    </xf>
    <xf numFmtId="180" fontId="7" fillId="0" borderId="92" xfId="3" applyNumberFormat="1" applyFont="1" applyBorder="1">
      <alignment vertical="center"/>
    </xf>
    <xf numFmtId="182" fontId="7" fillId="0" borderId="91" xfId="3" applyNumberFormat="1" applyFont="1" applyBorder="1">
      <alignment vertical="center"/>
    </xf>
    <xf numFmtId="182" fontId="7" fillId="0" borderId="86" xfId="3" applyNumberFormat="1" applyFont="1" applyBorder="1">
      <alignment vertical="center"/>
    </xf>
    <xf numFmtId="180" fontId="7" fillId="0" borderId="86" xfId="3" applyNumberFormat="1" applyFont="1" applyBorder="1" applyAlignment="1">
      <alignment vertical="center" shrinkToFit="1"/>
    </xf>
    <xf numFmtId="180" fontId="7" fillId="0" borderId="92" xfId="3" applyNumberFormat="1" applyFont="1" applyBorder="1" applyAlignment="1">
      <alignment vertical="center" shrinkToFit="1"/>
    </xf>
    <xf numFmtId="0" fontId="7" fillId="0" borderId="117" xfId="3" applyFont="1" applyBorder="1" applyAlignment="1">
      <alignment horizontal="left" vertical="center"/>
    </xf>
    <xf numFmtId="0" fontId="7" fillId="0" borderId="30" xfId="3" applyFont="1" applyBorder="1" applyAlignment="1">
      <alignment horizontal="left" vertical="center"/>
    </xf>
    <xf numFmtId="177" fontId="7" fillId="0" borderId="135" xfId="3" applyNumberFormat="1" applyFont="1" applyBorder="1" applyAlignment="1">
      <alignment horizontal="center" vertical="center"/>
    </xf>
    <xf numFmtId="180" fontId="10" fillId="0" borderId="140" xfId="3" applyNumberFormat="1" applyFont="1" applyBorder="1">
      <alignment vertical="center"/>
    </xf>
    <xf numFmtId="180" fontId="10" fillId="0" borderId="142" xfId="3" applyNumberFormat="1" applyFont="1" applyBorder="1">
      <alignment vertical="center"/>
    </xf>
    <xf numFmtId="180" fontId="10" fillId="0" borderId="143" xfId="3" applyNumberFormat="1" applyFont="1" applyBorder="1">
      <alignment vertical="center"/>
    </xf>
    <xf numFmtId="0" fontId="10" fillId="0" borderId="86" xfId="3" applyFont="1" applyBorder="1" applyAlignment="1">
      <alignment vertical="center" shrinkToFit="1"/>
    </xf>
    <xf numFmtId="0" fontId="10" fillId="0" borderId="87" xfId="3" applyFont="1" applyBorder="1" applyAlignment="1">
      <alignment vertical="center" shrinkToFit="1"/>
    </xf>
    <xf numFmtId="182" fontId="10" fillId="0" borderId="91" xfId="3" applyNumberFormat="1" applyFont="1" applyBorder="1">
      <alignment vertical="center"/>
    </xf>
    <xf numFmtId="182" fontId="10" fillId="0" borderId="86" xfId="3" applyNumberFormat="1" applyFont="1" applyBorder="1">
      <alignment vertical="center"/>
    </xf>
    <xf numFmtId="0" fontId="7" fillId="0" borderId="154" xfId="3" applyFont="1" applyBorder="1" applyAlignment="1">
      <alignment horizontal="center"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103" xfId="3" applyFont="1" applyBorder="1" applyAlignment="1">
      <alignment vertical="center" shrinkToFit="1"/>
    </xf>
    <xf numFmtId="0" fontId="7" fillId="0" borderId="104" xfId="3" applyFont="1" applyBorder="1" applyAlignment="1">
      <alignment vertical="center" shrinkToFit="1"/>
    </xf>
    <xf numFmtId="0" fontId="7" fillId="0" borderId="105" xfId="3" applyFont="1" applyBorder="1" applyAlignment="1">
      <alignment vertical="center" shrinkToFit="1"/>
    </xf>
    <xf numFmtId="0" fontId="7" fillId="0" borderId="107" xfId="3" applyFont="1" applyBorder="1" applyAlignment="1">
      <alignment vertical="center" shrinkToFit="1"/>
    </xf>
    <xf numFmtId="0" fontId="7" fillId="0" borderId="152" xfId="3" applyFont="1" applyBorder="1" applyAlignment="1">
      <alignment vertical="center" shrinkToFit="1"/>
    </xf>
    <xf numFmtId="182" fontId="10" fillId="2" borderId="135" xfId="3" applyNumberFormat="1" applyFont="1" applyFill="1" applyBorder="1">
      <alignment vertical="center"/>
    </xf>
    <xf numFmtId="0" fontId="10" fillId="0" borderId="113" xfId="3" applyFont="1" applyBorder="1" applyAlignment="1">
      <alignment vertical="center" wrapText="1"/>
    </xf>
    <xf numFmtId="0" fontId="7" fillId="0" borderId="95" xfId="3" applyFont="1" applyBorder="1" applyAlignment="1">
      <alignment vertical="center" shrinkToFit="1"/>
    </xf>
    <xf numFmtId="0" fontId="7" fillId="0" borderId="115" xfId="3" applyFont="1" applyBorder="1" applyAlignment="1">
      <alignment vertical="center" shrinkToFit="1"/>
    </xf>
    <xf numFmtId="0" fontId="7" fillId="0" borderId="116" xfId="3" applyFont="1" applyBorder="1" applyAlignment="1">
      <alignment vertical="center" shrinkToFit="1"/>
    </xf>
    <xf numFmtId="0" fontId="14" fillId="0" borderId="182" xfId="4" applyFont="1" applyFill="1" applyBorder="1" applyAlignment="1">
      <alignment horizontal="center" vertical="center" wrapText="1"/>
    </xf>
    <xf numFmtId="0" fontId="14" fillId="0" borderId="164" xfId="4" applyFont="1" applyFill="1" applyBorder="1" applyAlignment="1">
      <alignment horizontal="center" vertical="center" wrapText="1"/>
    </xf>
    <xf numFmtId="0" fontId="14" fillId="0" borderId="169" xfId="4" applyFont="1" applyFill="1" applyBorder="1" applyAlignment="1">
      <alignment horizontal="center" vertical="center" wrapText="1"/>
    </xf>
  </cellXfs>
  <cellStyles count="15">
    <cellStyle name="パーセント" xfId="2" builtinId="5"/>
    <cellStyle name="パーセント 2" xfId="8" xr:uid="{00000000-0005-0000-0000-000001000000}"/>
    <cellStyle name="桁区切り" xfId="1" builtinId="6"/>
    <cellStyle name="桁区切り 2" xfId="6" xr:uid="{00000000-0005-0000-0000-000003000000}"/>
    <cellStyle name="桁区切り 3" xfId="11" xr:uid="{00000000-0005-0000-0000-000004000000}"/>
    <cellStyle name="桁区切り 4" xfId="5" xr:uid="{00000000-0005-0000-0000-000005000000}"/>
    <cellStyle name="標準" xfId="0" builtinId="0"/>
    <cellStyle name="標準 2" xfId="4" xr:uid="{00000000-0005-0000-0000-000007000000}"/>
    <cellStyle name="標準 2 2" xfId="14" xr:uid="{00000000-0005-0000-0000-000008000000}"/>
    <cellStyle name="標準 3" xfId="9" xr:uid="{00000000-0005-0000-0000-000009000000}"/>
    <cellStyle name="標準 4" xfId="10" xr:uid="{00000000-0005-0000-0000-00000A000000}"/>
    <cellStyle name="標準 5" xfId="3" xr:uid="{00000000-0005-0000-0000-00000B000000}"/>
    <cellStyle name="標準_(鎌ケ谷)様式K（基準審査項目）_110914" xfId="13" xr:uid="{00000000-0005-0000-0000-00000C000000}"/>
    <cellStyle name="標準_左京・入札説明書・様式" xfId="12" xr:uid="{00000000-0005-0000-0000-00000D000000}"/>
    <cellStyle name="未定義" xfId="7" xr:uid="{00000000-0005-0000-0000-00000E000000}"/>
  </cellStyles>
  <dxfs count="0"/>
  <tableStyles count="0" defaultTableStyle="TableStyleMedium2" defaultPivotStyle="PivotStyleLight16"/>
  <colors>
    <mruColors>
      <color rgb="FFFFD9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59999389629810485"/>
  </sheetPr>
  <dimension ref="A1:AK38"/>
  <sheetViews>
    <sheetView tabSelected="1" view="pageBreakPreview" zoomScale="85" zoomScaleNormal="85" zoomScaleSheetLayoutView="85" workbookViewId="0">
      <selection activeCell="V18" sqref="V18"/>
    </sheetView>
  </sheetViews>
  <sheetFormatPr defaultColWidth="9" defaultRowHeight="13.5" x14ac:dyDescent="0.15"/>
  <cols>
    <col min="1" max="1" width="3.625" style="181" customWidth="1"/>
    <col min="2" max="2" width="22.125" style="181" customWidth="1"/>
    <col min="3" max="3" width="5.375" style="181" customWidth="1"/>
    <col min="4" max="5" width="7.375" style="181" customWidth="1"/>
    <col min="6" max="6" width="7.375" style="182" customWidth="1"/>
    <col min="7" max="9" width="5.375" style="181" customWidth="1"/>
    <col min="10" max="10" width="19.125" style="183" customWidth="1"/>
    <col min="11" max="15" width="6.875" style="183" customWidth="1"/>
    <col min="16" max="16" width="1.375" style="183" customWidth="1"/>
    <col min="17" max="37" width="6.875" style="183" customWidth="1"/>
    <col min="38" max="16384" width="9" style="183"/>
  </cols>
  <sheetData>
    <row r="1" spans="1:37" ht="22.15" customHeight="1" x14ac:dyDescent="0.15">
      <c r="O1" s="184" t="s">
        <v>2</v>
      </c>
      <c r="AK1" s="185"/>
    </row>
    <row r="2" spans="1:37" ht="22.15" customHeight="1" x14ac:dyDescent="0.15">
      <c r="O2" s="185"/>
      <c r="AK2" s="185"/>
    </row>
    <row r="3" spans="1:37" ht="22.15" customHeight="1" x14ac:dyDescent="0.15">
      <c r="L3" s="365" t="s">
        <v>3</v>
      </c>
      <c r="M3" s="365"/>
      <c r="N3" s="365"/>
      <c r="O3" s="365"/>
      <c r="AF3" s="181"/>
      <c r="AG3" s="181"/>
      <c r="AH3" s="181"/>
      <c r="AI3" s="181"/>
      <c r="AJ3" s="181"/>
      <c r="AK3" s="181"/>
    </row>
    <row r="4" spans="1:37" ht="22.15" customHeight="1" x14ac:dyDescent="0.15"/>
    <row r="5" spans="1:37" ht="36" customHeight="1" x14ac:dyDescent="0.15">
      <c r="A5" s="366" t="s">
        <v>4</v>
      </c>
      <c r="B5" s="366"/>
      <c r="C5" s="366"/>
      <c r="D5" s="366"/>
      <c r="E5" s="366"/>
      <c r="F5" s="366"/>
      <c r="G5" s="366"/>
      <c r="H5" s="366"/>
      <c r="I5" s="366"/>
      <c r="J5" s="366"/>
      <c r="K5" s="366"/>
      <c r="L5" s="366"/>
      <c r="M5" s="366"/>
      <c r="N5" s="366"/>
      <c r="O5" s="366"/>
      <c r="P5" s="186"/>
      <c r="Q5" s="186"/>
      <c r="R5" s="186"/>
      <c r="S5" s="186"/>
      <c r="T5" s="186"/>
      <c r="U5" s="186"/>
      <c r="V5" s="186"/>
      <c r="W5" s="186"/>
      <c r="X5" s="186"/>
      <c r="Y5" s="186"/>
      <c r="Z5" s="186"/>
      <c r="AA5" s="186"/>
      <c r="AB5" s="186"/>
      <c r="AC5" s="186"/>
      <c r="AD5" s="186"/>
      <c r="AE5" s="186"/>
      <c r="AF5" s="186"/>
      <c r="AG5" s="186"/>
      <c r="AH5" s="186"/>
      <c r="AI5" s="186"/>
      <c r="AJ5" s="186"/>
      <c r="AK5" s="186"/>
    </row>
    <row r="6" spans="1:37" ht="22.15" customHeight="1" x14ac:dyDescent="0.15">
      <c r="A6" s="186"/>
      <c r="B6" s="186"/>
      <c r="C6" s="186"/>
      <c r="D6" s="186"/>
      <c r="E6" s="186"/>
      <c r="F6" s="186"/>
      <c r="G6" s="186"/>
      <c r="H6" s="186"/>
      <c r="I6" s="186"/>
      <c r="J6" s="186"/>
      <c r="K6" s="186"/>
      <c r="L6" s="186"/>
      <c r="M6" s="186"/>
      <c r="N6" s="186"/>
      <c r="O6" s="186"/>
      <c r="P6" s="186"/>
      <c r="Q6" s="186"/>
      <c r="R6" s="186"/>
      <c r="S6" s="186"/>
      <c r="T6" s="186"/>
      <c r="U6" s="186"/>
      <c r="V6" s="186"/>
      <c r="W6" s="186"/>
      <c r="X6" s="186"/>
      <c r="Y6" s="186"/>
      <c r="Z6" s="186"/>
      <c r="AA6" s="186"/>
      <c r="AB6" s="186"/>
      <c r="AC6" s="186"/>
      <c r="AD6" s="186"/>
      <c r="AE6" s="186"/>
      <c r="AF6" s="186"/>
      <c r="AG6" s="186"/>
      <c r="AH6" s="186"/>
      <c r="AI6" s="186"/>
      <c r="AJ6" s="186"/>
      <c r="AK6" s="186"/>
    </row>
    <row r="7" spans="1:37" ht="43.5" customHeight="1" x14ac:dyDescent="0.15">
      <c r="A7" s="367" t="s">
        <v>364</v>
      </c>
      <c r="B7" s="367"/>
      <c r="C7" s="367"/>
      <c r="D7" s="367"/>
      <c r="E7" s="367"/>
      <c r="F7" s="367"/>
      <c r="G7" s="367"/>
      <c r="H7" s="367"/>
      <c r="I7" s="367"/>
      <c r="J7" s="367"/>
      <c r="K7" s="367"/>
      <c r="L7" s="367"/>
      <c r="M7" s="367"/>
      <c r="N7" s="367"/>
      <c r="O7" s="367"/>
      <c r="P7" s="181"/>
      <c r="Q7" s="181"/>
      <c r="R7" s="181"/>
      <c r="S7" s="181"/>
      <c r="T7" s="181"/>
      <c r="U7" s="181"/>
      <c r="V7" s="181"/>
      <c r="W7" s="181"/>
      <c r="X7" s="181"/>
      <c r="Y7" s="181"/>
      <c r="Z7" s="181"/>
      <c r="AA7" s="181"/>
      <c r="AB7" s="181"/>
      <c r="AC7" s="181"/>
      <c r="AD7" s="181"/>
      <c r="AE7" s="181"/>
      <c r="AF7" s="181"/>
      <c r="AG7" s="181"/>
      <c r="AH7" s="181"/>
      <c r="AI7" s="181"/>
      <c r="AJ7" s="181"/>
      <c r="AK7" s="181"/>
    </row>
    <row r="8" spans="1:37" ht="20.100000000000001" customHeight="1" x14ac:dyDescent="0.15">
      <c r="A8" s="187"/>
      <c r="B8" s="187"/>
      <c r="C8" s="187"/>
      <c r="D8" s="187"/>
      <c r="E8" s="187"/>
      <c r="F8" s="188"/>
      <c r="G8" s="187"/>
      <c r="H8" s="187"/>
      <c r="I8" s="187"/>
      <c r="J8" s="189"/>
      <c r="K8" s="189"/>
      <c r="L8" s="189"/>
      <c r="M8" s="189"/>
      <c r="N8" s="189"/>
      <c r="O8" s="189"/>
    </row>
    <row r="9" spans="1:37" ht="24.75" customHeight="1" x14ac:dyDescent="0.15">
      <c r="A9" s="358" t="s">
        <v>5</v>
      </c>
      <c r="B9" s="359"/>
      <c r="C9" s="359"/>
      <c r="D9" s="360"/>
      <c r="E9" s="368"/>
      <c r="F9" s="369"/>
      <c r="G9" s="369"/>
      <c r="H9" s="369"/>
      <c r="I9" s="369"/>
      <c r="J9" s="369"/>
      <c r="K9" s="369"/>
      <c r="L9" s="369"/>
      <c r="M9" s="369"/>
      <c r="N9" s="369"/>
      <c r="O9" s="370"/>
    </row>
    <row r="10" spans="1:37" ht="25.15" customHeight="1" x14ac:dyDescent="0.15">
      <c r="A10" s="358" t="s">
        <v>6</v>
      </c>
      <c r="B10" s="359"/>
      <c r="C10" s="359"/>
      <c r="D10" s="360"/>
      <c r="E10" s="361"/>
      <c r="F10" s="362"/>
      <c r="G10" s="362"/>
      <c r="H10" s="362"/>
      <c r="I10" s="362"/>
      <c r="J10" s="362"/>
      <c r="K10" s="362"/>
      <c r="L10" s="362"/>
      <c r="M10" s="362"/>
      <c r="N10" s="362"/>
      <c r="O10" s="363"/>
    </row>
    <row r="11" spans="1:37" ht="25.15" customHeight="1" x14ac:dyDescent="0.15">
      <c r="A11" s="358" t="s">
        <v>7</v>
      </c>
      <c r="B11" s="359"/>
      <c r="C11" s="359"/>
      <c r="D11" s="360"/>
      <c r="E11" s="361"/>
      <c r="F11" s="362"/>
      <c r="G11" s="362"/>
      <c r="H11" s="362"/>
      <c r="I11" s="362"/>
      <c r="J11" s="362"/>
      <c r="K11" s="362"/>
      <c r="L11" s="362"/>
      <c r="M11" s="362"/>
      <c r="N11" s="362"/>
      <c r="O11" s="363"/>
    </row>
    <row r="12" spans="1:37" ht="25.15" customHeight="1" x14ac:dyDescent="0.15">
      <c r="A12" s="358" t="s">
        <v>8</v>
      </c>
      <c r="B12" s="359"/>
      <c r="C12" s="359"/>
      <c r="D12" s="360"/>
      <c r="E12" s="361"/>
      <c r="F12" s="362"/>
      <c r="G12" s="362"/>
      <c r="H12" s="362"/>
      <c r="I12" s="362"/>
      <c r="J12" s="362"/>
      <c r="K12" s="362"/>
      <c r="L12" s="362"/>
      <c r="M12" s="362"/>
      <c r="N12" s="362"/>
      <c r="O12" s="363"/>
    </row>
    <row r="13" spans="1:37" ht="25.15" customHeight="1" x14ac:dyDescent="0.15">
      <c r="A13" s="358" t="s">
        <v>9</v>
      </c>
      <c r="B13" s="359"/>
      <c r="C13" s="359"/>
      <c r="D13" s="360"/>
      <c r="E13" s="361"/>
      <c r="F13" s="362"/>
      <c r="G13" s="362"/>
      <c r="H13" s="362"/>
      <c r="I13" s="362"/>
      <c r="J13" s="362"/>
      <c r="K13" s="362"/>
      <c r="L13" s="362"/>
      <c r="M13" s="362"/>
      <c r="N13" s="362"/>
      <c r="O13" s="363"/>
    </row>
    <row r="14" spans="1:37" ht="25.15" customHeight="1" x14ac:dyDescent="0.15">
      <c r="A14" s="358" t="s">
        <v>10</v>
      </c>
      <c r="B14" s="359"/>
      <c r="C14" s="359"/>
      <c r="D14" s="360"/>
      <c r="E14" s="361"/>
      <c r="F14" s="362"/>
      <c r="G14" s="362"/>
      <c r="H14" s="362"/>
      <c r="I14" s="362"/>
      <c r="J14" s="362"/>
      <c r="K14" s="362"/>
      <c r="L14" s="362"/>
      <c r="M14" s="362"/>
      <c r="N14" s="362"/>
      <c r="O14" s="363"/>
    </row>
    <row r="15" spans="1:37" ht="25.15" customHeight="1" x14ac:dyDescent="0.15">
      <c r="A15" s="358" t="s">
        <v>11</v>
      </c>
      <c r="B15" s="359"/>
      <c r="C15" s="359"/>
      <c r="D15" s="360"/>
      <c r="E15" s="361"/>
      <c r="F15" s="362"/>
      <c r="G15" s="362"/>
      <c r="H15" s="362"/>
      <c r="I15" s="362"/>
      <c r="J15" s="362"/>
      <c r="K15" s="362"/>
      <c r="L15" s="362"/>
      <c r="M15" s="362"/>
      <c r="N15" s="362"/>
      <c r="O15" s="363"/>
    </row>
    <row r="16" spans="1:37" ht="22.15" customHeight="1" x14ac:dyDescent="0.15">
      <c r="E16" s="364"/>
      <c r="F16" s="364"/>
      <c r="G16" s="364"/>
      <c r="H16" s="364"/>
      <c r="I16" s="364"/>
      <c r="J16" s="364"/>
      <c r="K16" s="364"/>
      <c r="L16" s="364"/>
      <c r="M16" s="364"/>
      <c r="N16" s="364"/>
      <c r="O16" s="364"/>
    </row>
    <row r="17" spans="1:15" ht="22.15" customHeight="1" x14ac:dyDescent="0.15">
      <c r="A17" s="345" t="s">
        <v>12</v>
      </c>
      <c r="B17" s="345"/>
      <c r="C17" s="345"/>
      <c r="D17" s="345"/>
      <c r="E17" s="345"/>
      <c r="F17" s="345"/>
      <c r="G17" s="345"/>
      <c r="H17" s="345"/>
      <c r="I17" s="345"/>
      <c r="J17" s="345"/>
      <c r="K17" s="345"/>
      <c r="L17" s="345"/>
      <c r="M17" s="345"/>
      <c r="N17" s="345"/>
      <c r="O17" s="345"/>
    </row>
    <row r="18" spans="1:15" ht="22.15" customHeight="1" x14ac:dyDescent="0.15">
      <c r="A18" s="214"/>
      <c r="B18" s="214" t="s">
        <v>13</v>
      </c>
      <c r="C18" s="214" t="s">
        <v>14</v>
      </c>
      <c r="D18" s="214" t="s">
        <v>15</v>
      </c>
      <c r="E18" s="214" t="s">
        <v>16</v>
      </c>
      <c r="F18" s="214" t="s">
        <v>17</v>
      </c>
      <c r="G18" s="352" t="s">
        <v>18</v>
      </c>
      <c r="H18" s="353"/>
      <c r="I18" s="354"/>
      <c r="J18" s="355" t="s">
        <v>19</v>
      </c>
      <c r="K18" s="356"/>
      <c r="L18" s="356"/>
      <c r="M18" s="356"/>
      <c r="N18" s="356"/>
      <c r="O18" s="357"/>
    </row>
    <row r="19" spans="1:15" ht="51" customHeight="1" x14ac:dyDescent="0.15">
      <c r="A19" s="190" t="s">
        <v>20</v>
      </c>
      <c r="B19" s="190" t="s">
        <v>21</v>
      </c>
      <c r="C19" s="190">
        <v>4</v>
      </c>
      <c r="D19" s="191" t="s">
        <v>22</v>
      </c>
      <c r="E19" s="192" t="s">
        <v>23</v>
      </c>
      <c r="F19" s="193" t="s">
        <v>24</v>
      </c>
      <c r="G19" s="339" t="s">
        <v>25</v>
      </c>
      <c r="H19" s="340"/>
      <c r="I19" s="341"/>
      <c r="J19" s="342" t="s">
        <v>26</v>
      </c>
      <c r="K19" s="343"/>
      <c r="L19" s="343"/>
      <c r="M19" s="343"/>
      <c r="N19" s="343"/>
      <c r="O19" s="344"/>
    </row>
    <row r="20" spans="1:15" ht="51" customHeight="1" x14ac:dyDescent="0.15">
      <c r="A20" s="190">
        <v>1</v>
      </c>
      <c r="B20" s="194"/>
      <c r="C20" s="195"/>
      <c r="D20" s="196"/>
      <c r="E20" s="195"/>
      <c r="F20" s="197"/>
      <c r="G20" s="336"/>
      <c r="H20" s="337"/>
      <c r="I20" s="338"/>
      <c r="J20" s="336"/>
      <c r="K20" s="337"/>
      <c r="L20" s="337"/>
      <c r="M20" s="337"/>
      <c r="N20" s="337"/>
      <c r="O20" s="338"/>
    </row>
    <row r="21" spans="1:15" ht="51" customHeight="1" x14ac:dyDescent="0.15">
      <c r="A21" s="190">
        <f>A20+1</f>
        <v>2</v>
      </c>
      <c r="B21" s="194"/>
      <c r="C21" s="195"/>
      <c r="D21" s="196"/>
      <c r="E21" s="195"/>
      <c r="F21" s="197"/>
      <c r="G21" s="336"/>
      <c r="H21" s="337"/>
      <c r="I21" s="338"/>
      <c r="J21" s="336"/>
      <c r="K21" s="337"/>
      <c r="L21" s="337"/>
      <c r="M21" s="337"/>
      <c r="N21" s="337"/>
      <c r="O21" s="338"/>
    </row>
    <row r="22" spans="1:15" ht="51" customHeight="1" x14ac:dyDescent="0.15">
      <c r="A22" s="190">
        <f>A21+1</f>
        <v>3</v>
      </c>
      <c r="B22" s="194"/>
      <c r="C22" s="195"/>
      <c r="D22" s="196"/>
      <c r="E22" s="195"/>
      <c r="F22" s="197"/>
      <c r="G22" s="336"/>
      <c r="H22" s="337"/>
      <c r="I22" s="338"/>
      <c r="J22" s="336"/>
      <c r="K22" s="337"/>
      <c r="L22" s="337"/>
      <c r="M22" s="337"/>
      <c r="N22" s="337"/>
      <c r="O22" s="338"/>
    </row>
    <row r="23" spans="1:15" ht="51" customHeight="1" x14ac:dyDescent="0.15">
      <c r="A23" s="190">
        <f>A22+1</f>
        <v>4</v>
      </c>
      <c r="B23" s="194"/>
      <c r="C23" s="195"/>
      <c r="D23" s="196"/>
      <c r="E23" s="195"/>
      <c r="F23" s="197"/>
      <c r="G23" s="336"/>
      <c r="H23" s="337"/>
      <c r="I23" s="338"/>
      <c r="J23" s="336"/>
      <c r="K23" s="337"/>
      <c r="L23" s="337"/>
      <c r="M23" s="337"/>
      <c r="N23" s="337"/>
      <c r="O23" s="338"/>
    </row>
    <row r="24" spans="1:15" ht="51" customHeight="1" x14ac:dyDescent="0.15">
      <c r="A24" s="190">
        <f>A23+1</f>
        <v>5</v>
      </c>
      <c r="B24" s="194"/>
      <c r="C24" s="195"/>
      <c r="D24" s="196"/>
      <c r="E24" s="195"/>
      <c r="F24" s="197"/>
      <c r="G24" s="336"/>
      <c r="H24" s="337"/>
      <c r="I24" s="338"/>
      <c r="J24" s="336"/>
      <c r="K24" s="337"/>
      <c r="L24" s="337"/>
      <c r="M24" s="337"/>
      <c r="N24" s="337"/>
      <c r="O24" s="338"/>
    </row>
    <row r="26" spans="1:15" ht="21" hidden="1" customHeight="1" x14ac:dyDescent="0.15">
      <c r="A26" s="345" t="s">
        <v>27</v>
      </c>
      <c r="B26" s="345"/>
      <c r="C26" s="345"/>
      <c r="D26" s="345"/>
      <c r="E26" s="345"/>
      <c r="F26" s="345"/>
      <c r="G26" s="345"/>
      <c r="H26" s="345"/>
      <c r="I26" s="345"/>
      <c r="J26" s="345"/>
      <c r="K26" s="345"/>
      <c r="L26" s="345"/>
      <c r="M26" s="345"/>
      <c r="N26" s="345"/>
      <c r="O26" s="345"/>
    </row>
    <row r="27" spans="1:15" ht="22.15" hidden="1" customHeight="1" x14ac:dyDescent="0.15">
      <c r="A27" s="190"/>
      <c r="B27" s="190" t="s">
        <v>13</v>
      </c>
      <c r="C27" s="190" t="s">
        <v>14</v>
      </c>
      <c r="D27" s="190" t="s">
        <v>15</v>
      </c>
      <c r="E27" s="190" t="s">
        <v>28</v>
      </c>
      <c r="F27" s="193" t="s">
        <v>29</v>
      </c>
      <c r="G27" s="346" t="s">
        <v>18</v>
      </c>
      <c r="H27" s="347"/>
      <c r="I27" s="348"/>
      <c r="J27" s="349" t="s">
        <v>19</v>
      </c>
      <c r="K27" s="350"/>
      <c r="L27" s="350"/>
      <c r="M27" s="350"/>
      <c r="N27" s="350"/>
      <c r="O27" s="351"/>
    </row>
    <row r="28" spans="1:15" ht="51" hidden="1" customHeight="1" x14ac:dyDescent="0.15">
      <c r="A28" s="190" t="s">
        <v>20</v>
      </c>
      <c r="B28" s="190" t="s">
        <v>30</v>
      </c>
      <c r="C28" s="190">
        <v>6</v>
      </c>
      <c r="D28" s="191" t="s">
        <v>31</v>
      </c>
      <c r="E28" s="192" t="s">
        <v>32</v>
      </c>
      <c r="F28" s="193" t="s">
        <v>24</v>
      </c>
      <c r="G28" s="339" t="s">
        <v>25</v>
      </c>
      <c r="H28" s="340"/>
      <c r="I28" s="341"/>
      <c r="J28" s="342" t="s">
        <v>33</v>
      </c>
      <c r="K28" s="343"/>
      <c r="L28" s="343"/>
      <c r="M28" s="343"/>
      <c r="N28" s="343"/>
      <c r="O28" s="344"/>
    </row>
    <row r="29" spans="1:15" ht="51" hidden="1" customHeight="1" x14ac:dyDescent="0.15">
      <c r="A29" s="190">
        <v>1</v>
      </c>
      <c r="B29" s="194"/>
      <c r="C29" s="195"/>
      <c r="D29" s="196"/>
      <c r="E29" s="195"/>
      <c r="F29" s="197"/>
      <c r="G29" s="336"/>
      <c r="H29" s="337"/>
      <c r="I29" s="338"/>
      <c r="J29" s="336"/>
      <c r="K29" s="337"/>
      <c r="L29" s="337"/>
      <c r="M29" s="337"/>
      <c r="N29" s="337"/>
      <c r="O29" s="338"/>
    </row>
    <row r="30" spans="1:15" ht="51" hidden="1" customHeight="1" x14ac:dyDescent="0.15">
      <c r="A30" s="190">
        <f>A29+1</f>
        <v>2</v>
      </c>
      <c r="B30" s="194"/>
      <c r="C30" s="195"/>
      <c r="D30" s="196"/>
      <c r="E30" s="195"/>
      <c r="F30" s="197"/>
      <c r="G30" s="336"/>
      <c r="H30" s="337"/>
      <c r="I30" s="338"/>
      <c r="J30" s="336"/>
      <c r="K30" s="337"/>
      <c r="L30" s="337"/>
      <c r="M30" s="337"/>
      <c r="N30" s="337"/>
      <c r="O30" s="338"/>
    </row>
    <row r="31" spans="1:15" ht="51" hidden="1" customHeight="1" x14ac:dyDescent="0.15">
      <c r="A31" s="190">
        <f>A30+1</f>
        <v>3</v>
      </c>
      <c r="B31" s="194"/>
      <c r="C31" s="195"/>
      <c r="D31" s="196"/>
      <c r="E31" s="195"/>
      <c r="F31" s="197"/>
      <c r="G31" s="336"/>
      <c r="H31" s="337"/>
      <c r="I31" s="338"/>
      <c r="J31" s="336"/>
      <c r="K31" s="337"/>
      <c r="L31" s="337"/>
      <c r="M31" s="337"/>
      <c r="N31" s="337"/>
      <c r="O31" s="338"/>
    </row>
    <row r="32" spans="1:15" ht="51" hidden="1" customHeight="1" x14ac:dyDescent="0.15">
      <c r="A32" s="190">
        <f>A31+1</f>
        <v>4</v>
      </c>
      <c r="B32" s="194"/>
      <c r="C32" s="195"/>
      <c r="D32" s="196"/>
      <c r="E32" s="195"/>
      <c r="F32" s="197"/>
      <c r="G32" s="336"/>
      <c r="H32" s="337"/>
      <c r="I32" s="338"/>
      <c r="J32" s="336"/>
      <c r="K32" s="337"/>
      <c r="L32" s="337"/>
      <c r="M32" s="337"/>
      <c r="N32" s="337"/>
      <c r="O32" s="338"/>
    </row>
    <row r="33" spans="1:15" ht="51" hidden="1" customHeight="1" x14ac:dyDescent="0.15">
      <c r="A33" s="190">
        <f>A32+1</f>
        <v>5</v>
      </c>
      <c r="B33" s="194"/>
      <c r="C33" s="195"/>
      <c r="D33" s="196"/>
      <c r="E33" s="195"/>
      <c r="F33" s="197"/>
      <c r="G33" s="336"/>
      <c r="H33" s="337"/>
      <c r="I33" s="338"/>
      <c r="J33" s="336"/>
      <c r="K33" s="337"/>
      <c r="L33" s="337"/>
      <c r="M33" s="337"/>
      <c r="N33" s="337"/>
      <c r="O33" s="338"/>
    </row>
    <row r="34" spans="1:15" ht="21.75" hidden="1" customHeight="1" x14ac:dyDescent="0.15"/>
    <row r="35" spans="1:15" ht="21" customHeight="1" x14ac:dyDescent="0.15">
      <c r="A35" s="335" t="s">
        <v>34</v>
      </c>
      <c r="B35" s="335"/>
      <c r="C35" s="335"/>
      <c r="D35" s="335"/>
      <c r="E35" s="335"/>
      <c r="F35" s="335"/>
      <c r="G35" s="335"/>
      <c r="H35" s="335"/>
      <c r="I35" s="335"/>
      <c r="J35" s="335"/>
      <c r="K35" s="335"/>
      <c r="L35" s="335"/>
      <c r="M35" s="335"/>
      <c r="N35" s="335"/>
      <c r="O35" s="335"/>
    </row>
    <row r="36" spans="1:15" ht="21" customHeight="1" x14ac:dyDescent="0.15">
      <c r="A36" s="335" t="s">
        <v>35</v>
      </c>
      <c r="B36" s="335"/>
      <c r="C36" s="335"/>
      <c r="D36" s="335"/>
      <c r="E36" s="335"/>
      <c r="F36" s="335"/>
      <c r="G36" s="335"/>
      <c r="H36" s="335"/>
      <c r="I36" s="335"/>
      <c r="J36" s="335"/>
      <c r="K36" s="335"/>
      <c r="L36" s="335"/>
      <c r="M36" s="335"/>
      <c r="N36" s="335"/>
      <c r="O36" s="335"/>
    </row>
    <row r="37" spans="1:15" ht="21" customHeight="1" x14ac:dyDescent="0.15">
      <c r="A37" s="335" t="s">
        <v>36</v>
      </c>
      <c r="B37" s="335"/>
      <c r="C37" s="335"/>
      <c r="D37" s="335"/>
      <c r="E37" s="335"/>
      <c r="F37" s="335"/>
      <c r="G37" s="335"/>
      <c r="H37" s="335"/>
      <c r="I37" s="335"/>
      <c r="J37" s="335"/>
      <c r="K37" s="335"/>
      <c r="L37" s="335"/>
      <c r="M37" s="335"/>
      <c r="N37" s="335"/>
      <c r="O37" s="335"/>
    </row>
    <row r="38" spans="1:15" ht="21" customHeight="1" x14ac:dyDescent="0.15">
      <c r="A38" s="335" t="s">
        <v>37</v>
      </c>
      <c r="B38" s="335"/>
      <c r="C38" s="335"/>
      <c r="D38" s="335"/>
      <c r="E38" s="335"/>
      <c r="F38" s="335"/>
      <c r="G38" s="335"/>
      <c r="H38" s="335"/>
      <c r="I38" s="335"/>
      <c r="J38" s="335"/>
      <c r="K38" s="335"/>
      <c r="L38" s="335"/>
      <c r="M38" s="335"/>
      <c r="N38" s="335"/>
      <c r="O38" s="335"/>
    </row>
  </sheetData>
  <mergeCells count="52">
    <mergeCell ref="A10:D10"/>
    <mergeCell ref="E10:O10"/>
    <mergeCell ref="L3:O3"/>
    <mergeCell ref="A5:O5"/>
    <mergeCell ref="A7:O7"/>
    <mergeCell ref="A9:D9"/>
    <mergeCell ref="E9:O9"/>
    <mergeCell ref="A17:O17"/>
    <mergeCell ref="A11:D11"/>
    <mergeCell ref="E11:O11"/>
    <mergeCell ref="A12:D12"/>
    <mergeCell ref="E12:O12"/>
    <mergeCell ref="A13:D13"/>
    <mergeCell ref="E13:O13"/>
    <mergeCell ref="A14:D14"/>
    <mergeCell ref="E14:O14"/>
    <mergeCell ref="A15:D15"/>
    <mergeCell ref="E15:O15"/>
    <mergeCell ref="E16:O16"/>
    <mergeCell ref="G18:I18"/>
    <mergeCell ref="J18:O18"/>
    <mergeCell ref="G19:I19"/>
    <mergeCell ref="J19:O19"/>
    <mergeCell ref="G20:I20"/>
    <mergeCell ref="J20:O20"/>
    <mergeCell ref="G28:I28"/>
    <mergeCell ref="J28:O28"/>
    <mergeCell ref="G21:I21"/>
    <mergeCell ref="J21:O21"/>
    <mergeCell ref="G22:I22"/>
    <mergeCell ref="J22:O22"/>
    <mergeCell ref="G23:I23"/>
    <mergeCell ref="J23:O23"/>
    <mergeCell ref="G24:I24"/>
    <mergeCell ref="J24:O24"/>
    <mergeCell ref="A26:O26"/>
    <mergeCell ref="G27:I27"/>
    <mergeCell ref="J27:O27"/>
    <mergeCell ref="G29:I29"/>
    <mergeCell ref="J29:O29"/>
    <mergeCell ref="G30:I30"/>
    <mergeCell ref="J30:O30"/>
    <mergeCell ref="G31:I31"/>
    <mergeCell ref="J31:O31"/>
    <mergeCell ref="A37:O37"/>
    <mergeCell ref="A38:O38"/>
    <mergeCell ref="G32:I32"/>
    <mergeCell ref="J32:O32"/>
    <mergeCell ref="G33:I33"/>
    <mergeCell ref="J33:O33"/>
    <mergeCell ref="A35:O35"/>
    <mergeCell ref="A36:O36"/>
  </mergeCells>
  <phoneticPr fontId="3"/>
  <printOptions horizontalCentered="1"/>
  <pageMargins left="0.74803149606299213" right="0.74803149606299213" top="0.78740157480314965" bottom="0.78740157480314965" header="0" footer="0"/>
  <pageSetup paperSize="9" scale="71" orientation="portrait" r:id="rId1"/>
  <headerFooter alignWithMargins="0"/>
  <ignoredErrors>
    <ignoredError sqref="E1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59999389629810485"/>
    <pageSetUpPr fitToPage="1"/>
  </sheetPr>
  <dimension ref="A1:H202"/>
  <sheetViews>
    <sheetView showGridLines="0" view="pageBreakPreview" zoomScale="115" zoomScaleNormal="40" zoomScaleSheetLayoutView="115" workbookViewId="0">
      <selection activeCell="L7" sqref="L7"/>
    </sheetView>
  </sheetViews>
  <sheetFormatPr defaultColWidth="9" defaultRowHeight="11.25" x14ac:dyDescent="0.15"/>
  <cols>
    <col min="1" max="1" width="9.5" style="209" customWidth="1"/>
    <col min="2" max="2" width="9.5" style="203" customWidth="1"/>
    <col min="3" max="4" width="9.5" style="200" customWidth="1"/>
    <col min="5" max="5" width="5.875" style="201" customWidth="1"/>
    <col min="6" max="6" width="13.75" style="200" customWidth="1"/>
    <col min="7" max="7" width="12.375" style="202" customWidth="1"/>
    <col min="8" max="8" width="12" style="202" customWidth="1"/>
    <col min="9" max="16384" width="9" style="202"/>
  </cols>
  <sheetData>
    <row r="1" spans="1:8" ht="12" x14ac:dyDescent="0.15">
      <c r="A1" s="198" t="s">
        <v>38</v>
      </c>
      <c r="B1" s="199"/>
    </row>
    <row r="2" spans="1:8" x14ac:dyDescent="0.15">
      <c r="A2" s="203"/>
    </row>
    <row r="3" spans="1:8" ht="14.25" thickBot="1" x14ac:dyDescent="0.2">
      <c r="A3" s="410" t="s">
        <v>39</v>
      </c>
      <c r="B3" s="411"/>
      <c r="C3" s="411"/>
      <c r="D3" s="411"/>
      <c r="E3" s="411"/>
      <c r="F3" s="411"/>
      <c r="G3" s="411"/>
      <c r="H3" s="411"/>
    </row>
    <row r="4" spans="1:8" s="207" customFormat="1" ht="12" thickBot="1" x14ac:dyDescent="0.2">
      <c r="A4" s="204"/>
      <c r="B4" s="205"/>
      <c r="C4" s="205"/>
      <c r="D4" s="205"/>
      <c r="E4" s="206"/>
      <c r="F4" s="205"/>
      <c r="G4" s="412" t="s">
        <v>40</v>
      </c>
      <c r="H4" s="413"/>
    </row>
    <row r="5" spans="1:8" s="207" customFormat="1" ht="23.25" customHeight="1" x14ac:dyDescent="0.15">
      <c r="A5" s="414" t="s">
        <v>550</v>
      </c>
      <c r="B5" s="414"/>
      <c r="C5" s="414"/>
      <c r="D5" s="414"/>
      <c r="E5" s="414"/>
      <c r="F5" s="414"/>
      <c r="G5" s="414"/>
      <c r="H5" s="414"/>
    </row>
    <row r="6" spans="1:8" s="207" customFormat="1" ht="23.25" customHeight="1" x14ac:dyDescent="0.15">
      <c r="A6" s="414" t="s">
        <v>551</v>
      </c>
      <c r="B6" s="414"/>
      <c r="C6" s="414"/>
      <c r="D6" s="414"/>
      <c r="E6" s="414"/>
      <c r="F6" s="414"/>
      <c r="G6" s="414"/>
      <c r="H6" s="414"/>
    </row>
    <row r="7" spans="1:8" s="207" customFormat="1" ht="23.25" customHeight="1" x14ac:dyDescent="0.15">
      <c r="A7" s="414" t="s">
        <v>552</v>
      </c>
      <c r="B7" s="414"/>
      <c r="C7" s="414"/>
      <c r="D7" s="414"/>
      <c r="E7" s="414"/>
      <c r="F7" s="414"/>
      <c r="G7" s="414"/>
      <c r="H7" s="414"/>
    </row>
    <row r="8" spans="1:8" s="207" customFormat="1" ht="12" thickBot="1" x14ac:dyDescent="0.2">
      <c r="A8" s="205"/>
      <c r="B8" s="205"/>
      <c r="C8" s="205"/>
      <c r="D8" s="205"/>
      <c r="E8" s="206"/>
      <c r="F8" s="205"/>
    </row>
    <row r="9" spans="1:8" s="208" customFormat="1" ht="27.75" thickBot="1" x14ac:dyDescent="0.2">
      <c r="A9" s="407" t="s">
        <v>41</v>
      </c>
      <c r="B9" s="408"/>
      <c r="C9" s="408"/>
      <c r="D9" s="408"/>
      <c r="E9" s="408"/>
      <c r="F9" s="409"/>
      <c r="G9" s="300" t="s">
        <v>42</v>
      </c>
      <c r="H9" s="301" t="s">
        <v>43</v>
      </c>
    </row>
    <row r="10" spans="1:8" ht="13.5" x14ac:dyDescent="0.15">
      <c r="A10" s="378" t="s">
        <v>44</v>
      </c>
      <c r="B10" s="379"/>
      <c r="C10" s="379"/>
      <c r="D10" s="379"/>
      <c r="E10" s="379"/>
      <c r="F10" s="402"/>
      <c r="G10" s="379"/>
      <c r="H10" s="380"/>
    </row>
    <row r="11" spans="1:8" ht="13.5" x14ac:dyDescent="0.15">
      <c r="A11" s="302" t="s">
        <v>45</v>
      </c>
      <c r="B11" s="303"/>
      <c r="C11" s="303"/>
      <c r="D11" s="303"/>
      <c r="E11" s="303"/>
      <c r="F11" s="303"/>
      <c r="G11" s="303"/>
      <c r="H11" s="304"/>
    </row>
    <row r="12" spans="1:8" ht="13.5" customHeight="1" x14ac:dyDescent="0.15">
      <c r="A12" s="305"/>
      <c r="B12" s="372" t="s">
        <v>46</v>
      </c>
      <c r="C12" s="372"/>
      <c r="D12" s="372"/>
      <c r="E12" s="399"/>
      <c r="F12" s="256" t="s">
        <v>47</v>
      </c>
      <c r="G12" s="306"/>
      <c r="H12" s="307"/>
    </row>
    <row r="13" spans="1:8" ht="13.5" x14ac:dyDescent="0.15">
      <c r="A13" s="308"/>
      <c r="B13" s="386"/>
      <c r="C13" s="386"/>
      <c r="D13" s="386"/>
      <c r="E13" s="387"/>
      <c r="F13" s="256" t="s">
        <v>48</v>
      </c>
      <c r="G13" s="306"/>
      <c r="H13" s="307"/>
    </row>
    <row r="14" spans="1:8" ht="13.5" x14ac:dyDescent="0.15">
      <c r="A14" s="308"/>
      <c r="B14" s="386"/>
      <c r="C14" s="386"/>
      <c r="D14" s="386"/>
      <c r="E14" s="387"/>
      <c r="F14" s="256" t="s">
        <v>419</v>
      </c>
      <c r="G14" s="306"/>
      <c r="H14" s="307"/>
    </row>
    <row r="15" spans="1:8" ht="13.5" x14ac:dyDescent="0.15">
      <c r="A15" s="308"/>
      <c r="B15" s="389"/>
      <c r="C15" s="389"/>
      <c r="D15" s="389"/>
      <c r="E15" s="390"/>
      <c r="F15" s="256" t="s">
        <v>420</v>
      </c>
      <c r="G15" s="306"/>
      <c r="H15" s="307"/>
    </row>
    <row r="16" spans="1:8" ht="13.5" x14ac:dyDescent="0.15">
      <c r="A16" s="311"/>
      <c r="B16" s="400" t="s">
        <v>421</v>
      </c>
      <c r="C16" s="381"/>
      <c r="D16" s="381"/>
      <c r="E16" s="401"/>
      <c r="F16" s="256" t="s">
        <v>422</v>
      </c>
      <c r="G16" s="306"/>
      <c r="H16" s="307"/>
    </row>
    <row r="17" spans="1:8" ht="13.5" x14ac:dyDescent="0.15">
      <c r="A17" s="403" t="s">
        <v>49</v>
      </c>
      <c r="B17" s="404"/>
      <c r="C17" s="404"/>
      <c r="D17" s="404"/>
      <c r="E17" s="404"/>
      <c r="F17" s="404"/>
      <c r="G17" s="404"/>
      <c r="H17" s="405"/>
    </row>
    <row r="18" spans="1:8" ht="13.5" x14ac:dyDescent="0.15">
      <c r="A18" s="312"/>
      <c r="B18" s="406" t="s">
        <v>50</v>
      </c>
      <c r="C18" s="372"/>
      <c r="D18" s="372"/>
      <c r="E18" s="399"/>
      <c r="F18" s="256" t="s">
        <v>51</v>
      </c>
      <c r="G18" s="306"/>
      <c r="H18" s="307"/>
    </row>
    <row r="19" spans="1:8" ht="13.5" x14ac:dyDescent="0.15">
      <c r="A19" s="313"/>
      <c r="B19" s="385"/>
      <c r="C19" s="386"/>
      <c r="D19" s="386"/>
      <c r="E19" s="387"/>
      <c r="F19" s="256" t="s">
        <v>52</v>
      </c>
      <c r="G19" s="306"/>
      <c r="H19" s="307"/>
    </row>
    <row r="20" spans="1:8" ht="13.5" x14ac:dyDescent="0.15">
      <c r="A20" s="313"/>
      <c r="B20" s="388"/>
      <c r="C20" s="389"/>
      <c r="D20" s="389"/>
      <c r="E20" s="390"/>
      <c r="F20" s="256" t="s">
        <v>53</v>
      </c>
      <c r="G20" s="306"/>
      <c r="H20" s="307"/>
    </row>
    <row r="21" spans="1:8" ht="13.5" x14ac:dyDescent="0.15">
      <c r="A21" s="308"/>
      <c r="B21" s="377" t="s">
        <v>54</v>
      </c>
      <c r="C21" s="377"/>
      <c r="D21" s="377"/>
      <c r="E21" s="377"/>
      <c r="F21" s="256" t="s">
        <v>55</v>
      </c>
      <c r="G21" s="306"/>
      <c r="H21" s="307"/>
    </row>
    <row r="22" spans="1:8" ht="13.5" x14ac:dyDescent="0.15">
      <c r="A22" s="308"/>
      <c r="B22" s="377"/>
      <c r="C22" s="377"/>
      <c r="D22" s="377"/>
      <c r="E22" s="377"/>
      <c r="F22" s="256" t="s">
        <v>56</v>
      </c>
      <c r="G22" s="306"/>
      <c r="H22" s="307"/>
    </row>
    <row r="23" spans="1:8" ht="13.5" x14ac:dyDescent="0.15">
      <c r="A23" s="308"/>
      <c r="B23" s="400" t="s">
        <v>57</v>
      </c>
      <c r="C23" s="381"/>
      <c r="D23" s="381"/>
      <c r="E23" s="401"/>
      <c r="F23" s="256" t="s">
        <v>58</v>
      </c>
      <c r="G23" s="306"/>
      <c r="H23" s="307"/>
    </row>
    <row r="24" spans="1:8" ht="13.5" x14ac:dyDescent="0.15">
      <c r="A24" s="308"/>
      <c r="B24" s="385" t="s">
        <v>59</v>
      </c>
      <c r="C24" s="386"/>
      <c r="D24" s="386"/>
      <c r="E24" s="387"/>
      <c r="F24" s="315" t="s">
        <v>60</v>
      </c>
      <c r="G24" s="306"/>
      <c r="H24" s="307"/>
    </row>
    <row r="25" spans="1:8" ht="13.5" x14ac:dyDescent="0.15">
      <c r="A25" s="308"/>
      <c r="B25" s="385"/>
      <c r="C25" s="386"/>
      <c r="D25" s="386"/>
      <c r="E25" s="387"/>
      <c r="F25" s="256" t="s">
        <v>61</v>
      </c>
      <c r="G25" s="306"/>
      <c r="H25" s="307"/>
    </row>
    <row r="26" spans="1:8" ht="13.5" x14ac:dyDescent="0.15">
      <c r="A26" s="316"/>
      <c r="B26" s="388"/>
      <c r="C26" s="389"/>
      <c r="D26" s="389"/>
      <c r="E26" s="390"/>
      <c r="F26" s="256" t="s">
        <v>62</v>
      </c>
      <c r="G26" s="306"/>
      <c r="H26" s="307"/>
    </row>
    <row r="27" spans="1:8" ht="13.5" x14ac:dyDescent="0.15">
      <c r="A27" s="378" t="s">
        <v>63</v>
      </c>
      <c r="B27" s="379"/>
      <c r="C27" s="379"/>
      <c r="D27" s="379"/>
      <c r="E27" s="379"/>
      <c r="F27" s="379"/>
      <c r="G27" s="379"/>
      <c r="H27" s="380"/>
    </row>
    <row r="28" spans="1:8" ht="13.5" x14ac:dyDescent="0.15">
      <c r="A28" s="371" t="s">
        <v>64</v>
      </c>
      <c r="B28" s="372"/>
      <c r="C28" s="372"/>
      <c r="D28" s="372"/>
      <c r="E28" s="372"/>
      <c r="F28" s="372"/>
      <c r="G28" s="372"/>
      <c r="H28" s="373"/>
    </row>
    <row r="29" spans="1:8" ht="13.5" customHeight="1" x14ac:dyDescent="0.15">
      <c r="A29" s="308"/>
      <c r="B29" s="391" t="s">
        <v>65</v>
      </c>
      <c r="C29" s="383"/>
      <c r="D29" s="383"/>
      <c r="E29" s="392"/>
      <c r="F29" s="256" t="s">
        <v>66</v>
      </c>
      <c r="G29" s="306"/>
      <c r="H29" s="307"/>
    </row>
    <row r="30" spans="1:8" ht="13.5" x14ac:dyDescent="0.15">
      <c r="A30" s="308"/>
      <c r="B30" s="393"/>
      <c r="C30" s="394"/>
      <c r="D30" s="394"/>
      <c r="E30" s="395"/>
      <c r="F30" s="256" t="s">
        <v>67</v>
      </c>
      <c r="G30" s="306"/>
      <c r="H30" s="307"/>
    </row>
    <row r="31" spans="1:8" ht="13.5" x14ac:dyDescent="0.15">
      <c r="A31" s="308"/>
      <c r="B31" s="393"/>
      <c r="C31" s="394"/>
      <c r="D31" s="394"/>
      <c r="E31" s="395"/>
      <c r="F31" s="256" t="s">
        <v>68</v>
      </c>
      <c r="G31" s="306"/>
      <c r="H31" s="307"/>
    </row>
    <row r="32" spans="1:8" ht="13.5" x14ac:dyDescent="0.15">
      <c r="A32" s="308"/>
      <c r="B32" s="393"/>
      <c r="C32" s="394"/>
      <c r="D32" s="394"/>
      <c r="E32" s="395"/>
      <c r="F32" s="256" t="s">
        <v>69</v>
      </c>
      <c r="G32" s="306"/>
      <c r="H32" s="307"/>
    </row>
    <row r="33" spans="1:8" ht="13.5" x14ac:dyDescent="0.15">
      <c r="A33" s="308"/>
      <c r="B33" s="393"/>
      <c r="C33" s="394"/>
      <c r="D33" s="394"/>
      <c r="E33" s="395"/>
      <c r="F33" s="256" t="s">
        <v>70</v>
      </c>
      <c r="G33" s="306"/>
      <c r="H33" s="307"/>
    </row>
    <row r="34" spans="1:8" ht="13.5" x14ac:dyDescent="0.15">
      <c r="A34" s="308"/>
      <c r="B34" s="393"/>
      <c r="C34" s="394"/>
      <c r="D34" s="394"/>
      <c r="E34" s="395"/>
      <c r="F34" s="256" t="s">
        <v>71</v>
      </c>
      <c r="G34" s="306"/>
      <c r="H34" s="307"/>
    </row>
    <row r="35" spans="1:8" ht="13.5" x14ac:dyDescent="0.15">
      <c r="A35" s="308"/>
      <c r="B35" s="393"/>
      <c r="C35" s="394"/>
      <c r="D35" s="394"/>
      <c r="E35" s="395"/>
      <c r="F35" s="256" t="s">
        <v>72</v>
      </c>
      <c r="G35" s="306"/>
      <c r="H35" s="307"/>
    </row>
    <row r="36" spans="1:8" ht="13.5" x14ac:dyDescent="0.15">
      <c r="A36" s="308"/>
      <c r="B36" s="393"/>
      <c r="C36" s="394"/>
      <c r="D36" s="394"/>
      <c r="E36" s="395"/>
      <c r="F36" s="256" t="s">
        <v>73</v>
      </c>
      <c r="G36" s="306"/>
      <c r="H36" s="307"/>
    </row>
    <row r="37" spans="1:8" ht="13.5" x14ac:dyDescent="0.15">
      <c r="A37" s="308"/>
      <c r="B37" s="393"/>
      <c r="C37" s="394"/>
      <c r="D37" s="394"/>
      <c r="E37" s="395"/>
      <c r="F37" s="256" t="s">
        <v>74</v>
      </c>
      <c r="G37" s="306"/>
      <c r="H37" s="307"/>
    </row>
    <row r="38" spans="1:8" ht="13.5" x14ac:dyDescent="0.15">
      <c r="A38" s="308"/>
      <c r="B38" s="393"/>
      <c r="C38" s="394"/>
      <c r="D38" s="394"/>
      <c r="E38" s="395"/>
      <c r="F38" s="256" t="s">
        <v>75</v>
      </c>
      <c r="G38" s="306"/>
      <c r="H38" s="307"/>
    </row>
    <row r="39" spans="1:8" ht="13.5" x14ac:dyDescent="0.15">
      <c r="A39" s="308"/>
      <c r="B39" s="393"/>
      <c r="C39" s="394"/>
      <c r="D39" s="394"/>
      <c r="E39" s="395"/>
      <c r="F39" s="256" t="s">
        <v>76</v>
      </c>
      <c r="G39" s="306"/>
      <c r="H39" s="307"/>
    </row>
    <row r="40" spans="1:8" ht="13.5" x14ac:dyDescent="0.15">
      <c r="A40" s="308"/>
      <c r="B40" s="393"/>
      <c r="C40" s="394"/>
      <c r="D40" s="394"/>
      <c r="E40" s="395"/>
      <c r="F40" s="256" t="s">
        <v>423</v>
      </c>
      <c r="G40" s="306"/>
      <c r="H40" s="307"/>
    </row>
    <row r="41" spans="1:8" ht="13.5" x14ac:dyDescent="0.15">
      <c r="A41" s="308"/>
      <c r="B41" s="393"/>
      <c r="C41" s="394"/>
      <c r="D41" s="394"/>
      <c r="E41" s="395"/>
      <c r="F41" s="256" t="s">
        <v>424</v>
      </c>
      <c r="G41" s="306"/>
      <c r="H41" s="307"/>
    </row>
    <row r="42" spans="1:8" ht="13.5" x14ac:dyDescent="0.15">
      <c r="A42" s="308"/>
      <c r="B42" s="393"/>
      <c r="C42" s="394"/>
      <c r="D42" s="394"/>
      <c r="E42" s="395"/>
      <c r="F42" s="256" t="s">
        <v>425</v>
      </c>
      <c r="G42" s="306"/>
      <c r="H42" s="307"/>
    </row>
    <row r="43" spans="1:8" ht="13.5" x14ac:dyDescent="0.15">
      <c r="A43" s="308"/>
      <c r="B43" s="393"/>
      <c r="C43" s="394"/>
      <c r="D43" s="394"/>
      <c r="E43" s="395"/>
      <c r="F43" s="256" t="s">
        <v>426</v>
      </c>
      <c r="G43" s="306"/>
      <c r="H43" s="307"/>
    </row>
    <row r="44" spans="1:8" ht="13.5" x14ac:dyDescent="0.15">
      <c r="A44" s="308"/>
      <c r="B44" s="393"/>
      <c r="C44" s="394"/>
      <c r="D44" s="394"/>
      <c r="E44" s="395"/>
      <c r="F44" s="256" t="s">
        <v>427</v>
      </c>
      <c r="G44" s="306"/>
      <c r="H44" s="307"/>
    </row>
    <row r="45" spans="1:8" ht="13.5" x14ac:dyDescent="0.15">
      <c r="A45" s="308"/>
      <c r="B45" s="396"/>
      <c r="C45" s="397"/>
      <c r="D45" s="397"/>
      <c r="E45" s="398"/>
      <c r="F45" s="256" t="s">
        <v>428</v>
      </c>
      <c r="G45" s="306"/>
      <c r="H45" s="307"/>
    </row>
    <row r="46" spans="1:8" ht="13.5" x14ac:dyDescent="0.15">
      <c r="A46" s="311"/>
      <c r="B46" s="400" t="s">
        <v>421</v>
      </c>
      <c r="C46" s="381"/>
      <c r="D46" s="381"/>
      <c r="E46" s="401"/>
      <c r="F46" s="256" t="s">
        <v>429</v>
      </c>
      <c r="G46" s="306"/>
      <c r="H46" s="307"/>
    </row>
    <row r="47" spans="1:8" ht="13.5" x14ac:dyDescent="0.15">
      <c r="A47" s="308"/>
      <c r="B47" s="391" t="s">
        <v>77</v>
      </c>
      <c r="C47" s="383"/>
      <c r="D47" s="383"/>
      <c r="E47" s="392"/>
      <c r="F47" s="256" t="s">
        <v>78</v>
      </c>
      <c r="G47" s="306"/>
      <c r="H47" s="307"/>
    </row>
    <row r="48" spans="1:8" ht="13.5" x14ac:dyDescent="0.15">
      <c r="A48" s="308"/>
      <c r="B48" s="393"/>
      <c r="C48" s="394"/>
      <c r="D48" s="394"/>
      <c r="E48" s="395"/>
      <c r="F48" s="256" t="s">
        <v>79</v>
      </c>
      <c r="G48" s="306"/>
      <c r="H48" s="307"/>
    </row>
    <row r="49" spans="1:8" ht="13.5" x14ac:dyDescent="0.15">
      <c r="A49" s="308"/>
      <c r="B49" s="396"/>
      <c r="C49" s="397"/>
      <c r="D49" s="397"/>
      <c r="E49" s="398"/>
      <c r="F49" s="256" t="s">
        <v>80</v>
      </c>
      <c r="G49" s="306"/>
      <c r="H49" s="307"/>
    </row>
    <row r="50" spans="1:8" ht="13.5" customHeight="1" x14ac:dyDescent="0.15">
      <c r="A50" s="308"/>
      <c r="B50" s="391" t="s">
        <v>81</v>
      </c>
      <c r="C50" s="383"/>
      <c r="D50" s="383"/>
      <c r="E50" s="392"/>
      <c r="F50" s="315" t="s">
        <v>82</v>
      </c>
      <c r="G50" s="306"/>
      <c r="H50" s="307"/>
    </row>
    <row r="51" spans="1:8" ht="13.5" x14ac:dyDescent="0.15">
      <c r="A51" s="308"/>
      <c r="B51" s="393"/>
      <c r="C51" s="394"/>
      <c r="D51" s="394"/>
      <c r="E51" s="395"/>
      <c r="F51" s="256" t="s">
        <v>83</v>
      </c>
      <c r="G51" s="306"/>
      <c r="H51" s="307"/>
    </row>
    <row r="52" spans="1:8" ht="13.5" x14ac:dyDescent="0.15">
      <c r="A52" s="308"/>
      <c r="B52" s="393"/>
      <c r="C52" s="394"/>
      <c r="D52" s="394"/>
      <c r="E52" s="395"/>
      <c r="F52" s="256" t="s">
        <v>84</v>
      </c>
      <c r="G52" s="306"/>
      <c r="H52" s="307"/>
    </row>
    <row r="53" spans="1:8" ht="13.5" x14ac:dyDescent="0.15">
      <c r="A53" s="308"/>
      <c r="B53" s="393"/>
      <c r="C53" s="394"/>
      <c r="D53" s="394"/>
      <c r="E53" s="395"/>
      <c r="F53" s="256" t="s">
        <v>85</v>
      </c>
      <c r="G53" s="306"/>
      <c r="H53" s="307"/>
    </row>
    <row r="54" spans="1:8" ht="13.5" x14ac:dyDescent="0.15">
      <c r="A54" s="308"/>
      <c r="B54" s="393"/>
      <c r="C54" s="394"/>
      <c r="D54" s="394"/>
      <c r="E54" s="395"/>
      <c r="F54" s="256" t="s">
        <v>86</v>
      </c>
      <c r="G54" s="306"/>
      <c r="H54" s="307"/>
    </row>
    <row r="55" spans="1:8" ht="13.5" x14ac:dyDescent="0.15">
      <c r="A55" s="308"/>
      <c r="B55" s="393"/>
      <c r="C55" s="394"/>
      <c r="D55" s="394"/>
      <c r="E55" s="395"/>
      <c r="F55" s="256" t="s">
        <v>87</v>
      </c>
      <c r="G55" s="306"/>
      <c r="H55" s="307"/>
    </row>
    <row r="56" spans="1:8" ht="13.5" x14ac:dyDescent="0.15">
      <c r="A56" s="308"/>
      <c r="B56" s="393"/>
      <c r="C56" s="394"/>
      <c r="D56" s="394"/>
      <c r="E56" s="395"/>
      <c r="F56" s="256" t="s">
        <v>430</v>
      </c>
      <c r="G56" s="306"/>
      <c r="H56" s="307"/>
    </row>
    <row r="57" spans="1:8" ht="13.5" x14ac:dyDescent="0.15">
      <c r="A57" s="308"/>
      <c r="B57" s="396"/>
      <c r="C57" s="397"/>
      <c r="D57" s="397"/>
      <c r="E57" s="398"/>
      <c r="F57" s="256" t="s">
        <v>431</v>
      </c>
      <c r="G57" s="306"/>
      <c r="H57" s="307"/>
    </row>
    <row r="58" spans="1:8" ht="13.5" customHeight="1" x14ac:dyDescent="0.15">
      <c r="A58" s="308"/>
      <c r="B58" s="391" t="s">
        <v>88</v>
      </c>
      <c r="C58" s="383"/>
      <c r="D58" s="383"/>
      <c r="E58" s="392"/>
      <c r="F58" s="256" t="s">
        <v>89</v>
      </c>
      <c r="G58" s="306"/>
      <c r="H58" s="307"/>
    </row>
    <row r="59" spans="1:8" ht="13.5" x14ac:dyDescent="0.15">
      <c r="A59" s="308"/>
      <c r="B59" s="393"/>
      <c r="C59" s="394"/>
      <c r="D59" s="394"/>
      <c r="E59" s="395"/>
      <c r="F59" s="256" t="s">
        <v>90</v>
      </c>
      <c r="G59" s="306"/>
      <c r="H59" s="307"/>
    </row>
    <row r="60" spans="1:8" ht="13.5" x14ac:dyDescent="0.15">
      <c r="A60" s="308"/>
      <c r="B60" s="393"/>
      <c r="C60" s="394"/>
      <c r="D60" s="394"/>
      <c r="E60" s="395"/>
      <c r="F60" s="256" t="s">
        <v>91</v>
      </c>
      <c r="G60" s="306"/>
      <c r="H60" s="307"/>
    </row>
    <row r="61" spans="1:8" ht="13.5" x14ac:dyDescent="0.15">
      <c r="A61" s="308"/>
      <c r="B61" s="393"/>
      <c r="C61" s="394"/>
      <c r="D61" s="394"/>
      <c r="E61" s="395"/>
      <c r="F61" s="256" t="s">
        <v>92</v>
      </c>
      <c r="G61" s="306"/>
      <c r="H61" s="307"/>
    </row>
    <row r="62" spans="1:8" ht="13.5" x14ac:dyDescent="0.15">
      <c r="A62" s="308"/>
      <c r="B62" s="393"/>
      <c r="C62" s="394"/>
      <c r="D62" s="394"/>
      <c r="E62" s="395"/>
      <c r="F62" s="256" t="s">
        <v>93</v>
      </c>
      <c r="G62" s="306"/>
      <c r="H62" s="307"/>
    </row>
    <row r="63" spans="1:8" ht="13.5" x14ac:dyDescent="0.15">
      <c r="A63" s="308"/>
      <c r="B63" s="393"/>
      <c r="C63" s="394"/>
      <c r="D63" s="394"/>
      <c r="E63" s="395"/>
      <c r="F63" s="256" t="s">
        <v>94</v>
      </c>
      <c r="G63" s="306"/>
      <c r="H63" s="307"/>
    </row>
    <row r="64" spans="1:8" ht="13.5" x14ac:dyDescent="0.15">
      <c r="A64" s="308"/>
      <c r="B64" s="393"/>
      <c r="C64" s="394"/>
      <c r="D64" s="394"/>
      <c r="E64" s="395"/>
      <c r="F64" s="256" t="s">
        <v>95</v>
      </c>
      <c r="G64" s="306"/>
      <c r="H64" s="307"/>
    </row>
    <row r="65" spans="1:8" ht="13.5" x14ac:dyDescent="0.15">
      <c r="A65" s="308"/>
      <c r="B65" s="393"/>
      <c r="C65" s="394"/>
      <c r="D65" s="394"/>
      <c r="E65" s="395"/>
      <c r="F65" s="256" t="s">
        <v>96</v>
      </c>
      <c r="G65" s="306"/>
      <c r="H65" s="307"/>
    </row>
    <row r="66" spans="1:8" ht="13.5" x14ac:dyDescent="0.15">
      <c r="A66" s="308"/>
      <c r="B66" s="393"/>
      <c r="C66" s="394"/>
      <c r="D66" s="394"/>
      <c r="E66" s="395"/>
      <c r="F66" s="256" t="s">
        <v>97</v>
      </c>
      <c r="G66" s="306"/>
      <c r="H66" s="307"/>
    </row>
    <row r="67" spans="1:8" ht="13.5" x14ac:dyDescent="0.15">
      <c r="A67" s="308"/>
      <c r="B67" s="396"/>
      <c r="C67" s="397"/>
      <c r="D67" s="397"/>
      <c r="E67" s="398"/>
      <c r="F67" s="256" t="s">
        <v>432</v>
      </c>
      <c r="G67" s="306"/>
      <c r="H67" s="307"/>
    </row>
    <row r="68" spans="1:8" ht="13.5" x14ac:dyDescent="0.15">
      <c r="A68" s="308"/>
      <c r="B68" s="391" t="s">
        <v>478</v>
      </c>
      <c r="C68" s="383"/>
      <c r="D68" s="383"/>
      <c r="E68" s="392"/>
      <c r="F68" s="315" t="s">
        <v>98</v>
      </c>
      <c r="G68" s="306"/>
      <c r="H68" s="307"/>
    </row>
    <row r="69" spans="1:8" ht="13.5" x14ac:dyDescent="0.15">
      <c r="A69" s="308"/>
      <c r="B69" s="393"/>
      <c r="C69" s="394"/>
      <c r="D69" s="394"/>
      <c r="E69" s="395"/>
      <c r="F69" s="256" t="s">
        <v>99</v>
      </c>
      <c r="G69" s="306"/>
      <c r="H69" s="307"/>
    </row>
    <row r="70" spans="1:8" ht="13.5" x14ac:dyDescent="0.15">
      <c r="A70" s="308"/>
      <c r="B70" s="393"/>
      <c r="C70" s="394"/>
      <c r="D70" s="394"/>
      <c r="E70" s="395"/>
      <c r="F70" s="256" t="s">
        <v>100</v>
      </c>
      <c r="G70" s="306"/>
      <c r="H70" s="307"/>
    </row>
    <row r="71" spans="1:8" ht="13.5" x14ac:dyDescent="0.15">
      <c r="A71" s="308"/>
      <c r="B71" s="393"/>
      <c r="C71" s="394"/>
      <c r="D71" s="394"/>
      <c r="E71" s="395"/>
      <c r="F71" s="256" t="s">
        <v>101</v>
      </c>
      <c r="G71" s="306"/>
      <c r="H71" s="307"/>
    </row>
    <row r="72" spans="1:8" ht="13.5" x14ac:dyDescent="0.15">
      <c r="A72" s="308"/>
      <c r="B72" s="396"/>
      <c r="C72" s="397"/>
      <c r="D72" s="397"/>
      <c r="E72" s="398"/>
      <c r="F72" s="256" t="s">
        <v>102</v>
      </c>
      <c r="G72" s="306"/>
      <c r="H72" s="307"/>
    </row>
    <row r="73" spans="1:8" ht="13.5" x14ac:dyDescent="0.15">
      <c r="A73" s="316"/>
      <c r="B73" s="415" t="s">
        <v>103</v>
      </c>
      <c r="C73" s="416"/>
      <c r="D73" s="416"/>
      <c r="E73" s="417"/>
      <c r="F73" s="256" t="s">
        <v>104</v>
      </c>
      <c r="G73" s="306"/>
      <c r="H73" s="307"/>
    </row>
    <row r="74" spans="1:8" ht="13.5" x14ac:dyDescent="0.15">
      <c r="A74" s="418" t="s">
        <v>105</v>
      </c>
      <c r="B74" s="381"/>
      <c r="C74" s="381"/>
      <c r="D74" s="381"/>
      <c r="E74" s="381"/>
      <c r="F74" s="381"/>
      <c r="G74" s="381"/>
      <c r="H74" s="419"/>
    </row>
    <row r="75" spans="1:8" ht="13.5" x14ac:dyDescent="0.15">
      <c r="A75" s="313"/>
      <c r="B75" s="388" t="s">
        <v>106</v>
      </c>
      <c r="C75" s="389"/>
      <c r="D75" s="389"/>
      <c r="E75" s="390"/>
      <c r="F75" s="315" t="s">
        <v>107</v>
      </c>
      <c r="G75" s="317"/>
      <c r="H75" s="318"/>
    </row>
    <row r="76" spans="1:8" ht="13.5" x14ac:dyDescent="0.15">
      <c r="A76" s="374"/>
      <c r="B76" s="391" t="s">
        <v>108</v>
      </c>
      <c r="C76" s="383"/>
      <c r="D76" s="383"/>
      <c r="E76" s="392"/>
      <c r="F76" s="256" t="s">
        <v>109</v>
      </c>
      <c r="G76" s="319"/>
      <c r="H76" s="307"/>
    </row>
    <row r="77" spans="1:8" ht="13.5" x14ac:dyDescent="0.15">
      <c r="A77" s="374"/>
      <c r="B77" s="393"/>
      <c r="C77" s="394"/>
      <c r="D77" s="394"/>
      <c r="E77" s="395"/>
      <c r="F77" s="256" t="s">
        <v>110</v>
      </c>
      <c r="G77" s="319"/>
      <c r="H77" s="307"/>
    </row>
    <row r="78" spans="1:8" ht="13.5" x14ac:dyDescent="0.15">
      <c r="A78" s="374"/>
      <c r="B78" s="393"/>
      <c r="C78" s="394"/>
      <c r="D78" s="394"/>
      <c r="E78" s="395"/>
      <c r="F78" s="256" t="s">
        <v>111</v>
      </c>
      <c r="G78" s="319"/>
      <c r="H78" s="307"/>
    </row>
    <row r="79" spans="1:8" ht="13.5" x14ac:dyDescent="0.15">
      <c r="A79" s="374"/>
      <c r="B79" s="393"/>
      <c r="C79" s="394"/>
      <c r="D79" s="394"/>
      <c r="E79" s="395"/>
      <c r="F79" s="256" t="s">
        <v>112</v>
      </c>
      <c r="G79" s="319"/>
      <c r="H79" s="307"/>
    </row>
    <row r="80" spans="1:8" ht="13.5" x14ac:dyDescent="0.15">
      <c r="A80" s="374"/>
      <c r="B80" s="393"/>
      <c r="C80" s="394"/>
      <c r="D80" s="394"/>
      <c r="E80" s="395"/>
      <c r="F80" s="256" t="s">
        <v>113</v>
      </c>
      <c r="G80" s="319"/>
      <c r="H80" s="307"/>
    </row>
    <row r="81" spans="1:8" ht="13.5" x14ac:dyDescent="0.15">
      <c r="A81" s="374"/>
      <c r="B81" s="393"/>
      <c r="C81" s="394"/>
      <c r="D81" s="394"/>
      <c r="E81" s="395"/>
      <c r="F81" s="256" t="s">
        <v>114</v>
      </c>
      <c r="G81" s="319"/>
      <c r="H81" s="307"/>
    </row>
    <row r="82" spans="1:8" ht="13.5" x14ac:dyDescent="0.15">
      <c r="A82" s="374"/>
      <c r="B82" s="393"/>
      <c r="C82" s="394"/>
      <c r="D82" s="394"/>
      <c r="E82" s="395"/>
      <c r="F82" s="256" t="s">
        <v>115</v>
      </c>
      <c r="G82" s="319"/>
      <c r="H82" s="307"/>
    </row>
    <row r="83" spans="1:8" ht="13.5" x14ac:dyDescent="0.15">
      <c r="A83" s="374"/>
      <c r="B83" s="393"/>
      <c r="C83" s="394"/>
      <c r="D83" s="394"/>
      <c r="E83" s="395"/>
      <c r="F83" s="256" t="s">
        <v>116</v>
      </c>
      <c r="G83" s="319"/>
      <c r="H83" s="307"/>
    </row>
    <row r="84" spans="1:8" ht="13.5" x14ac:dyDescent="0.15">
      <c r="A84" s="374"/>
      <c r="B84" s="393"/>
      <c r="C84" s="394"/>
      <c r="D84" s="394"/>
      <c r="E84" s="395"/>
      <c r="F84" s="256" t="s">
        <v>117</v>
      </c>
      <c r="G84" s="319"/>
      <c r="H84" s="307"/>
    </row>
    <row r="85" spans="1:8" ht="13.5" x14ac:dyDescent="0.15">
      <c r="A85" s="374"/>
      <c r="B85" s="393"/>
      <c r="C85" s="394"/>
      <c r="D85" s="394"/>
      <c r="E85" s="395"/>
      <c r="F85" s="256" t="s">
        <v>118</v>
      </c>
      <c r="G85" s="319"/>
      <c r="H85" s="307"/>
    </row>
    <row r="86" spans="1:8" ht="13.5" x14ac:dyDescent="0.15">
      <c r="A86" s="374"/>
      <c r="B86" s="396"/>
      <c r="C86" s="397"/>
      <c r="D86" s="397"/>
      <c r="E86" s="398"/>
      <c r="F86" s="256" t="s">
        <v>119</v>
      </c>
      <c r="G86" s="319"/>
      <c r="H86" s="307"/>
    </row>
    <row r="87" spans="1:8" ht="13.5" x14ac:dyDescent="0.15">
      <c r="A87" s="374"/>
      <c r="B87" s="391" t="s">
        <v>57</v>
      </c>
      <c r="C87" s="383"/>
      <c r="D87" s="383"/>
      <c r="E87" s="392"/>
      <c r="F87" s="256" t="s">
        <v>120</v>
      </c>
      <c r="G87" s="319"/>
      <c r="H87" s="307"/>
    </row>
    <row r="88" spans="1:8" ht="13.5" x14ac:dyDescent="0.15">
      <c r="A88" s="374"/>
      <c r="B88" s="393"/>
      <c r="C88" s="394"/>
      <c r="D88" s="394"/>
      <c r="E88" s="395"/>
      <c r="F88" s="256" t="s">
        <v>121</v>
      </c>
      <c r="G88" s="319"/>
      <c r="H88" s="307"/>
    </row>
    <row r="89" spans="1:8" ht="13.5" x14ac:dyDescent="0.15">
      <c r="A89" s="374"/>
      <c r="B89" s="391" t="s">
        <v>59</v>
      </c>
      <c r="C89" s="383"/>
      <c r="D89" s="383"/>
      <c r="E89" s="392"/>
      <c r="F89" s="256" t="s">
        <v>122</v>
      </c>
      <c r="G89" s="319"/>
      <c r="H89" s="307"/>
    </row>
    <row r="90" spans="1:8" ht="13.5" x14ac:dyDescent="0.15">
      <c r="A90" s="374"/>
      <c r="B90" s="393"/>
      <c r="C90" s="394"/>
      <c r="D90" s="394"/>
      <c r="E90" s="395"/>
      <c r="F90" s="256" t="s">
        <v>123</v>
      </c>
      <c r="G90" s="319"/>
      <c r="H90" s="307"/>
    </row>
    <row r="91" spans="1:8" ht="13.5" x14ac:dyDescent="0.15">
      <c r="A91" s="374"/>
      <c r="B91" s="393"/>
      <c r="C91" s="394"/>
      <c r="D91" s="394"/>
      <c r="E91" s="395"/>
      <c r="F91" s="256" t="s">
        <v>124</v>
      </c>
      <c r="G91" s="319"/>
      <c r="H91" s="307"/>
    </row>
    <row r="92" spans="1:8" ht="13.5" x14ac:dyDescent="0.15">
      <c r="A92" s="374"/>
      <c r="B92" s="396"/>
      <c r="C92" s="397"/>
      <c r="D92" s="397"/>
      <c r="E92" s="398"/>
      <c r="F92" s="256" t="s">
        <v>125</v>
      </c>
      <c r="G92" s="319"/>
      <c r="H92" s="307"/>
    </row>
    <row r="93" spans="1:8" ht="13.5" x14ac:dyDescent="0.15">
      <c r="A93" s="378" t="s">
        <v>126</v>
      </c>
      <c r="B93" s="379"/>
      <c r="C93" s="379"/>
      <c r="D93" s="379"/>
      <c r="E93" s="379"/>
      <c r="F93" s="379"/>
      <c r="G93" s="379"/>
      <c r="H93" s="380"/>
    </row>
    <row r="94" spans="1:8" ht="13.5" x14ac:dyDescent="0.15">
      <c r="A94" s="371" t="s">
        <v>127</v>
      </c>
      <c r="B94" s="372"/>
      <c r="C94" s="372"/>
      <c r="D94" s="372"/>
      <c r="E94" s="372"/>
      <c r="F94" s="372"/>
      <c r="G94" s="372"/>
      <c r="H94" s="373"/>
    </row>
    <row r="95" spans="1:8" ht="13.5" x14ac:dyDescent="0.15">
      <c r="A95" s="374"/>
      <c r="B95" s="376" t="s">
        <v>46</v>
      </c>
      <c r="C95" s="376"/>
      <c r="D95" s="376"/>
      <c r="E95" s="376"/>
      <c r="F95" s="320" t="s">
        <v>128</v>
      </c>
      <c r="G95" s="319"/>
      <c r="H95" s="321"/>
    </row>
    <row r="96" spans="1:8" ht="13.5" x14ac:dyDescent="0.15">
      <c r="A96" s="374"/>
      <c r="B96" s="376"/>
      <c r="C96" s="376"/>
      <c r="D96" s="376"/>
      <c r="E96" s="376"/>
      <c r="F96" s="320" t="s">
        <v>129</v>
      </c>
      <c r="G96" s="319"/>
      <c r="H96" s="321"/>
    </row>
    <row r="97" spans="1:8" ht="13.5" x14ac:dyDescent="0.15">
      <c r="A97" s="374"/>
      <c r="B97" s="376"/>
      <c r="C97" s="376"/>
      <c r="D97" s="376"/>
      <c r="E97" s="376"/>
      <c r="F97" s="320" t="s">
        <v>130</v>
      </c>
      <c r="G97" s="319"/>
      <c r="H97" s="321"/>
    </row>
    <row r="98" spans="1:8" ht="13.5" x14ac:dyDescent="0.15">
      <c r="A98" s="374"/>
      <c r="B98" s="376"/>
      <c r="C98" s="376"/>
      <c r="D98" s="376"/>
      <c r="E98" s="376"/>
      <c r="F98" s="320" t="s">
        <v>131</v>
      </c>
      <c r="G98" s="319"/>
      <c r="H98" s="321"/>
    </row>
    <row r="99" spans="1:8" ht="13.5" x14ac:dyDescent="0.15">
      <c r="A99" s="375"/>
      <c r="B99" s="400" t="s">
        <v>421</v>
      </c>
      <c r="C99" s="381"/>
      <c r="D99" s="381"/>
      <c r="E99" s="401"/>
      <c r="F99" s="256" t="s">
        <v>433</v>
      </c>
      <c r="G99" s="306"/>
      <c r="H99" s="307"/>
    </row>
    <row r="100" spans="1:8" ht="13.5" x14ac:dyDescent="0.15">
      <c r="A100" s="371" t="s">
        <v>105</v>
      </c>
      <c r="B100" s="372"/>
      <c r="C100" s="372"/>
      <c r="D100" s="372"/>
      <c r="E100" s="372"/>
      <c r="F100" s="372"/>
      <c r="G100" s="372"/>
      <c r="H100" s="373"/>
    </row>
    <row r="101" spans="1:8" ht="13.5" x14ac:dyDescent="0.15">
      <c r="A101" s="374"/>
      <c r="B101" s="376" t="s">
        <v>132</v>
      </c>
      <c r="C101" s="376"/>
      <c r="D101" s="376"/>
      <c r="E101" s="376"/>
      <c r="F101" s="320" t="s">
        <v>133</v>
      </c>
      <c r="G101" s="319"/>
      <c r="H101" s="321"/>
    </row>
    <row r="102" spans="1:8" ht="13.5" x14ac:dyDescent="0.15">
      <c r="A102" s="375"/>
      <c r="B102" s="376" t="s">
        <v>59</v>
      </c>
      <c r="C102" s="376"/>
      <c r="D102" s="376"/>
      <c r="E102" s="376"/>
      <c r="F102" s="320" t="s">
        <v>134</v>
      </c>
      <c r="G102" s="319"/>
      <c r="H102" s="321"/>
    </row>
    <row r="103" spans="1:8" ht="13.5" x14ac:dyDescent="0.15">
      <c r="A103" s="378" t="s">
        <v>135</v>
      </c>
      <c r="B103" s="379"/>
      <c r="C103" s="379"/>
      <c r="D103" s="379"/>
      <c r="E103" s="379"/>
      <c r="F103" s="379"/>
      <c r="G103" s="379"/>
      <c r="H103" s="380"/>
    </row>
    <row r="104" spans="1:8" ht="13.5" x14ac:dyDescent="0.15">
      <c r="A104" s="371" t="s">
        <v>136</v>
      </c>
      <c r="B104" s="372"/>
      <c r="C104" s="372"/>
      <c r="D104" s="372"/>
      <c r="E104" s="372"/>
      <c r="F104" s="381"/>
      <c r="G104" s="322"/>
      <c r="H104" s="321"/>
    </row>
    <row r="105" spans="1:8" ht="13.5" x14ac:dyDescent="0.15">
      <c r="A105" s="308"/>
      <c r="B105" s="383"/>
      <c r="C105" s="383"/>
      <c r="D105" s="383"/>
      <c r="E105" s="383"/>
      <c r="F105" s="323" t="s">
        <v>479</v>
      </c>
      <c r="G105" s="306"/>
      <c r="H105" s="307"/>
    </row>
    <row r="106" spans="1:8" ht="13.5" x14ac:dyDescent="0.15">
      <c r="A106" s="308"/>
      <c r="B106" s="394"/>
      <c r="C106" s="394"/>
      <c r="D106" s="394"/>
      <c r="E106" s="394"/>
      <c r="F106" s="323" t="s">
        <v>480</v>
      </c>
      <c r="G106" s="306"/>
      <c r="H106" s="307"/>
    </row>
    <row r="107" spans="1:8" ht="13.5" x14ac:dyDescent="0.15">
      <c r="A107" s="308"/>
      <c r="B107" s="394"/>
      <c r="C107" s="394"/>
      <c r="D107" s="394"/>
      <c r="E107" s="394"/>
      <c r="F107" s="323" t="s">
        <v>481</v>
      </c>
      <c r="G107" s="306"/>
      <c r="H107" s="307"/>
    </row>
    <row r="108" spans="1:8" ht="13.5" x14ac:dyDescent="0.15">
      <c r="A108" s="308"/>
      <c r="B108" s="394"/>
      <c r="C108" s="394"/>
      <c r="D108" s="394"/>
      <c r="E108" s="394"/>
      <c r="F108" s="323" t="s">
        <v>482</v>
      </c>
      <c r="G108" s="306"/>
      <c r="H108" s="307"/>
    </row>
    <row r="109" spans="1:8" ht="13.5" x14ac:dyDescent="0.15">
      <c r="A109" s="308"/>
      <c r="B109" s="394"/>
      <c r="C109" s="394"/>
      <c r="D109" s="394"/>
      <c r="E109" s="394"/>
      <c r="F109" s="323" t="s">
        <v>483</v>
      </c>
      <c r="G109" s="306"/>
      <c r="H109" s="307"/>
    </row>
    <row r="110" spans="1:8" ht="13.5" x14ac:dyDescent="0.15">
      <c r="A110" s="308"/>
      <c r="B110" s="394"/>
      <c r="C110" s="394"/>
      <c r="D110" s="394"/>
      <c r="E110" s="394"/>
      <c r="F110" s="323" t="s">
        <v>484</v>
      </c>
      <c r="G110" s="306"/>
      <c r="H110" s="307"/>
    </row>
    <row r="111" spans="1:8" ht="13.5" x14ac:dyDescent="0.15">
      <c r="A111" s="308"/>
      <c r="B111" s="394"/>
      <c r="C111" s="394"/>
      <c r="D111" s="394"/>
      <c r="E111" s="394"/>
      <c r="F111" s="323" t="s">
        <v>485</v>
      </c>
      <c r="G111" s="306"/>
      <c r="H111" s="307"/>
    </row>
    <row r="112" spans="1:8" ht="13.5" x14ac:dyDescent="0.15">
      <c r="A112" s="308"/>
      <c r="B112" s="394"/>
      <c r="C112" s="394"/>
      <c r="D112" s="394"/>
      <c r="E112" s="394"/>
      <c r="F112" s="323" t="s">
        <v>486</v>
      </c>
      <c r="G112" s="306"/>
      <c r="H112" s="307"/>
    </row>
    <row r="113" spans="1:8" ht="13.5" x14ac:dyDescent="0.15">
      <c r="A113" s="308"/>
      <c r="B113" s="394"/>
      <c r="C113" s="394"/>
      <c r="D113" s="394"/>
      <c r="E113" s="394"/>
      <c r="F113" s="323" t="s">
        <v>487</v>
      </c>
      <c r="G113" s="306"/>
      <c r="H113" s="307"/>
    </row>
    <row r="114" spans="1:8" ht="13.5" x14ac:dyDescent="0.15">
      <c r="A114" s="308"/>
      <c r="B114" s="397"/>
      <c r="C114" s="397"/>
      <c r="D114" s="397"/>
      <c r="E114" s="397"/>
      <c r="F114" s="323" t="s">
        <v>434</v>
      </c>
      <c r="G114" s="306"/>
      <c r="H114" s="307"/>
    </row>
    <row r="115" spans="1:8" ht="13.5" x14ac:dyDescent="0.15">
      <c r="A115" s="382" t="s">
        <v>435</v>
      </c>
      <c r="B115" s="383"/>
      <c r="C115" s="383"/>
      <c r="D115" s="383"/>
      <c r="E115" s="383"/>
      <c r="F115" s="383"/>
      <c r="G115" s="383"/>
      <c r="H115" s="384"/>
    </row>
    <row r="116" spans="1:8" ht="13.5" x14ac:dyDescent="0.15">
      <c r="A116" s="308"/>
      <c r="B116" s="377" t="s">
        <v>137</v>
      </c>
      <c r="C116" s="377"/>
      <c r="D116" s="377"/>
      <c r="E116" s="377"/>
      <c r="F116" s="323" t="s">
        <v>488</v>
      </c>
      <c r="G116" s="306"/>
      <c r="H116" s="307"/>
    </row>
    <row r="117" spans="1:8" ht="13.5" x14ac:dyDescent="0.15">
      <c r="A117" s="308"/>
      <c r="B117" s="377"/>
      <c r="C117" s="377"/>
      <c r="D117" s="377"/>
      <c r="E117" s="377"/>
      <c r="F117" s="323" t="s">
        <v>489</v>
      </c>
      <c r="G117" s="306"/>
      <c r="H117" s="307"/>
    </row>
    <row r="118" spans="1:8" ht="13.5" x14ac:dyDescent="0.15">
      <c r="A118" s="308"/>
      <c r="B118" s="377"/>
      <c r="C118" s="377"/>
      <c r="D118" s="377"/>
      <c r="E118" s="377"/>
      <c r="F118" s="323" t="s">
        <v>490</v>
      </c>
      <c r="G118" s="306"/>
      <c r="H118" s="307"/>
    </row>
    <row r="119" spans="1:8" ht="13.5" x14ac:dyDescent="0.15">
      <c r="A119" s="308"/>
      <c r="B119" s="377"/>
      <c r="C119" s="377"/>
      <c r="D119" s="377"/>
      <c r="E119" s="377"/>
      <c r="F119" s="323" t="s">
        <v>491</v>
      </c>
      <c r="G119" s="306"/>
      <c r="H119" s="307"/>
    </row>
    <row r="120" spans="1:8" ht="13.5" x14ac:dyDescent="0.15">
      <c r="A120" s="308"/>
      <c r="B120" s="377"/>
      <c r="C120" s="377"/>
      <c r="D120" s="377"/>
      <c r="E120" s="377"/>
      <c r="F120" s="323" t="s">
        <v>492</v>
      </c>
      <c r="G120" s="306"/>
      <c r="H120" s="307"/>
    </row>
    <row r="121" spans="1:8" ht="13.5" x14ac:dyDescent="0.15">
      <c r="A121" s="308"/>
      <c r="B121" s="377"/>
      <c r="C121" s="377"/>
      <c r="D121" s="377"/>
      <c r="E121" s="377"/>
      <c r="F121" s="323" t="s">
        <v>493</v>
      </c>
      <c r="G121" s="306"/>
      <c r="H121" s="307"/>
    </row>
    <row r="122" spans="1:8" ht="13.5" x14ac:dyDescent="0.15">
      <c r="A122" s="308"/>
      <c r="B122" s="377"/>
      <c r="C122" s="377"/>
      <c r="D122" s="377"/>
      <c r="E122" s="377"/>
      <c r="F122" s="323" t="s">
        <v>494</v>
      </c>
      <c r="G122" s="306"/>
      <c r="H122" s="307"/>
    </row>
    <row r="123" spans="1:8" ht="13.5" x14ac:dyDescent="0.15">
      <c r="A123" s="308"/>
      <c r="B123" s="377"/>
      <c r="C123" s="377"/>
      <c r="D123" s="377"/>
      <c r="E123" s="377"/>
      <c r="F123" s="323" t="s">
        <v>495</v>
      </c>
      <c r="G123" s="306"/>
      <c r="H123" s="307"/>
    </row>
    <row r="124" spans="1:8" ht="13.5" x14ac:dyDescent="0.15">
      <c r="A124" s="308"/>
      <c r="B124" s="377"/>
      <c r="C124" s="377"/>
      <c r="D124" s="377"/>
      <c r="E124" s="377"/>
      <c r="F124" s="323" t="s">
        <v>496</v>
      </c>
      <c r="G124" s="306"/>
      <c r="H124" s="307"/>
    </row>
    <row r="125" spans="1:8" ht="13.5" x14ac:dyDescent="0.15">
      <c r="A125" s="308"/>
      <c r="B125" s="377"/>
      <c r="C125" s="377"/>
      <c r="D125" s="377"/>
      <c r="E125" s="377"/>
      <c r="F125" s="323" t="s">
        <v>497</v>
      </c>
      <c r="G125" s="306"/>
      <c r="H125" s="307"/>
    </row>
    <row r="126" spans="1:8" ht="13.5" x14ac:dyDescent="0.15">
      <c r="A126" s="308"/>
      <c r="B126" s="377"/>
      <c r="C126" s="377"/>
      <c r="D126" s="377"/>
      <c r="E126" s="377"/>
      <c r="F126" s="323" t="s">
        <v>498</v>
      </c>
      <c r="G126" s="306"/>
      <c r="H126" s="307"/>
    </row>
    <row r="127" spans="1:8" ht="13.5" x14ac:dyDescent="0.15">
      <c r="A127" s="308"/>
      <c r="B127" s="377"/>
      <c r="C127" s="377"/>
      <c r="D127" s="377"/>
      <c r="E127" s="377"/>
      <c r="F127" s="323" t="s">
        <v>499</v>
      </c>
      <c r="G127" s="306"/>
      <c r="H127" s="307"/>
    </row>
    <row r="128" spans="1:8" ht="13.5" x14ac:dyDescent="0.15">
      <c r="A128" s="308"/>
      <c r="B128" s="377"/>
      <c r="C128" s="377"/>
      <c r="D128" s="377"/>
      <c r="E128" s="377"/>
      <c r="F128" s="323" t="s">
        <v>500</v>
      </c>
      <c r="G128" s="306"/>
      <c r="H128" s="307"/>
    </row>
    <row r="129" spans="1:8" ht="13.5" x14ac:dyDescent="0.15">
      <c r="A129" s="308"/>
      <c r="B129" s="391" t="s">
        <v>228</v>
      </c>
      <c r="C129" s="383"/>
      <c r="D129" s="383"/>
      <c r="E129" s="392"/>
      <c r="F129" s="324" t="s">
        <v>437</v>
      </c>
      <c r="G129" s="306"/>
      <c r="H129" s="307"/>
    </row>
    <row r="130" spans="1:8" ht="13.5" x14ac:dyDescent="0.15">
      <c r="A130" s="308"/>
      <c r="B130" s="393"/>
      <c r="C130" s="394"/>
      <c r="D130" s="394"/>
      <c r="E130" s="395"/>
      <c r="F130" s="324" t="s">
        <v>438</v>
      </c>
      <c r="G130" s="306"/>
      <c r="H130" s="307"/>
    </row>
    <row r="131" spans="1:8" ht="13.5" x14ac:dyDescent="0.15">
      <c r="A131" s="308"/>
      <c r="B131" s="393"/>
      <c r="C131" s="394"/>
      <c r="D131" s="394"/>
      <c r="E131" s="395"/>
      <c r="F131" s="324" t="s">
        <v>439</v>
      </c>
      <c r="G131" s="306"/>
      <c r="H131" s="307"/>
    </row>
    <row r="132" spans="1:8" ht="13.5" x14ac:dyDescent="0.15">
      <c r="A132" s="308"/>
      <c r="B132" s="396"/>
      <c r="C132" s="397"/>
      <c r="D132" s="397"/>
      <c r="E132" s="398"/>
      <c r="F132" s="324" t="s">
        <v>440</v>
      </c>
      <c r="G132" s="306"/>
      <c r="H132" s="307"/>
    </row>
    <row r="133" spans="1:8" ht="13.5" x14ac:dyDescent="0.15">
      <c r="A133" s="308"/>
      <c r="B133" s="406" t="s">
        <v>436</v>
      </c>
      <c r="C133" s="372"/>
      <c r="D133" s="372"/>
      <c r="E133" s="399"/>
      <c r="F133" s="323" t="s">
        <v>501</v>
      </c>
      <c r="G133" s="306"/>
      <c r="H133" s="307"/>
    </row>
    <row r="134" spans="1:8" ht="13.5" x14ac:dyDescent="0.15">
      <c r="A134" s="308"/>
      <c r="B134" s="385"/>
      <c r="C134" s="386"/>
      <c r="D134" s="386"/>
      <c r="E134" s="387"/>
      <c r="F134" s="323" t="s">
        <v>502</v>
      </c>
      <c r="G134" s="306"/>
      <c r="H134" s="307"/>
    </row>
    <row r="135" spans="1:8" ht="13.5" x14ac:dyDescent="0.15">
      <c r="A135" s="308"/>
      <c r="B135" s="385"/>
      <c r="C135" s="386"/>
      <c r="D135" s="386"/>
      <c r="E135" s="387"/>
      <c r="F135" s="323" t="s">
        <v>503</v>
      </c>
      <c r="G135" s="306"/>
      <c r="H135" s="307"/>
    </row>
    <row r="136" spans="1:8" ht="13.5" x14ac:dyDescent="0.15">
      <c r="A136" s="308"/>
      <c r="B136" s="385"/>
      <c r="C136" s="386"/>
      <c r="D136" s="386"/>
      <c r="E136" s="387"/>
      <c r="F136" s="323" t="s">
        <v>504</v>
      </c>
      <c r="G136" s="306"/>
      <c r="H136" s="307"/>
    </row>
    <row r="137" spans="1:8" ht="13.5" x14ac:dyDescent="0.15">
      <c r="A137" s="308"/>
      <c r="B137" s="385"/>
      <c r="C137" s="386"/>
      <c r="D137" s="386"/>
      <c r="E137" s="387"/>
      <c r="F137" s="323" t="s">
        <v>505</v>
      </c>
      <c r="G137" s="306"/>
      <c r="H137" s="307"/>
    </row>
    <row r="138" spans="1:8" ht="13.5" x14ac:dyDescent="0.15">
      <c r="A138" s="308"/>
      <c r="B138" s="385"/>
      <c r="C138" s="386"/>
      <c r="D138" s="386"/>
      <c r="E138" s="387"/>
      <c r="F138" s="323" t="s">
        <v>506</v>
      </c>
      <c r="G138" s="306"/>
      <c r="H138" s="307"/>
    </row>
    <row r="139" spans="1:8" ht="13.5" x14ac:dyDescent="0.15">
      <c r="A139" s="308"/>
      <c r="B139" s="385"/>
      <c r="C139" s="386"/>
      <c r="D139" s="386"/>
      <c r="E139" s="387"/>
      <c r="F139" s="323" t="s">
        <v>507</v>
      </c>
      <c r="G139" s="306"/>
      <c r="H139" s="307"/>
    </row>
    <row r="140" spans="1:8" ht="13.5" x14ac:dyDescent="0.15">
      <c r="A140" s="308"/>
      <c r="B140" s="385"/>
      <c r="C140" s="386"/>
      <c r="D140" s="386"/>
      <c r="E140" s="387"/>
      <c r="F140" s="323" t="s">
        <v>508</v>
      </c>
      <c r="G140" s="306"/>
      <c r="H140" s="307"/>
    </row>
    <row r="141" spans="1:8" ht="13.5" x14ac:dyDescent="0.15">
      <c r="A141" s="308"/>
      <c r="B141" s="385"/>
      <c r="C141" s="386"/>
      <c r="D141" s="386"/>
      <c r="E141" s="387"/>
      <c r="F141" s="323" t="s">
        <v>509</v>
      </c>
      <c r="G141" s="306"/>
      <c r="H141" s="307"/>
    </row>
    <row r="142" spans="1:8" ht="13.5" x14ac:dyDescent="0.15">
      <c r="A142" s="308"/>
      <c r="B142" s="385"/>
      <c r="C142" s="386"/>
      <c r="D142" s="386"/>
      <c r="E142" s="387"/>
      <c r="F142" s="323" t="s">
        <v>510</v>
      </c>
      <c r="G142" s="306"/>
      <c r="H142" s="307"/>
    </row>
    <row r="143" spans="1:8" ht="13.5" x14ac:dyDescent="0.15">
      <c r="A143" s="308"/>
      <c r="B143" s="385"/>
      <c r="C143" s="386"/>
      <c r="D143" s="386"/>
      <c r="E143" s="387"/>
      <c r="F143" s="323" t="s">
        <v>511</v>
      </c>
      <c r="G143" s="306"/>
      <c r="H143" s="307"/>
    </row>
    <row r="144" spans="1:8" ht="13.5" x14ac:dyDescent="0.15">
      <c r="A144" s="308"/>
      <c r="B144" s="385"/>
      <c r="C144" s="386"/>
      <c r="D144" s="386"/>
      <c r="E144" s="387"/>
      <c r="F144" s="323" t="s">
        <v>512</v>
      </c>
      <c r="G144" s="306"/>
      <c r="H144" s="307"/>
    </row>
    <row r="145" spans="1:8" ht="13.5" x14ac:dyDescent="0.15">
      <c r="A145" s="308"/>
      <c r="B145" s="385"/>
      <c r="C145" s="386"/>
      <c r="D145" s="386"/>
      <c r="E145" s="387"/>
      <c r="F145" s="323" t="s">
        <v>468</v>
      </c>
      <c r="G145" s="317"/>
      <c r="H145" s="318"/>
    </row>
    <row r="146" spans="1:8" ht="13.5" x14ac:dyDescent="0.15">
      <c r="A146" s="308"/>
      <c r="B146" s="385"/>
      <c r="C146" s="386"/>
      <c r="D146" s="386"/>
      <c r="E146" s="387"/>
      <c r="F146" s="323" t="s">
        <v>469</v>
      </c>
      <c r="G146" s="317"/>
      <c r="H146" s="318"/>
    </row>
    <row r="147" spans="1:8" ht="13.5" x14ac:dyDescent="0.15">
      <c r="A147" s="308"/>
      <c r="B147" s="388"/>
      <c r="C147" s="389"/>
      <c r="D147" s="389"/>
      <c r="E147" s="390"/>
      <c r="F147" s="323" t="s">
        <v>470</v>
      </c>
      <c r="G147" s="317"/>
      <c r="H147" s="318"/>
    </row>
    <row r="148" spans="1:8" ht="13.5" x14ac:dyDescent="0.15">
      <c r="A148" s="308"/>
      <c r="B148" s="425" t="s">
        <v>138</v>
      </c>
      <c r="C148" s="425"/>
      <c r="D148" s="425"/>
      <c r="E148" s="425"/>
      <c r="F148" s="325" t="s">
        <v>513</v>
      </c>
      <c r="G148" s="317"/>
      <c r="H148" s="318"/>
    </row>
    <row r="149" spans="1:8" ht="13.5" x14ac:dyDescent="0.15">
      <c r="A149" s="308"/>
      <c r="B149" s="377"/>
      <c r="C149" s="377"/>
      <c r="D149" s="377"/>
      <c r="E149" s="377"/>
      <c r="F149" s="323" t="s">
        <v>514</v>
      </c>
      <c r="G149" s="306"/>
      <c r="H149" s="307"/>
    </row>
    <row r="150" spans="1:8" ht="13.5" x14ac:dyDescent="0.15">
      <c r="A150" s="308"/>
      <c r="B150" s="377"/>
      <c r="C150" s="377"/>
      <c r="D150" s="377"/>
      <c r="E150" s="377"/>
      <c r="F150" s="323" t="s">
        <v>515</v>
      </c>
      <c r="G150" s="306"/>
      <c r="H150" s="307"/>
    </row>
    <row r="151" spans="1:8" ht="13.5" x14ac:dyDescent="0.15">
      <c r="A151" s="308"/>
      <c r="B151" s="377"/>
      <c r="C151" s="377"/>
      <c r="D151" s="377"/>
      <c r="E151" s="377"/>
      <c r="F151" s="323" t="s">
        <v>516</v>
      </c>
      <c r="G151" s="306"/>
      <c r="H151" s="307"/>
    </row>
    <row r="152" spans="1:8" ht="13.5" x14ac:dyDescent="0.15">
      <c r="A152" s="308"/>
      <c r="B152" s="377"/>
      <c r="C152" s="377"/>
      <c r="D152" s="377"/>
      <c r="E152" s="377"/>
      <c r="F152" s="323" t="s">
        <v>517</v>
      </c>
      <c r="G152" s="306"/>
      <c r="H152" s="307"/>
    </row>
    <row r="153" spans="1:8" ht="13.5" x14ac:dyDescent="0.15">
      <c r="A153" s="308"/>
      <c r="B153" s="377"/>
      <c r="C153" s="377"/>
      <c r="D153" s="377"/>
      <c r="E153" s="377"/>
      <c r="F153" s="323" t="s">
        <v>518</v>
      </c>
      <c r="G153" s="306"/>
      <c r="H153" s="307"/>
    </row>
    <row r="154" spans="1:8" ht="13.5" x14ac:dyDescent="0.15">
      <c r="A154" s="316"/>
      <c r="B154" s="377"/>
      <c r="C154" s="377"/>
      <c r="D154" s="377"/>
      <c r="E154" s="377"/>
      <c r="F154" s="323" t="s">
        <v>519</v>
      </c>
      <c r="G154" s="306"/>
      <c r="H154" s="307"/>
    </row>
    <row r="155" spans="1:8" ht="13.5" x14ac:dyDescent="0.15">
      <c r="A155" s="371" t="s">
        <v>139</v>
      </c>
      <c r="B155" s="372"/>
      <c r="C155" s="372"/>
      <c r="D155" s="372"/>
      <c r="E155" s="372"/>
      <c r="F155" s="372"/>
      <c r="G155" s="372"/>
      <c r="H155" s="373"/>
    </row>
    <row r="156" spans="1:8" ht="13.5" x14ac:dyDescent="0.15">
      <c r="A156" s="308"/>
      <c r="B156" s="406" t="s">
        <v>140</v>
      </c>
      <c r="C156" s="372"/>
      <c r="D156" s="372"/>
      <c r="E156" s="399"/>
      <c r="F156" s="323" t="s">
        <v>520</v>
      </c>
      <c r="G156" s="306"/>
      <c r="H156" s="307"/>
    </row>
    <row r="157" spans="1:8" ht="13.5" x14ac:dyDescent="0.15">
      <c r="A157" s="308"/>
      <c r="B157" s="385"/>
      <c r="C157" s="386"/>
      <c r="D157" s="386"/>
      <c r="E157" s="387"/>
      <c r="F157" s="323" t="s">
        <v>521</v>
      </c>
      <c r="G157" s="306"/>
      <c r="H157" s="307"/>
    </row>
    <row r="158" spans="1:8" ht="13.5" x14ac:dyDescent="0.15">
      <c r="A158" s="308"/>
      <c r="B158" s="385"/>
      <c r="C158" s="386"/>
      <c r="D158" s="386"/>
      <c r="E158" s="387"/>
      <c r="F158" s="323" t="s">
        <v>522</v>
      </c>
      <c r="G158" s="306"/>
      <c r="H158" s="307"/>
    </row>
    <row r="159" spans="1:8" ht="13.5" x14ac:dyDescent="0.15">
      <c r="A159" s="308"/>
      <c r="B159" s="385"/>
      <c r="C159" s="386"/>
      <c r="D159" s="386"/>
      <c r="E159" s="387"/>
      <c r="F159" s="323" t="s">
        <v>523</v>
      </c>
      <c r="G159" s="306"/>
      <c r="H159" s="307"/>
    </row>
    <row r="160" spans="1:8" ht="13.5" x14ac:dyDescent="0.15">
      <c r="A160" s="308"/>
      <c r="B160" s="385"/>
      <c r="C160" s="386"/>
      <c r="D160" s="386"/>
      <c r="E160" s="387"/>
      <c r="F160" s="323" t="s">
        <v>524</v>
      </c>
      <c r="G160" s="306"/>
      <c r="H160" s="307"/>
    </row>
    <row r="161" spans="1:8" ht="13.5" x14ac:dyDescent="0.15">
      <c r="A161" s="308"/>
      <c r="B161" s="385"/>
      <c r="C161" s="386"/>
      <c r="D161" s="386"/>
      <c r="E161" s="387"/>
      <c r="F161" s="323" t="s">
        <v>525</v>
      </c>
      <c r="G161" s="306"/>
      <c r="H161" s="307"/>
    </row>
    <row r="162" spans="1:8" ht="13.5" x14ac:dyDescent="0.15">
      <c r="A162" s="308"/>
      <c r="B162" s="377" t="s">
        <v>141</v>
      </c>
      <c r="C162" s="377"/>
      <c r="D162" s="377"/>
      <c r="E162" s="377"/>
      <c r="F162" s="326" t="s">
        <v>526</v>
      </c>
      <c r="G162" s="306"/>
      <c r="H162" s="307"/>
    </row>
    <row r="163" spans="1:8" ht="13.5" x14ac:dyDescent="0.15">
      <c r="A163" s="316"/>
      <c r="B163" s="377"/>
      <c r="C163" s="377"/>
      <c r="D163" s="377"/>
      <c r="E163" s="377"/>
      <c r="F163" s="326" t="s">
        <v>527</v>
      </c>
      <c r="G163" s="306"/>
      <c r="H163" s="307"/>
    </row>
    <row r="164" spans="1:8" ht="13.5" x14ac:dyDescent="0.15">
      <c r="A164" s="371" t="s">
        <v>142</v>
      </c>
      <c r="B164" s="372"/>
      <c r="C164" s="372"/>
      <c r="D164" s="372"/>
      <c r="E164" s="372"/>
      <c r="F164" s="372"/>
      <c r="G164" s="372"/>
      <c r="H164" s="373"/>
    </row>
    <row r="165" spans="1:8" ht="13.5" x14ac:dyDescent="0.15">
      <c r="A165" s="308"/>
      <c r="B165" s="377" t="s">
        <v>441</v>
      </c>
      <c r="C165" s="377"/>
      <c r="D165" s="377"/>
      <c r="E165" s="377"/>
      <c r="F165" s="326" t="s">
        <v>528</v>
      </c>
      <c r="G165" s="306"/>
      <c r="H165" s="307"/>
    </row>
    <row r="166" spans="1:8" ht="13.5" x14ac:dyDescent="0.15">
      <c r="A166" s="308"/>
      <c r="B166" s="377"/>
      <c r="C166" s="377"/>
      <c r="D166" s="377"/>
      <c r="E166" s="377"/>
      <c r="F166" s="326" t="s">
        <v>529</v>
      </c>
      <c r="G166" s="306"/>
      <c r="H166" s="307"/>
    </row>
    <row r="167" spans="1:8" ht="13.5" x14ac:dyDescent="0.15">
      <c r="A167" s="308"/>
      <c r="B167" s="377"/>
      <c r="C167" s="377"/>
      <c r="D167" s="377"/>
      <c r="E167" s="377"/>
      <c r="F167" s="326" t="s">
        <v>530</v>
      </c>
      <c r="G167" s="306"/>
      <c r="H167" s="307"/>
    </row>
    <row r="168" spans="1:8" ht="13.5" x14ac:dyDescent="0.15">
      <c r="A168" s="308"/>
      <c r="B168" s="377" t="s">
        <v>143</v>
      </c>
      <c r="C168" s="377"/>
      <c r="D168" s="377"/>
      <c r="E168" s="377"/>
      <c r="F168" s="326" t="s">
        <v>531</v>
      </c>
      <c r="G168" s="306"/>
      <c r="H168" s="307"/>
    </row>
    <row r="169" spans="1:8" ht="13.5" x14ac:dyDescent="0.15">
      <c r="A169" s="308"/>
      <c r="B169" s="377"/>
      <c r="C169" s="377"/>
      <c r="D169" s="377"/>
      <c r="E169" s="377"/>
      <c r="F169" s="326" t="s">
        <v>532</v>
      </c>
      <c r="G169" s="306"/>
      <c r="H169" s="307"/>
    </row>
    <row r="170" spans="1:8" ht="13.5" x14ac:dyDescent="0.15">
      <c r="A170" s="308"/>
      <c r="B170" s="377"/>
      <c r="C170" s="377"/>
      <c r="D170" s="377"/>
      <c r="E170" s="377"/>
      <c r="F170" s="326" t="s">
        <v>533</v>
      </c>
      <c r="G170" s="306"/>
      <c r="H170" s="307"/>
    </row>
    <row r="171" spans="1:8" ht="13.5" x14ac:dyDescent="0.15">
      <c r="A171" s="308"/>
      <c r="B171" s="377"/>
      <c r="C171" s="377"/>
      <c r="D171" s="377"/>
      <c r="E171" s="377"/>
      <c r="F171" s="326" t="s">
        <v>534</v>
      </c>
      <c r="G171" s="306"/>
      <c r="H171" s="307"/>
    </row>
    <row r="172" spans="1:8" ht="13.5" x14ac:dyDescent="0.15">
      <c r="A172" s="308"/>
      <c r="B172" s="377"/>
      <c r="C172" s="377"/>
      <c r="D172" s="377"/>
      <c r="E172" s="377"/>
      <c r="F172" s="326" t="s">
        <v>535</v>
      </c>
      <c r="G172" s="306"/>
      <c r="H172" s="307"/>
    </row>
    <row r="173" spans="1:8" ht="13.5" x14ac:dyDescent="0.15">
      <c r="A173" s="308"/>
      <c r="B173" s="377" t="s">
        <v>541</v>
      </c>
      <c r="C173" s="377"/>
      <c r="D173" s="377"/>
      <c r="E173" s="377"/>
      <c r="F173" s="323" t="s">
        <v>536</v>
      </c>
      <c r="G173" s="319"/>
      <c r="H173" s="307"/>
    </row>
    <row r="174" spans="1:8" ht="13.5" x14ac:dyDescent="0.15">
      <c r="A174" s="308"/>
      <c r="B174" s="423"/>
      <c r="C174" s="423"/>
      <c r="D174" s="423"/>
      <c r="E174" s="423"/>
      <c r="F174" s="323" t="s">
        <v>537</v>
      </c>
      <c r="G174" s="319"/>
      <c r="H174" s="307"/>
    </row>
    <row r="175" spans="1:8" ht="13.5" x14ac:dyDescent="0.15">
      <c r="A175" s="371" t="s">
        <v>144</v>
      </c>
      <c r="B175" s="372"/>
      <c r="C175" s="372"/>
      <c r="D175" s="372"/>
      <c r="E175" s="372"/>
      <c r="F175" s="327"/>
      <c r="G175" s="306"/>
      <c r="H175" s="307"/>
    </row>
    <row r="176" spans="1:8" ht="13.5" x14ac:dyDescent="0.15">
      <c r="A176" s="424"/>
      <c r="B176" s="386"/>
      <c r="C176" s="386"/>
      <c r="D176" s="386"/>
      <c r="E176" s="387"/>
      <c r="F176" s="323" t="s">
        <v>538</v>
      </c>
      <c r="G176" s="306"/>
      <c r="H176" s="307"/>
    </row>
    <row r="177" spans="1:8" ht="13.5" x14ac:dyDescent="0.15">
      <c r="A177" s="424"/>
      <c r="B177" s="386"/>
      <c r="C177" s="386"/>
      <c r="D177" s="386"/>
      <c r="E177" s="387"/>
      <c r="F177" s="323" t="s">
        <v>539</v>
      </c>
      <c r="G177" s="306"/>
      <c r="H177" s="307"/>
    </row>
    <row r="178" spans="1:8" ht="13.5" x14ac:dyDescent="0.15">
      <c r="A178" s="424"/>
      <c r="B178" s="386"/>
      <c r="C178" s="386"/>
      <c r="D178" s="386"/>
      <c r="E178" s="387"/>
      <c r="F178" s="328" t="s">
        <v>540</v>
      </c>
      <c r="G178" s="329"/>
      <c r="H178" s="330"/>
    </row>
    <row r="179" spans="1:8" ht="13.5" x14ac:dyDescent="0.15">
      <c r="A179" s="371" t="s">
        <v>442</v>
      </c>
      <c r="B179" s="372"/>
      <c r="C179" s="372"/>
      <c r="D179" s="372"/>
      <c r="E179" s="372"/>
      <c r="F179" s="372"/>
      <c r="G179" s="372"/>
      <c r="H179" s="373"/>
    </row>
    <row r="180" spans="1:8" ht="13.5" x14ac:dyDescent="0.15">
      <c r="A180" s="374"/>
      <c r="B180" s="406" t="s">
        <v>443</v>
      </c>
      <c r="C180" s="372"/>
      <c r="D180" s="372"/>
      <c r="E180" s="399"/>
      <c r="F180" s="323" t="s">
        <v>445</v>
      </c>
      <c r="G180" s="306"/>
      <c r="H180" s="307"/>
    </row>
    <row r="181" spans="1:8" ht="13.5" x14ac:dyDescent="0.15">
      <c r="A181" s="374"/>
      <c r="B181" s="385"/>
      <c r="C181" s="386"/>
      <c r="D181" s="386"/>
      <c r="E181" s="387"/>
      <c r="F181" s="323" t="s">
        <v>446</v>
      </c>
      <c r="G181" s="306"/>
      <c r="H181" s="307"/>
    </row>
    <row r="182" spans="1:8" ht="13.5" x14ac:dyDescent="0.15">
      <c r="A182" s="374"/>
      <c r="B182" s="385"/>
      <c r="C182" s="386"/>
      <c r="D182" s="386"/>
      <c r="E182" s="387"/>
      <c r="F182" s="323" t="s">
        <v>447</v>
      </c>
      <c r="G182" s="306"/>
      <c r="H182" s="307"/>
    </row>
    <row r="183" spans="1:8" ht="13.5" x14ac:dyDescent="0.15">
      <c r="A183" s="374"/>
      <c r="B183" s="385"/>
      <c r="C183" s="386"/>
      <c r="D183" s="386"/>
      <c r="E183" s="387"/>
      <c r="F183" s="323" t="s">
        <v>448</v>
      </c>
      <c r="G183" s="306"/>
      <c r="H183" s="307"/>
    </row>
    <row r="184" spans="1:8" ht="13.5" x14ac:dyDescent="0.15">
      <c r="A184" s="374"/>
      <c r="B184" s="385"/>
      <c r="C184" s="386"/>
      <c r="D184" s="386"/>
      <c r="E184" s="387"/>
      <c r="F184" s="323" t="s">
        <v>449</v>
      </c>
      <c r="G184" s="306"/>
      <c r="H184" s="307"/>
    </row>
    <row r="185" spans="1:8" ht="13.5" x14ac:dyDescent="0.15">
      <c r="A185" s="374"/>
      <c r="B185" s="385"/>
      <c r="C185" s="386"/>
      <c r="D185" s="386"/>
      <c r="E185" s="387"/>
      <c r="F185" s="323" t="s">
        <v>450</v>
      </c>
      <c r="G185" s="306"/>
      <c r="H185" s="307"/>
    </row>
    <row r="186" spans="1:8" ht="13.5" x14ac:dyDescent="0.15">
      <c r="A186" s="374"/>
      <c r="B186" s="314"/>
      <c r="C186" s="309"/>
      <c r="D186" s="309"/>
      <c r="E186" s="310"/>
      <c r="F186" s="323" t="s">
        <v>453</v>
      </c>
      <c r="G186" s="306"/>
      <c r="H186" s="307"/>
    </row>
    <row r="187" spans="1:8" ht="13.5" customHeight="1" x14ac:dyDescent="0.15">
      <c r="A187" s="374"/>
      <c r="B187" s="406" t="s">
        <v>444</v>
      </c>
      <c r="C187" s="372"/>
      <c r="D187" s="372"/>
      <c r="E187" s="372"/>
      <c r="F187" s="323" t="s">
        <v>451</v>
      </c>
      <c r="G187" s="306"/>
      <c r="H187" s="307"/>
    </row>
    <row r="188" spans="1:8" ht="13.5" x14ac:dyDescent="0.15">
      <c r="A188" s="374"/>
      <c r="B188" s="385"/>
      <c r="C188" s="386"/>
      <c r="D188" s="386"/>
      <c r="E188" s="386"/>
      <c r="F188" s="323" t="s">
        <v>452</v>
      </c>
      <c r="G188" s="306"/>
      <c r="H188" s="307"/>
    </row>
    <row r="189" spans="1:8" ht="13.5" x14ac:dyDescent="0.15">
      <c r="A189" s="374"/>
      <c r="B189" s="385"/>
      <c r="C189" s="386"/>
      <c r="D189" s="386"/>
      <c r="E189" s="386"/>
      <c r="F189" s="323" t="s">
        <v>454</v>
      </c>
      <c r="G189" s="306"/>
      <c r="H189" s="307"/>
    </row>
    <row r="190" spans="1:8" ht="13.5" x14ac:dyDescent="0.15">
      <c r="A190" s="374"/>
      <c r="B190" s="385"/>
      <c r="C190" s="386"/>
      <c r="D190" s="386"/>
      <c r="E190" s="386"/>
      <c r="F190" s="323" t="s">
        <v>455</v>
      </c>
      <c r="G190" s="306"/>
      <c r="H190" s="307"/>
    </row>
    <row r="191" spans="1:8" ht="13.5" x14ac:dyDescent="0.15">
      <c r="A191" s="374"/>
      <c r="B191" s="385"/>
      <c r="C191" s="386"/>
      <c r="D191" s="386"/>
      <c r="E191" s="386"/>
      <c r="F191" s="323" t="s">
        <v>466</v>
      </c>
      <c r="G191" s="306"/>
      <c r="H191" s="307"/>
    </row>
    <row r="192" spans="1:8" ht="13.5" x14ac:dyDescent="0.15">
      <c r="A192" s="374"/>
      <c r="B192" s="385"/>
      <c r="C192" s="386"/>
      <c r="D192" s="386"/>
      <c r="E192" s="386"/>
      <c r="F192" s="323" t="s">
        <v>456</v>
      </c>
      <c r="G192" s="306"/>
      <c r="H192" s="307"/>
    </row>
    <row r="193" spans="1:8" ht="13.5" x14ac:dyDescent="0.15">
      <c r="A193" s="374"/>
      <c r="B193" s="385"/>
      <c r="C193" s="386"/>
      <c r="D193" s="386"/>
      <c r="E193" s="386"/>
      <c r="F193" s="323" t="s">
        <v>457</v>
      </c>
      <c r="G193" s="306"/>
      <c r="H193" s="307"/>
    </row>
    <row r="194" spans="1:8" ht="13.5" x14ac:dyDescent="0.15">
      <c r="A194" s="374"/>
      <c r="B194" s="385"/>
      <c r="C194" s="386"/>
      <c r="D194" s="386"/>
      <c r="E194" s="386"/>
      <c r="F194" s="323" t="s">
        <v>458</v>
      </c>
      <c r="G194" s="306"/>
      <c r="H194" s="307"/>
    </row>
    <row r="195" spans="1:8" ht="13.5" x14ac:dyDescent="0.15">
      <c r="A195" s="374"/>
      <c r="B195" s="385"/>
      <c r="C195" s="386"/>
      <c r="D195" s="386"/>
      <c r="E195" s="386"/>
      <c r="F195" s="323" t="s">
        <v>459</v>
      </c>
      <c r="G195" s="306"/>
      <c r="H195" s="307"/>
    </row>
    <row r="196" spans="1:8" ht="13.5" x14ac:dyDescent="0.15">
      <c r="A196" s="374"/>
      <c r="B196" s="385"/>
      <c r="C196" s="386"/>
      <c r="D196" s="386"/>
      <c r="E196" s="386"/>
      <c r="F196" s="323" t="s">
        <v>460</v>
      </c>
      <c r="G196" s="306"/>
      <c r="H196" s="307"/>
    </row>
    <row r="197" spans="1:8" ht="13.5" x14ac:dyDescent="0.15">
      <c r="A197" s="374"/>
      <c r="B197" s="385"/>
      <c r="C197" s="386"/>
      <c r="D197" s="386"/>
      <c r="E197" s="386"/>
      <c r="F197" s="323" t="s">
        <v>461</v>
      </c>
      <c r="G197" s="306"/>
      <c r="H197" s="307"/>
    </row>
    <row r="198" spans="1:8" ht="13.5" x14ac:dyDescent="0.15">
      <c r="A198" s="374"/>
      <c r="B198" s="385"/>
      <c r="C198" s="386"/>
      <c r="D198" s="386"/>
      <c r="E198" s="386"/>
      <c r="F198" s="323" t="s">
        <v>462</v>
      </c>
      <c r="G198" s="306"/>
      <c r="H198" s="307"/>
    </row>
    <row r="199" spans="1:8" ht="13.5" x14ac:dyDescent="0.15">
      <c r="A199" s="374"/>
      <c r="B199" s="385"/>
      <c r="C199" s="386"/>
      <c r="D199" s="386"/>
      <c r="E199" s="386"/>
      <c r="F199" s="323" t="s">
        <v>463</v>
      </c>
      <c r="G199" s="306"/>
      <c r="H199" s="307"/>
    </row>
    <row r="200" spans="1:8" ht="13.5" x14ac:dyDescent="0.15">
      <c r="A200" s="374"/>
      <c r="B200" s="385"/>
      <c r="C200" s="386"/>
      <c r="D200" s="386"/>
      <c r="E200" s="386"/>
      <c r="F200" s="323" t="s">
        <v>464</v>
      </c>
      <c r="G200" s="306"/>
      <c r="H200" s="307"/>
    </row>
    <row r="201" spans="1:8" ht="13.5" x14ac:dyDescent="0.15">
      <c r="A201" s="374"/>
      <c r="B201" s="385"/>
      <c r="C201" s="386"/>
      <c r="D201" s="386"/>
      <c r="E201" s="386"/>
      <c r="F201" s="323" t="s">
        <v>465</v>
      </c>
      <c r="G201" s="306"/>
      <c r="H201" s="307"/>
    </row>
    <row r="202" spans="1:8" ht="14.25" thickBot="1" x14ac:dyDescent="0.2">
      <c r="A202" s="422"/>
      <c r="B202" s="420"/>
      <c r="C202" s="421"/>
      <c r="D202" s="421"/>
      <c r="E202" s="421"/>
      <c r="F202" s="331" t="s">
        <v>467</v>
      </c>
      <c r="G202" s="332"/>
      <c r="H202" s="333"/>
    </row>
  </sheetData>
  <mergeCells count="58">
    <mergeCell ref="B187:E202"/>
    <mergeCell ref="A179:H179"/>
    <mergeCell ref="B180:E185"/>
    <mergeCell ref="A180:A202"/>
    <mergeCell ref="B129:E132"/>
    <mergeCell ref="B133:E147"/>
    <mergeCell ref="B165:E167"/>
    <mergeCell ref="B168:E172"/>
    <mergeCell ref="B173:E174"/>
    <mergeCell ref="A175:E178"/>
    <mergeCell ref="B148:E154"/>
    <mergeCell ref="A155:H155"/>
    <mergeCell ref="B156:E161"/>
    <mergeCell ref="B162:E163"/>
    <mergeCell ref="A164:H164"/>
    <mergeCell ref="B50:E57"/>
    <mergeCell ref="B58:E67"/>
    <mergeCell ref="B99:E99"/>
    <mergeCell ref="A95:A99"/>
    <mergeCell ref="B105:E114"/>
    <mergeCell ref="A76:A92"/>
    <mergeCell ref="B76:E86"/>
    <mergeCell ref="B87:E88"/>
    <mergeCell ref="B89:E92"/>
    <mergeCell ref="B68:E72"/>
    <mergeCell ref="B73:E73"/>
    <mergeCell ref="A74:H74"/>
    <mergeCell ref="B75:E75"/>
    <mergeCell ref="A93:H93"/>
    <mergeCell ref="A94:H94"/>
    <mergeCell ref="B95:E98"/>
    <mergeCell ref="A9:F9"/>
    <mergeCell ref="A3:H3"/>
    <mergeCell ref="G4:H4"/>
    <mergeCell ref="A5:H5"/>
    <mergeCell ref="A6:H6"/>
    <mergeCell ref="A7:H7"/>
    <mergeCell ref="A10:H10"/>
    <mergeCell ref="A17:H17"/>
    <mergeCell ref="B18:E20"/>
    <mergeCell ref="B21:E22"/>
    <mergeCell ref="B23:E23"/>
    <mergeCell ref="B24:E26"/>
    <mergeCell ref="A27:H27"/>
    <mergeCell ref="A28:H28"/>
    <mergeCell ref="B47:E49"/>
    <mergeCell ref="B12:E15"/>
    <mergeCell ref="B16:E16"/>
    <mergeCell ref="B29:E45"/>
    <mergeCell ref="B46:E46"/>
    <mergeCell ref="A100:H100"/>
    <mergeCell ref="A101:A102"/>
    <mergeCell ref="B101:E101"/>
    <mergeCell ref="B102:E102"/>
    <mergeCell ref="B116:E128"/>
    <mergeCell ref="A103:H103"/>
    <mergeCell ref="A104:F104"/>
    <mergeCell ref="A115:H115"/>
  </mergeCells>
  <phoneticPr fontId="3"/>
  <printOptions horizontalCentered="1"/>
  <pageMargins left="0.39370078740157483" right="0.39370078740157483" top="0.55118110236220474" bottom="0.35433070866141736" header="0.31496062992125984" footer="0.31496062992125984"/>
  <pageSetup paperSize="9" fitToHeight="0" orientation="portrait" r:id="rId1"/>
  <headerFooter alignWithMargins="0"/>
  <rowBreaks count="3" manualBreakCount="3">
    <brk id="57" max="7" man="1"/>
    <brk id="114" max="7" man="1"/>
    <brk id="174"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pageSetUpPr fitToPage="1"/>
  </sheetPr>
  <dimension ref="A1:X90"/>
  <sheetViews>
    <sheetView showZeros="0" zoomScaleNormal="100" zoomScaleSheetLayoutView="160" workbookViewId="0">
      <pane xSplit="5" ySplit="7" topLeftCell="F8" activePane="bottomRight" state="frozen"/>
      <selection activeCell="AA70" sqref="AA70"/>
      <selection pane="topRight" activeCell="AA70" sqref="AA70"/>
      <selection pane="bottomLeft" activeCell="AA70" sqref="AA70"/>
      <selection pane="bottomRight" activeCell="L22" sqref="L22:L23"/>
    </sheetView>
  </sheetViews>
  <sheetFormatPr defaultColWidth="9" defaultRowHeight="13.5" customHeight="1" x14ac:dyDescent="0.15"/>
  <cols>
    <col min="1" max="1" width="5.375" style="120" bestFit="1" customWidth="1"/>
    <col min="2" max="2" width="9" style="120" bestFit="1" customWidth="1"/>
    <col min="3" max="3" width="7.125" style="120" bestFit="1" customWidth="1"/>
    <col min="4" max="5" width="6.625" style="120" customWidth="1"/>
    <col min="6" max="6" width="7.5" style="121" bestFit="1" customWidth="1"/>
    <col min="7" max="7" width="8.5" style="121" bestFit="1" customWidth="1"/>
    <col min="8" max="8" width="6.625" style="121" customWidth="1"/>
    <col min="9" max="9" width="10.5" style="121" customWidth="1"/>
    <col min="10" max="10" width="11.5" style="121" customWidth="1"/>
    <col min="11" max="11" width="7.375" style="121" customWidth="1"/>
    <col min="12" max="12" width="7.125" style="121" bestFit="1" customWidth="1"/>
    <col min="13" max="14" width="6.625" style="120" customWidth="1"/>
    <col min="15" max="24" width="6.625" style="121" customWidth="1"/>
    <col min="25" max="16384" width="9" style="121"/>
  </cols>
  <sheetData>
    <row r="1" spans="1:24" ht="13.5" customHeight="1" x14ac:dyDescent="0.15">
      <c r="X1" s="122" t="s">
        <v>377</v>
      </c>
    </row>
    <row r="2" spans="1:24" ht="13.5" customHeight="1" x14ac:dyDescent="0.15">
      <c r="A2" s="213" t="s">
        <v>372</v>
      </c>
    </row>
    <row r="3" spans="1:24" ht="13.5" customHeight="1" x14ac:dyDescent="0.15">
      <c r="A3" s="257"/>
      <c r="B3" s="280"/>
      <c r="C3" s="280"/>
      <c r="D3" s="280"/>
      <c r="E3" s="280"/>
      <c r="F3" s="257"/>
      <c r="G3" s="257"/>
      <c r="H3" s="257"/>
      <c r="I3" s="257"/>
      <c r="J3" s="257"/>
      <c r="K3" s="257"/>
      <c r="L3" s="257" t="s">
        <v>542</v>
      </c>
      <c r="M3" s="280"/>
      <c r="N3" s="280"/>
      <c r="O3" s="257"/>
      <c r="P3" s="257"/>
      <c r="Q3" s="257"/>
      <c r="R3" s="257"/>
      <c r="S3" s="257"/>
      <c r="T3" s="257"/>
      <c r="U3" s="257"/>
      <c r="V3" s="257"/>
      <c r="W3" s="257"/>
      <c r="X3" s="257"/>
    </row>
    <row r="4" spans="1:24" s="177" customFormat="1" ht="13.5" customHeight="1" x14ac:dyDescent="0.15">
      <c r="A4" s="457" t="s">
        <v>145</v>
      </c>
      <c r="B4" s="461" t="s">
        <v>308</v>
      </c>
      <c r="C4" s="462"/>
      <c r="D4" s="466" t="s">
        <v>414</v>
      </c>
      <c r="E4" s="467"/>
      <c r="F4" s="467"/>
      <c r="G4" s="467"/>
      <c r="H4" s="467"/>
      <c r="I4" s="467"/>
      <c r="J4" s="467"/>
      <c r="K4" s="468"/>
      <c r="L4" s="469" t="s">
        <v>309</v>
      </c>
      <c r="M4" s="461"/>
      <c r="N4" s="461"/>
      <c r="O4" s="461"/>
      <c r="P4" s="461"/>
      <c r="Q4" s="461"/>
      <c r="R4" s="461"/>
      <c r="S4" s="461"/>
      <c r="T4" s="461"/>
      <c r="U4" s="461"/>
      <c r="V4" s="461"/>
      <c r="W4" s="461"/>
      <c r="X4" s="470"/>
    </row>
    <row r="5" spans="1:24" s="177" customFormat="1" ht="13.5" customHeight="1" x14ac:dyDescent="0.15">
      <c r="A5" s="458"/>
      <c r="B5" s="463"/>
      <c r="C5" s="464"/>
      <c r="D5" s="471" t="s">
        <v>310</v>
      </c>
      <c r="E5" s="442" t="s">
        <v>311</v>
      </c>
      <c r="F5" s="438" t="s">
        <v>312</v>
      </c>
      <c r="G5" s="439"/>
      <c r="H5" s="439"/>
      <c r="I5" s="439"/>
      <c r="J5" s="439"/>
      <c r="K5" s="453"/>
      <c r="L5" s="473" t="s">
        <v>313</v>
      </c>
      <c r="M5" s="475" t="s">
        <v>310</v>
      </c>
      <c r="N5" s="442" t="s">
        <v>311</v>
      </c>
      <c r="O5" s="438" t="s">
        <v>312</v>
      </c>
      <c r="P5" s="439"/>
      <c r="Q5" s="439"/>
      <c r="R5" s="439"/>
      <c r="S5" s="439"/>
      <c r="T5" s="439"/>
      <c r="U5" s="439"/>
      <c r="V5" s="439"/>
      <c r="W5" s="439"/>
      <c r="X5" s="440"/>
    </row>
    <row r="6" spans="1:24" s="177" customFormat="1" ht="13.5" customHeight="1" x14ac:dyDescent="0.15">
      <c r="A6" s="459"/>
      <c r="B6" s="463"/>
      <c r="C6" s="464"/>
      <c r="D6" s="472"/>
      <c r="E6" s="443"/>
      <c r="F6" s="438" t="s">
        <v>314</v>
      </c>
      <c r="G6" s="439"/>
      <c r="H6" s="440"/>
      <c r="I6" s="438" t="s">
        <v>315</v>
      </c>
      <c r="J6" s="439"/>
      <c r="K6" s="453"/>
      <c r="L6" s="471"/>
      <c r="M6" s="476"/>
      <c r="N6" s="443"/>
      <c r="O6" s="438" t="s">
        <v>314</v>
      </c>
      <c r="P6" s="439"/>
      <c r="Q6" s="439"/>
      <c r="R6" s="439"/>
      <c r="S6" s="440"/>
      <c r="T6" s="438" t="s">
        <v>315</v>
      </c>
      <c r="U6" s="439"/>
      <c r="V6" s="439"/>
      <c r="W6" s="439"/>
      <c r="X6" s="440"/>
    </row>
    <row r="7" spans="1:24" s="177" customFormat="1" ht="48.75" thickBot="1" x14ac:dyDescent="0.2">
      <c r="A7" s="460"/>
      <c r="B7" s="463"/>
      <c r="C7" s="465"/>
      <c r="D7" s="281" t="s">
        <v>316</v>
      </c>
      <c r="E7" s="282" t="s">
        <v>317</v>
      </c>
      <c r="F7" s="283" t="s">
        <v>318</v>
      </c>
      <c r="G7" s="284" t="s">
        <v>319</v>
      </c>
      <c r="H7" s="284" t="s">
        <v>320</v>
      </c>
      <c r="I7" s="283" t="s">
        <v>318</v>
      </c>
      <c r="J7" s="284" t="s">
        <v>319</v>
      </c>
      <c r="K7" s="284" t="s">
        <v>320</v>
      </c>
      <c r="L7" s="474"/>
      <c r="M7" s="285" t="s">
        <v>316</v>
      </c>
      <c r="N7" s="282" t="s">
        <v>317</v>
      </c>
      <c r="O7" s="283" t="s">
        <v>318</v>
      </c>
      <c r="P7" s="284" t="s">
        <v>321</v>
      </c>
      <c r="Q7" s="286" t="s">
        <v>322</v>
      </c>
      <c r="R7" s="284" t="s">
        <v>323</v>
      </c>
      <c r="S7" s="284" t="s">
        <v>324</v>
      </c>
      <c r="T7" s="283" t="s">
        <v>318</v>
      </c>
      <c r="U7" s="284" t="s">
        <v>325</v>
      </c>
      <c r="V7" s="286" t="s">
        <v>322</v>
      </c>
      <c r="W7" s="284" t="s">
        <v>326</v>
      </c>
      <c r="X7" s="283" t="s">
        <v>477</v>
      </c>
    </row>
    <row r="8" spans="1:24" ht="13.5" customHeight="1" thickTop="1" x14ac:dyDescent="0.15">
      <c r="A8" s="432">
        <v>1</v>
      </c>
      <c r="B8" s="455" t="s">
        <v>327</v>
      </c>
      <c r="C8" s="456" t="s">
        <v>1</v>
      </c>
      <c r="D8" s="448">
        <v>125</v>
      </c>
      <c r="E8" s="450">
        <v>59</v>
      </c>
      <c r="F8" s="287">
        <v>50</v>
      </c>
      <c r="G8" s="179">
        <v>238</v>
      </c>
      <c r="H8" s="288"/>
      <c r="I8" s="287">
        <v>75</v>
      </c>
      <c r="J8" s="179">
        <v>206</v>
      </c>
      <c r="K8" s="289"/>
      <c r="L8" s="452"/>
      <c r="M8" s="441">
        <f>+O8+O9+T8+T9</f>
        <v>0</v>
      </c>
      <c r="N8" s="444"/>
      <c r="O8" s="290"/>
      <c r="P8" s="130">
        <f t="shared" ref="P8:P59" si="0">+O8/210*1000</f>
        <v>0</v>
      </c>
      <c r="Q8" s="166"/>
      <c r="R8" s="291">
        <f>+H8+Q8</f>
        <v>0</v>
      </c>
      <c r="S8" s="292">
        <f>IF(P8=0,0,R8/P8*100)</f>
        <v>0</v>
      </c>
      <c r="T8" s="290"/>
      <c r="U8" s="130">
        <f>+T8/210/SQRT(3)*1000</f>
        <v>0</v>
      </c>
      <c r="V8" s="166"/>
      <c r="W8" s="291">
        <f>+K8+V8</f>
        <v>0</v>
      </c>
      <c r="X8" s="293">
        <f>IF(U8=0,0,W8/U8*100)</f>
        <v>0</v>
      </c>
    </row>
    <row r="9" spans="1:24" ht="13.5" customHeight="1" x14ac:dyDescent="0.15">
      <c r="A9" s="454"/>
      <c r="B9" s="433"/>
      <c r="C9" s="436"/>
      <c r="D9" s="426"/>
      <c r="E9" s="427"/>
      <c r="F9" s="255"/>
      <c r="G9" s="180"/>
      <c r="H9" s="254"/>
      <c r="I9" s="255"/>
      <c r="J9" s="180"/>
      <c r="K9" s="294"/>
      <c r="L9" s="428"/>
      <c r="M9" s="429"/>
      <c r="N9" s="430"/>
      <c r="O9" s="295"/>
      <c r="P9" s="131">
        <f t="shared" si="0"/>
        <v>0</v>
      </c>
      <c r="Q9" s="167"/>
      <c r="R9" s="291">
        <f t="shared" ref="R9:R59" si="1">+H9+Q9</f>
        <v>0</v>
      </c>
      <c r="S9" s="296">
        <f t="shared" ref="S9:S59" si="2">IF(P9=0,0,R9/P9*100)</f>
        <v>0</v>
      </c>
      <c r="T9" s="295"/>
      <c r="U9" s="131">
        <f t="shared" ref="U9:U59" si="3">+T9/210/SQRT(3)*1000</f>
        <v>0</v>
      </c>
      <c r="V9" s="167"/>
      <c r="W9" s="291">
        <f t="shared" ref="W9:W11" si="4">+K9+V9</f>
        <v>0</v>
      </c>
      <c r="X9" s="297">
        <f t="shared" ref="X9:X58" si="5">IF(U9=0,0,W9/U9*100)</f>
        <v>0</v>
      </c>
    </row>
    <row r="10" spans="1:24" ht="13.5" customHeight="1" x14ac:dyDescent="0.15">
      <c r="A10" s="431">
        <f>+A8+1</f>
        <v>2</v>
      </c>
      <c r="B10" s="433" t="s">
        <v>328</v>
      </c>
      <c r="C10" s="435" t="s">
        <v>1</v>
      </c>
      <c r="D10" s="447">
        <v>125</v>
      </c>
      <c r="E10" s="449">
        <v>73</v>
      </c>
      <c r="F10" s="255">
        <v>50</v>
      </c>
      <c r="G10" s="180">
        <v>238</v>
      </c>
      <c r="H10" s="254"/>
      <c r="I10" s="255">
        <v>75</v>
      </c>
      <c r="J10" s="179">
        <v>206</v>
      </c>
      <c r="K10" s="294"/>
      <c r="L10" s="451"/>
      <c r="M10" s="431">
        <f>+O10+O11+T10+T11</f>
        <v>0</v>
      </c>
      <c r="N10" s="445"/>
      <c r="O10" s="295"/>
      <c r="P10" s="131">
        <f t="shared" si="0"/>
        <v>0</v>
      </c>
      <c r="Q10" s="167"/>
      <c r="R10" s="291">
        <f t="shared" si="1"/>
        <v>0</v>
      </c>
      <c r="S10" s="296">
        <f t="shared" si="2"/>
        <v>0</v>
      </c>
      <c r="T10" s="295"/>
      <c r="U10" s="131">
        <f t="shared" si="3"/>
        <v>0</v>
      </c>
      <c r="V10" s="167"/>
      <c r="W10" s="291">
        <f t="shared" si="4"/>
        <v>0</v>
      </c>
      <c r="X10" s="297">
        <f t="shared" si="5"/>
        <v>0</v>
      </c>
    </row>
    <row r="11" spans="1:24" ht="13.5" customHeight="1" x14ac:dyDescent="0.15">
      <c r="A11" s="432"/>
      <c r="B11" s="433"/>
      <c r="C11" s="436"/>
      <c r="D11" s="448"/>
      <c r="E11" s="450"/>
      <c r="F11" s="255"/>
      <c r="G11" s="180"/>
      <c r="H11" s="254"/>
      <c r="I11" s="255"/>
      <c r="J11" s="180"/>
      <c r="K11" s="294"/>
      <c r="L11" s="452"/>
      <c r="M11" s="432"/>
      <c r="N11" s="446"/>
      <c r="O11" s="295"/>
      <c r="P11" s="131">
        <f t="shared" si="0"/>
        <v>0</v>
      </c>
      <c r="Q11" s="167"/>
      <c r="R11" s="291">
        <f t="shared" si="1"/>
        <v>0</v>
      </c>
      <c r="S11" s="296">
        <f t="shared" si="2"/>
        <v>0</v>
      </c>
      <c r="T11" s="295"/>
      <c r="U11" s="131">
        <f t="shared" si="3"/>
        <v>0</v>
      </c>
      <c r="V11" s="167"/>
      <c r="W11" s="291">
        <f t="shared" si="4"/>
        <v>0</v>
      </c>
      <c r="X11" s="297">
        <f t="shared" si="5"/>
        <v>0</v>
      </c>
    </row>
    <row r="12" spans="1:24" ht="13.5" customHeight="1" x14ac:dyDescent="0.15">
      <c r="A12" s="431">
        <f t="shared" ref="A12" si="6">+A10+1</f>
        <v>3</v>
      </c>
      <c r="B12" s="433" t="s">
        <v>329</v>
      </c>
      <c r="C12" s="435" t="s">
        <v>1</v>
      </c>
      <c r="D12" s="426">
        <v>250</v>
      </c>
      <c r="E12" s="427">
        <v>82</v>
      </c>
      <c r="F12" s="255">
        <v>100</v>
      </c>
      <c r="G12" s="180">
        <v>476</v>
      </c>
      <c r="H12" s="254"/>
      <c r="I12" s="255">
        <v>150</v>
      </c>
      <c r="J12" s="179">
        <v>412</v>
      </c>
      <c r="K12" s="294"/>
      <c r="L12" s="428"/>
      <c r="M12" s="429">
        <f>+O12+O13+T12+T13</f>
        <v>0</v>
      </c>
      <c r="N12" s="430"/>
      <c r="O12" s="295"/>
      <c r="P12" s="131">
        <f t="shared" si="0"/>
        <v>0</v>
      </c>
      <c r="Q12" s="167"/>
      <c r="R12" s="291">
        <f t="shared" si="1"/>
        <v>0</v>
      </c>
      <c r="S12" s="296">
        <f t="shared" si="2"/>
        <v>0</v>
      </c>
      <c r="T12" s="295"/>
      <c r="U12" s="131">
        <f t="shared" si="3"/>
        <v>0</v>
      </c>
      <c r="V12" s="167"/>
      <c r="W12" s="291">
        <f>+K12+V12</f>
        <v>0</v>
      </c>
      <c r="X12" s="297">
        <f t="shared" si="5"/>
        <v>0</v>
      </c>
    </row>
    <row r="13" spans="1:24" ht="13.5" customHeight="1" x14ac:dyDescent="0.15">
      <c r="A13" s="432"/>
      <c r="B13" s="433"/>
      <c r="C13" s="436"/>
      <c r="D13" s="426"/>
      <c r="E13" s="427"/>
      <c r="F13" s="255"/>
      <c r="G13" s="180"/>
      <c r="H13" s="254"/>
      <c r="I13" s="255"/>
      <c r="J13" s="180"/>
      <c r="K13" s="294"/>
      <c r="L13" s="428"/>
      <c r="M13" s="429"/>
      <c r="N13" s="430"/>
      <c r="O13" s="295"/>
      <c r="P13" s="131">
        <f t="shared" si="0"/>
        <v>0</v>
      </c>
      <c r="Q13" s="167"/>
      <c r="R13" s="291">
        <f t="shared" si="1"/>
        <v>0</v>
      </c>
      <c r="S13" s="296">
        <f t="shared" si="2"/>
        <v>0</v>
      </c>
      <c r="T13" s="295"/>
      <c r="U13" s="131">
        <f t="shared" si="3"/>
        <v>0</v>
      </c>
      <c r="V13" s="167"/>
      <c r="W13" s="291">
        <f t="shared" ref="W13:W84" si="7">+K13+V13</f>
        <v>0</v>
      </c>
      <c r="X13" s="297">
        <f t="shared" si="5"/>
        <v>0</v>
      </c>
    </row>
    <row r="14" spans="1:24" ht="13.5" customHeight="1" x14ac:dyDescent="0.15">
      <c r="A14" s="431">
        <f t="shared" ref="A14" si="8">+A12+1</f>
        <v>4</v>
      </c>
      <c r="B14" s="433" t="s">
        <v>330</v>
      </c>
      <c r="C14" s="435" t="s">
        <v>1</v>
      </c>
      <c r="D14" s="426">
        <v>150</v>
      </c>
      <c r="E14" s="477">
        <v>94</v>
      </c>
      <c r="F14" s="255">
        <v>75</v>
      </c>
      <c r="G14" s="180">
        <v>357</v>
      </c>
      <c r="H14" s="254"/>
      <c r="I14" s="255">
        <v>75</v>
      </c>
      <c r="J14" s="179">
        <v>206</v>
      </c>
      <c r="K14" s="294"/>
      <c r="L14" s="428"/>
      <c r="M14" s="429">
        <f>+O14+O15+T14+T15</f>
        <v>0</v>
      </c>
      <c r="N14" s="430"/>
      <c r="O14" s="295"/>
      <c r="P14" s="131">
        <f t="shared" si="0"/>
        <v>0</v>
      </c>
      <c r="Q14" s="167"/>
      <c r="R14" s="291">
        <f t="shared" si="1"/>
        <v>0</v>
      </c>
      <c r="S14" s="296">
        <f t="shared" si="2"/>
        <v>0</v>
      </c>
      <c r="T14" s="295"/>
      <c r="U14" s="131">
        <f t="shared" si="3"/>
        <v>0</v>
      </c>
      <c r="V14" s="167"/>
      <c r="W14" s="291">
        <f t="shared" si="7"/>
        <v>0</v>
      </c>
      <c r="X14" s="297">
        <f t="shared" si="5"/>
        <v>0</v>
      </c>
    </row>
    <row r="15" spans="1:24" ht="13.5" customHeight="1" x14ac:dyDescent="0.15">
      <c r="A15" s="432"/>
      <c r="B15" s="433"/>
      <c r="C15" s="436"/>
      <c r="D15" s="426"/>
      <c r="E15" s="478"/>
      <c r="F15" s="255"/>
      <c r="G15" s="180"/>
      <c r="H15" s="254"/>
      <c r="I15" s="255"/>
      <c r="J15" s="180"/>
      <c r="K15" s="294"/>
      <c r="L15" s="428"/>
      <c r="M15" s="429"/>
      <c r="N15" s="430"/>
      <c r="O15" s="295"/>
      <c r="P15" s="131">
        <f t="shared" si="0"/>
        <v>0</v>
      </c>
      <c r="Q15" s="167"/>
      <c r="R15" s="291">
        <f t="shared" si="1"/>
        <v>0</v>
      </c>
      <c r="S15" s="296">
        <f t="shared" si="2"/>
        <v>0</v>
      </c>
      <c r="T15" s="295"/>
      <c r="U15" s="131">
        <f t="shared" si="3"/>
        <v>0</v>
      </c>
      <c r="V15" s="167"/>
      <c r="W15" s="291">
        <f t="shared" si="7"/>
        <v>0</v>
      </c>
      <c r="X15" s="297">
        <f t="shared" si="5"/>
        <v>0</v>
      </c>
    </row>
    <row r="16" spans="1:24" ht="13.5" customHeight="1" x14ac:dyDescent="0.15">
      <c r="A16" s="431">
        <f t="shared" ref="A16" si="9">+A14+1</f>
        <v>5</v>
      </c>
      <c r="B16" s="433" t="s">
        <v>331</v>
      </c>
      <c r="C16" s="435" t="s">
        <v>1</v>
      </c>
      <c r="D16" s="426">
        <v>125</v>
      </c>
      <c r="E16" s="427">
        <v>94</v>
      </c>
      <c r="F16" s="255">
        <v>50</v>
      </c>
      <c r="G16" s="180">
        <v>238</v>
      </c>
      <c r="H16" s="254"/>
      <c r="I16" s="255">
        <v>75</v>
      </c>
      <c r="J16" s="179">
        <v>206</v>
      </c>
      <c r="K16" s="294"/>
      <c r="L16" s="428"/>
      <c r="M16" s="429">
        <f>+O16+O17+T16+T17</f>
        <v>0</v>
      </c>
      <c r="N16" s="430"/>
      <c r="O16" s="295"/>
      <c r="P16" s="131">
        <f t="shared" si="0"/>
        <v>0</v>
      </c>
      <c r="Q16" s="167"/>
      <c r="R16" s="291">
        <f t="shared" si="1"/>
        <v>0</v>
      </c>
      <c r="S16" s="296">
        <f t="shared" si="2"/>
        <v>0</v>
      </c>
      <c r="T16" s="295"/>
      <c r="U16" s="131">
        <f t="shared" si="3"/>
        <v>0</v>
      </c>
      <c r="V16" s="167"/>
      <c r="W16" s="291">
        <f t="shared" si="7"/>
        <v>0</v>
      </c>
      <c r="X16" s="297">
        <f t="shared" si="5"/>
        <v>0</v>
      </c>
    </row>
    <row r="17" spans="1:24" ht="13.5" customHeight="1" x14ac:dyDescent="0.15">
      <c r="A17" s="432"/>
      <c r="B17" s="433"/>
      <c r="C17" s="436"/>
      <c r="D17" s="426"/>
      <c r="E17" s="427"/>
      <c r="F17" s="255"/>
      <c r="G17" s="180"/>
      <c r="H17" s="254"/>
      <c r="I17" s="255"/>
      <c r="J17" s="180"/>
      <c r="K17" s="294"/>
      <c r="L17" s="428"/>
      <c r="M17" s="429"/>
      <c r="N17" s="430"/>
      <c r="O17" s="295"/>
      <c r="P17" s="131">
        <f t="shared" si="0"/>
        <v>0</v>
      </c>
      <c r="Q17" s="167"/>
      <c r="R17" s="291">
        <f t="shared" si="1"/>
        <v>0</v>
      </c>
      <c r="S17" s="296">
        <f t="shared" si="2"/>
        <v>0</v>
      </c>
      <c r="T17" s="295"/>
      <c r="U17" s="131">
        <f t="shared" si="3"/>
        <v>0</v>
      </c>
      <c r="V17" s="167"/>
      <c r="W17" s="291">
        <f t="shared" si="7"/>
        <v>0</v>
      </c>
      <c r="X17" s="297">
        <f t="shared" si="5"/>
        <v>0</v>
      </c>
    </row>
    <row r="18" spans="1:24" ht="13.5" customHeight="1" x14ac:dyDescent="0.15">
      <c r="A18" s="431">
        <f t="shared" ref="A18" si="10">+A16+1</f>
        <v>6</v>
      </c>
      <c r="B18" s="433" t="s">
        <v>332</v>
      </c>
      <c r="C18" s="435" t="s">
        <v>1</v>
      </c>
      <c r="D18" s="426">
        <v>125</v>
      </c>
      <c r="E18" s="427">
        <v>66</v>
      </c>
      <c r="F18" s="255">
        <v>50</v>
      </c>
      <c r="G18" s="180">
        <v>238</v>
      </c>
      <c r="H18" s="254"/>
      <c r="I18" s="255">
        <v>75</v>
      </c>
      <c r="J18" s="179">
        <v>206</v>
      </c>
      <c r="K18" s="294"/>
      <c r="L18" s="428"/>
      <c r="M18" s="429">
        <f>+O18+O19+T18+T19</f>
        <v>0</v>
      </c>
      <c r="N18" s="430"/>
      <c r="O18" s="295"/>
      <c r="P18" s="131">
        <f t="shared" si="0"/>
        <v>0</v>
      </c>
      <c r="Q18" s="167"/>
      <c r="R18" s="291">
        <f t="shared" si="1"/>
        <v>0</v>
      </c>
      <c r="S18" s="296">
        <f t="shared" si="2"/>
        <v>0</v>
      </c>
      <c r="T18" s="295"/>
      <c r="U18" s="131">
        <f t="shared" si="3"/>
        <v>0</v>
      </c>
      <c r="V18" s="167"/>
      <c r="W18" s="291">
        <f t="shared" si="7"/>
        <v>0</v>
      </c>
      <c r="X18" s="297">
        <f t="shared" si="5"/>
        <v>0</v>
      </c>
    </row>
    <row r="19" spans="1:24" ht="13.5" customHeight="1" x14ac:dyDescent="0.15">
      <c r="A19" s="432"/>
      <c r="B19" s="433"/>
      <c r="C19" s="436"/>
      <c r="D19" s="426"/>
      <c r="E19" s="427"/>
      <c r="F19" s="255"/>
      <c r="G19" s="180"/>
      <c r="H19" s="254"/>
      <c r="I19" s="255"/>
      <c r="J19" s="180"/>
      <c r="K19" s="294"/>
      <c r="L19" s="428"/>
      <c r="M19" s="429"/>
      <c r="N19" s="430"/>
      <c r="O19" s="295"/>
      <c r="P19" s="131">
        <f t="shared" si="0"/>
        <v>0</v>
      </c>
      <c r="Q19" s="167"/>
      <c r="R19" s="291">
        <f t="shared" si="1"/>
        <v>0</v>
      </c>
      <c r="S19" s="296">
        <f t="shared" si="2"/>
        <v>0</v>
      </c>
      <c r="T19" s="295"/>
      <c r="U19" s="131">
        <f t="shared" si="3"/>
        <v>0</v>
      </c>
      <c r="V19" s="167"/>
      <c r="W19" s="291">
        <f t="shared" si="7"/>
        <v>0</v>
      </c>
      <c r="X19" s="297">
        <f t="shared" si="5"/>
        <v>0</v>
      </c>
    </row>
    <row r="20" spans="1:24" ht="13.5" customHeight="1" x14ac:dyDescent="0.15">
      <c r="A20" s="431">
        <f t="shared" ref="A20" si="11">+A18+1</f>
        <v>7</v>
      </c>
      <c r="B20" s="433" t="s">
        <v>333</v>
      </c>
      <c r="C20" s="435" t="s">
        <v>1</v>
      </c>
      <c r="D20" s="426">
        <v>150</v>
      </c>
      <c r="E20" s="427">
        <v>106</v>
      </c>
      <c r="F20" s="255">
        <v>50</v>
      </c>
      <c r="G20" s="180">
        <v>238</v>
      </c>
      <c r="H20" s="254"/>
      <c r="I20" s="255">
        <v>100</v>
      </c>
      <c r="J20" s="180">
        <v>274</v>
      </c>
      <c r="K20" s="294"/>
      <c r="L20" s="428"/>
      <c r="M20" s="429">
        <f>+O20+O21+T20+T21</f>
        <v>0</v>
      </c>
      <c r="N20" s="430"/>
      <c r="O20" s="295"/>
      <c r="P20" s="131">
        <f t="shared" si="0"/>
        <v>0</v>
      </c>
      <c r="Q20" s="167"/>
      <c r="R20" s="291">
        <f t="shared" si="1"/>
        <v>0</v>
      </c>
      <c r="S20" s="296">
        <f t="shared" si="2"/>
        <v>0</v>
      </c>
      <c r="T20" s="295"/>
      <c r="U20" s="131">
        <f t="shared" si="3"/>
        <v>0</v>
      </c>
      <c r="V20" s="167"/>
      <c r="W20" s="291">
        <f t="shared" si="7"/>
        <v>0</v>
      </c>
      <c r="X20" s="297">
        <f t="shared" si="5"/>
        <v>0</v>
      </c>
    </row>
    <row r="21" spans="1:24" ht="13.5" customHeight="1" x14ac:dyDescent="0.15">
      <c r="A21" s="432"/>
      <c r="B21" s="433"/>
      <c r="C21" s="436"/>
      <c r="D21" s="426"/>
      <c r="E21" s="427"/>
      <c r="F21" s="255"/>
      <c r="G21" s="180"/>
      <c r="H21" s="254"/>
      <c r="I21" s="255"/>
      <c r="J21" s="180"/>
      <c r="K21" s="294"/>
      <c r="L21" s="428"/>
      <c r="M21" s="429"/>
      <c r="N21" s="430"/>
      <c r="O21" s="295"/>
      <c r="P21" s="131">
        <f t="shared" si="0"/>
        <v>0</v>
      </c>
      <c r="Q21" s="167"/>
      <c r="R21" s="291">
        <f t="shared" si="1"/>
        <v>0</v>
      </c>
      <c r="S21" s="296">
        <f t="shared" si="2"/>
        <v>0</v>
      </c>
      <c r="T21" s="295"/>
      <c r="U21" s="131">
        <f t="shared" si="3"/>
        <v>0</v>
      </c>
      <c r="V21" s="167"/>
      <c r="W21" s="291">
        <f t="shared" si="7"/>
        <v>0</v>
      </c>
      <c r="X21" s="297">
        <f t="shared" si="5"/>
        <v>0</v>
      </c>
    </row>
    <row r="22" spans="1:24" ht="13.5" customHeight="1" x14ac:dyDescent="0.15">
      <c r="A22" s="431">
        <f t="shared" ref="A22" si="12">+A20+1</f>
        <v>8</v>
      </c>
      <c r="B22" s="433" t="s">
        <v>334</v>
      </c>
      <c r="C22" s="435" t="s">
        <v>1</v>
      </c>
      <c r="D22" s="426">
        <v>225</v>
      </c>
      <c r="E22" s="427">
        <v>77</v>
      </c>
      <c r="F22" s="255">
        <v>50</v>
      </c>
      <c r="G22" s="180">
        <v>238</v>
      </c>
      <c r="H22" s="254"/>
      <c r="I22" s="255" t="s">
        <v>383</v>
      </c>
      <c r="J22" s="179" t="s">
        <v>389</v>
      </c>
      <c r="K22" s="294"/>
      <c r="L22" s="428"/>
      <c r="M22" s="429">
        <f>+O22+O23+T22+T23</f>
        <v>0</v>
      </c>
      <c r="N22" s="430"/>
      <c r="O22" s="295"/>
      <c r="P22" s="131">
        <f t="shared" si="0"/>
        <v>0</v>
      </c>
      <c r="Q22" s="167"/>
      <c r="R22" s="291">
        <f t="shared" si="1"/>
        <v>0</v>
      </c>
      <c r="S22" s="296">
        <f t="shared" si="2"/>
        <v>0</v>
      </c>
      <c r="T22" s="295"/>
      <c r="U22" s="131">
        <f t="shared" si="3"/>
        <v>0</v>
      </c>
      <c r="V22" s="167"/>
      <c r="W22" s="291">
        <f t="shared" si="7"/>
        <v>0</v>
      </c>
      <c r="X22" s="297">
        <f t="shared" si="5"/>
        <v>0</v>
      </c>
    </row>
    <row r="23" spans="1:24" ht="13.5" customHeight="1" x14ac:dyDescent="0.15">
      <c r="A23" s="432"/>
      <c r="B23" s="433"/>
      <c r="C23" s="436"/>
      <c r="D23" s="426"/>
      <c r="E23" s="427"/>
      <c r="F23" s="255"/>
      <c r="G23" s="180"/>
      <c r="H23" s="254"/>
      <c r="I23" s="255" t="s">
        <v>397</v>
      </c>
      <c r="J23" s="180" t="s">
        <v>398</v>
      </c>
      <c r="K23" s="294"/>
      <c r="L23" s="428"/>
      <c r="M23" s="429"/>
      <c r="N23" s="430"/>
      <c r="O23" s="295"/>
      <c r="P23" s="131">
        <f t="shared" si="0"/>
        <v>0</v>
      </c>
      <c r="Q23" s="167"/>
      <c r="R23" s="291">
        <f t="shared" si="1"/>
        <v>0</v>
      </c>
      <c r="S23" s="296">
        <f t="shared" si="2"/>
        <v>0</v>
      </c>
      <c r="T23" s="295"/>
      <c r="U23" s="131">
        <f t="shared" si="3"/>
        <v>0</v>
      </c>
      <c r="V23" s="167"/>
      <c r="W23" s="291">
        <f t="shared" si="7"/>
        <v>0</v>
      </c>
      <c r="X23" s="297">
        <f t="shared" si="5"/>
        <v>0</v>
      </c>
    </row>
    <row r="24" spans="1:24" ht="13.5" customHeight="1" x14ac:dyDescent="0.15">
      <c r="A24" s="431">
        <f t="shared" ref="A24" si="13">+A22+1</f>
        <v>9</v>
      </c>
      <c r="B24" s="433" t="s">
        <v>335</v>
      </c>
      <c r="C24" s="435" t="s">
        <v>1</v>
      </c>
      <c r="D24" s="426">
        <v>225</v>
      </c>
      <c r="E24" s="427">
        <v>104</v>
      </c>
      <c r="F24" s="255">
        <v>50</v>
      </c>
      <c r="G24" s="180">
        <v>238</v>
      </c>
      <c r="H24" s="254"/>
      <c r="I24" s="255" t="s">
        <v>384</v>
      </c>
      <c r="J24" s="179" t="s">
        <v>389</v>
      </c>
      <c r="K24" s="294"/>
      <c r="L24" s="428"/>
      <c r="M24" s="429">
        <f>+O24+O25+T24+T25</f>
        <v>0</v>
      </c>
      <c r="N24" s="430"/>
      <c r="O24" s="295"/>
      <c r="P24" s="131">
        <f t="shared" si="0"/>
        <v>0</v>
      </c>
      <c r="Q24" s="167"/>
      <c r="R24" s="291">
        <f t="shared" si="1"/>
        <v>0</v>
      </c>
      <c r="S24" s="296">
        <f t="shared" si="2"/>
        <v>0</v>
      </c>
      <c r="T24" s="295"/>
      <c r="U24" s="131">
        <f t="shared" si="3"/>
        <v>0</v>
      </c>
      <c r="V24" s="167"/>
      <c r="W24" s="291">
        <f t="shared" si="7"/>
        <v>0</v>
      </c>
      <c r="X24" s="297">
        <f t="shared" si="5"/>
        <v>0</v>
      </c>
    </row>
    <row r="25" spans="1:24" ht="13.5" customHeight="1" x14ac:dyDescent="0.15">
      <c r="A25" s="432"/>
      <c r="B25" s="433"/>
      <c r="C25" s="436"/>
      <c r="D25" s="426"/>
      <c r="E25" s="427"/>
      <c r="F25" s="255"/>
      <c r="G25" s="180"/>
      <c r="H25" s="254"/>
      <c r="I25" s="255" t="s">
        <v>399</v>
      </c>
      <c r="J25" s="180" t="s">
        <v>398</v>
      </c>
      <c r="K25" s="294"/>
      <c r="L25" s="428"/>
      <c r="M25" s="429"/>
      <c r="N25" s="430"/>
      <c r="O25" s="295"/>
      <c r="P25" s="131">
        <f t="shared" si="0"/>
        <v>0</v>
      </c>
      <c r="Q25" s="167"/>
      <c r="R25" s="291">
        <f t="shared" si="1"/>
        <v>0</v>
      </c>
      <c r="S25" s="296">
        <f t="shared" si="2"/>
        <v>0</v>
      </c>
      <c r="T25" s="295"/>
      <c r="U25" s="131">
        <f t="shared" si="3"/>
        <v>0</v>
      </c>
      <c r="V25" s="167"/>
      <c r="W25" s="291">
        <f t="shared" si="7"/>
        <v>0</v>
      </c>
      <c r="X25" s="297">
        <f t="shared" si="5"/>
        <v>0</v>
      </c>
    </row>
    <row r="26" spans="1:24" ht="13.5" customHeight="1" x14ac:dyDescent="0.15">
      <c r="A26" s="431">
        <f t="shared" ref="A26" si="14">+A24+1</f>
        <v>10</v>
      </c>
      <c r="B26" s="433" t="s">
        <v>415</v>
      </c>
      <c r="C26" s="435" t="s">
        <v>1</v>
      </c>
      <c r="D26" s="426">
        <v>175</v>
      </c>
      <c r="E26" s="427">
        <v>75</v>
      </c>
      <c r="F26" s="255">
        <v>50</v>
      </c>
      <c r="G26" s="180">
        <v>238</v>
      </c>
      <c r="H26" s="254"/>
      <c r="I26" s="255" t="s">
        <v>385</v>
      </c>
      <c r="J26" s="180" t="s">
        <v>390</v>
      </c>
      <c r="K26" s="294"/>
      <c r="L26" s="428"/>
      <c r="M26" s="429">
        <f>+O26+O27+T26+T27</f>
        <v>0</v>
      </c>
      <c r="N26" s="430"/>
      <c r="O26" s="295"/>
      <c r="P26" s="131">
        <f t="shared" si="0"/>
        <v>0</v>
      </c>
      <c r="Q26" s="167"/>
      <c r="R26" s="291">
        <f t="shared" si="1"/>
        <v>0</v>
      </c>
      <c r="S26" s="296">
        <f t="shared" si="2"/>
        <v>0</v>
      </c>
      <c r="T26" s="295"/>
      <c r="U26" s="131">
        <f t="shared" si="3"/>
        <v>0</v>
      </c>
      <c r="V26" s="167"/>
      <c r="W26" s="291">
        <f t="shared" si="7"/>
        <v>0</v>
      </c>
      <c r="X26" s="297">
        <f t="shared" si="5"/>
        <v>0</v>
      </c>
    </row>
    <row r="27" spans="1:24" ht="13.5" customHeight="1" x14ac:dyDescent="0.15">
      <c r="A27" s="432"/>
      <c r="B27" s="433"/>
      <c r="C27" s="436"/>
      <c r="D27" s="426"/>
      <c r="E27" s="427"/>
      <c r="F27" s="255"/>
      <c r="G27" s="180"/>
      <c r="H27" s="254"/>
      <c r="I27" s="255" t="s">
        <v>400</v>
      </c>
      <c r="J27" s="180" t="s">
        <v>401</v>
      </c>
      <c r="K27" s="294"/>
      <c r="L27" s="428"/>
      <c r="M27" s="429"/>
      <c r="N27" s="430"/>
      <c r="O27" s="295"/>
      <c r="P27" s="131">
        <f t="shared" si="0"/>
        <v>0</v>
      </c>
      <c r="Q27" s="167"/>
      <c r="R27" s="291">
        <f t="shared" si="1"/>
        <v>0</v>
      </c>
      <c r="S27" s="296">
        <f t="shared" si="2"/>
        <v>0</v>
      </c>
      <c r="T27" s="295"/>
      <c r="U27" s="131">
        <f t="shared" si="3"/>
        <v>0</v>
      </c>
      <c r="V27" s="167"/>
      <c r="W27" s="291">
        <f t="shared" si="7"/>
        <v>0</v>
      </c>
      <c r="X27" s="297">
        <f t="shared" si="5"/>
        <v>0</v>
      </c>
    </row>
    <row r="28" spans="1:24" ht="13.5" customHeight="1" x14ac:dyDescent="0.15">
      <c r="A28" s="431">
        <f t="shared" ref="A28" si="15">+A26+1</f>
        <v>11</v>
      </c>
      <c r="B28" s="433" t="s">
        <v>416</v>
      </c>
      <c r="C28" s="435" t="s">
        <v>1</v>
      </c>
      <c r="D28" s="426">
        <v>180</v>
      </c>
      <c r="E28" s="427">
        <v>79</v>
      </c>
      <c r="F28" s="255">
        <v>30</v>
      </c>
      <c r="G28" s="180">
        <v>143</v>
      </c>
      <c r="H28" s="254"/>
      <c r="I28" s="255" t="s">
        <v>385</v>
      </c>
      <c r="J28" s="180" t="s">
        <v>390</v>
      </c>
      <c r="K28" s="294"/>
      <c r="L28" s="428"/>
      <c r="M28" s="429">
        <f>+O28+O29+T28+T29</f>
        <v>0</v>
      </c>
      <c r="N28" s="430"/>
      <c r="O28" s="295"/>
      <c r="P28" s="131">
        <f t="shared" si="0"/>
        <v>0</v>
      </c>
      <c r="Q28" s="167"/>
      <c r="R28" s="291">
        <f t="shared" si="1"/>
        <v>0</v>
      </c>
      <c r="S28" s="296">
        <f t="shared" si="2"/>
        <v>0</v>
      </c>
      <c r="T28" s="295"/>
      <c r="U28" s="131">
        <f t="shared" si="3"/>
        <v>0</v>
      </c>
      <c r="V28" s="167"/>
      <c r="W28" s="291">
        <f t="shared" si="7"/>
        <v>0</v>
      </c>
      <c r="X28" s="297">
        <f t="shared" si="5"/>
        <v>0</v>
      </c>
    </row>
    <row r="29" spans="1:24" ht="13.5" customHeight="1" x14ac:dyDescent="0.15">
      <c r="A29" s="432"/>
      <c r="B29" s="433"/>
      <c r="C29" s="436"/>
      <c r="D29" s="426"/>
      <c r="E29" s="427"/>
      <c r="F29" s="255"/>
      <c r="G29" s="180"/>
      <c r="H29" s="254"/>
      <c r="I29" s="255" t="s">
        <v>399</v>
      </c>
      <c r="J29" s="180" t="s">
        <v>398</v>
      </c>
      <c r="K29" s="294"/>
      <c r="L29" s="428"/>
      <c r="M29" s="429"/>
      <c r="N29" s="430"/>
      <c r="O29" s="295"/>
      <c r="P29" s="131">
        <f t="shared" si="0"/>
        <v>0</v>
      </c>
      <c r="Q29" s="167"/>
      <c r="R29" s="291">
        <f t="shared" si="1"/>
        <v>0</v>
      </c>
      <c r="S29" s="296">
        <f t="shared" si="2"/>
        <v>0</v>
      </c>
      <c r="T29" s="295"/>
      <c r="U29" s="131">
        <f t="shared" si="3"/>
        <v>0</v>
      </c>
      <c r="V29" s="167"/>
      <c r="W29" s="291">
        <f t="shared" si="7"/>
        <v>0</v>
      </c>
      <c r="X29" s="297">
        <f t="shared" si="5"/>
        <v>0</v>
      </c>
    </row>
    <row r="30" spans="1:24" ht="13.5" customHeight="1" x14ac:dyDescent="0.15">
      <c r="A30" s="431">
        <f t="shared" ref="A30" si="16">+A28+1</f>
        <v>12</v>
      </c>
      <c r="B30" s="433" t="s">
        <v>336</v>
      </c>
      <c r="C30" s="435" t="s">
        <v>1</v>
      </c>
      <c r="D30" s="426">
        <v>150</v>
      </c>
      <c r="E30" s="427">
        <v>111</v>
      </c>
      <c r="F30" s="255">
        <v>50</v>
      </c>
      <c r="G30" s="180">
        <v>238</v>
      </c>
      <c r="H30" s="254"/>
      <c r="I30" s="255">
        <v>100</v>
      </c>
      <c r="J30" s="180">
        <v>274</v>
      </c>
      <c r="K30" s="294"/>
      <c r="L30" s="428"/>
      <c r="M30" s="429">
        <f>+O30+O31+T30+T31</f>
        <v>0</v>
      </c>
      <c r="N30" s="430"/>
      <c r="O30" s="295"/>
      <c r="P30" s="131">
        <f t="shared" si="0"/>
        <v>0</v>
      </c>
      <c r="Q30" s="167"/>
      <c r="R30" s="291">
        <f>+H30+Q30</f>
        <v>0</v>
      </c>
      <c r="S30" s="296">
        <f t="shared" si="2"/>
        <v>0</v>
      </c>
      <c r="T30" s="295"/>
      <c r="U30" s="131">
        <f t="shared" si="3"/>
        <v>0</v>
      </c>
      <c r="V30" s="167"/>
      <c r="W30" s="291">
        <f t="shared" si="7"/>
        <v>0</v>
      </c>
      <c r="X30" s="297">
        <f t="shared" si="5"/>
        <v>0</v>
      </c>
    </row>
    <row r="31" spans="1:24" ht="13.5" customHeight="1" x14ac:dyDescent="0.15">
      <c r="A31" s="432"/>
      <c r="B31" s="433"/>
      <c r="C31" s="436"/>
      <c r="D31" s="426"/>
      <c r="E31" s="427"/>
      <c r="F31" s="255"/>
      <c r="G31" s="180"/>
      <c r="H31" s="254"/>
      <c r="I31" s="255"/>
      <c r="J31" s="180"/>
      <c r="K31" s="294"/>
      <c r="L31" s="428"/>
      <c r="M31" s="429"/>
      <c r="N31" s="430"/>
      <c r="O31" s="295"/>
      <c r="P31" s="131">
        <f t="shared" si="0"/>
        <v>0</v>
      </c>
      <c r="Q31" s="167"/>
      <c r="R31" s="291">
        <f>+H31+Q31</f>
        <v>0</v>
      </c>
      <c r="S31" s="296">
        <f t="shared" si="2"/>
        <v>0</v>
      </c>
      <c r="T31" s="295"/>
      <c r="U31" s="131">
        <f t="shared" si="3"/>
        <v>0</v>
      </c>
      <c r="V31" s="167"/>
      <c r="W31" s="291">
        <f t="shared" si="7"/>
        <v>0</v>
      </c>
      <c r="X31" s="297">
        <f t="shared" si="5"/>
        <v>0</v>
      </c>
    </row>
    <row r="32" spans="1:24" ht="13.5" customHeight="1" x14ac:dyDescent="0.15">
      <c r="A32" s="431">
        <f t="shared" ref="A32" si="17">+A30+1</f>
        <v>13</v>
      </c>
      <c r="B32" s="433" t="s">
        <v>337</v>
      </c>
      <c r="C32" s="435" t="s">
        <v>1</v>
      </c>
      <c r="D32" s="426">
        <v>225</v>
      </c>
      <c r="E32" s="427">
        <v>117</v>
      </c>
      <c r="F32" s="255">
        <v>50</v>
      </c>
      <c r="G32" s="180">
        <v>238</v>
      </c>
      <c r="H32" s="254"/>
      <c r="I32" s="255" t="s">
        <v>384</v>
      </c>
      <c r="J32" s="179" t="s">
        <v>389</v>
      </c>
      <c r="K32" s="294"/>
      <c r="L32" s="428"/>
      <c r="M32" s="429">
        <f>+O32+O33+T32+T33</f>
        <v>0</v>
      </c>
      <c r="N32" s="430"/>
      <c r="O32" s="295"/>
      <c r="P32" s="131">
        <f t="shared" si="0"/>
        <v>0</v>
      </c>
      <c r="Q32" s="167"/>
      <c r="R32" s="291">
        <f>+H32+Q32</f>
        <v>0</v>
      </c>
      <c r="S32" s="296">
        <f t="shared" si="2"/>
        <v>0</v>
      </c>
      <c r="T32" s="295"/>
      <c r="U32" s="131">
        <f t="shared" si="3"/>
        <v>0</v>
      </c>
      <c r="V32" s="167"/>
      <c r="W32" s="291">
        <f t="shared" si="7"/>
        <v>0</v>
      </c>
      <c r="X32" s="297">
        <f t="shared" si="5"/>
        <v>0</v>
      </c>
    </row>
    <row r="33" spans="1:24" ht="13.5" customHeight="1" x14ac:dyDescent="0.15">
      <c r="A33" s="432"/>
      <c r="B33" s="433"/>
      <c r="C33" s="436"/>
      <c r="D33" s="426"/>
      <c r="E33" s="427"/>
      <c r="F33" s="255"/>
      <c r="G33" s="180"/>
      <c r="H33" s="254"/>
      <c r="I33" s="255" t="s">
        <v>399</v>
      </c>
      <c r="J33" s="180" t="s">
        <v>398</v>
      </c>
      <c r="K33" s="294"/>
      <c r="L33" s="428"/>
      <c r="M33" s="429"/>
      <c r="N33" s="430"/>
      <c r="O33" s="295"/>
      <c r="P33" s="131">
        <f t="shared" si="0"/>
        <v>0</v>
      </c>
      <c r="Q33" s="167"/>
      <c r="R33" s="291">
        <f t="shared" si="1"/>
        <v>0</v>
      </c>
      <c r="S33" s="296">
        <f t="shared" si="2"/>
        <v>0</v>
      </c>
      <c r="T33" s="295"/>
      <c r="U33" s="131">
        <f t="shared" si="3"/>
        <v>0</v>
      </c>
      <c r="V33" s="167"/>
      <c r="W33" s="291">
        <f t="shared" si="7"/>
        <v>0</v>
      </c>
      <c r="X33" s="297">
        <f t="shared" si="5"/>
        <v>0</v>
      </c>
    </row>
    <row r="34" spans="1:24" ht="13.5" customHeight="1" x14ac:dyDescent="0.15">
      <c r="A34" s="431">
        <f t="shared" ref="A34" si="18">+A32+1</f>
        <v>14</v>
      </c>
      <c r="B34" s="433" t="s">
        <v>338</v>
      </c>
      <c r="C34" s="435" t="s">
        <v>1</v>
      </c>
      <c r="D34" s="426">
        <v>200</v>
      </c>
      <c r="E34" s="427">
        <v>80</v>
      </c>
      <c r="F34" s="255">
        <v>50</v>
      </c>
      <c r="G34" s="180">
        <v>238</v>
      </c>
      <c r="H34" s="254"/>
      <c r="I34" s="255" t="s">
        <v>385</v>
      </c>
      <c r="J34" s="180" t="s">
        <v>390</v>
      </c>
      <c r="K34" s="294"/>
      <c r="L34" s="428"/>
      <c r="M34" s="429">
        <f>+O34+O35+T34+T35</f>
        <v>0</v>
      </c>
      <c r="N34" s="430"/>
      <c r="O34" s="295"/>
      <c r="P34" s="131">
        <f t="shared" si="0"/>
        <v>0</v>
      </c>
      <c r="Q34" s="167"/>
      <c r="R34" s="291">
        <f t="shared" si="1"/>
        <v>0</v>
      </c>
      <c r="S34" s="296">
        <f t="shared" si="2"/>
        <v>0</v>
      </c>
      <c r="T34" s="295"/>
      <c r="U34" s="131">
        <f t="shared" si="3"/>
        <v>0</v>
      </c>
      <c r="V34" s="167"/>
      <c r="W34" s="291">
        <f t="shared" si="7"/>
        <v>0</v>
      </c>
      <c r="X34" s="297">
        <f t="shared" si="5"/>
        <v>0</v>
      </c>
    </row>
    <row r="35" spans="1:24" ht="13.5" customHeight="1" x14ac:dyDescent="0.15">
      <c r="A35" s="432"/>
      <c r="B35" s="433"/>
      <c r="C35" s="436"/>
      <c r="D35" s="426"/>
      <c r="E35" s="427"/>
      <c r="F35" s="255"/>
      <c r="G35" s="180"/>
      <c r="H35" s="254"/>
      <c r="I35" s="255" t="s">
        <v>399</v>
      </c>
      <c r="J35" s="180" t="s">
        <v>402</v>
      </c>
      <c r="K35" s="294"/>
      <c r="L35" s="428"/>
      <c r="M35" s="429"/>
      <c r="N35" s="430"/>
      <c r="O35" s="295"/>
      <c r="P35" s="131">
        <f t="shared" si="0"/>
        <v>0</v>
      </c>
      <c r="Q35" s="167"/>
      <c r="R35" s="291">
        <f t="shared" si="1"/>
        <v>0</v>
      </c>
      <c r="S35" s="296">
        <f t="shared" si="2"/>
        <v>0</v>
      </c>
      <c r="T35" s="295"/>
      <c r="U35" s="131">
        <f t="shared" si="3"/>
        <v>0</v>
      </c>
      <c r="V35" s="167"/>
      <c r="W35" s="291">
        <f t="shared" si="7"/>
        <v>0</v>
      </c>
      <c r="X35" s="297">
        <f t="shared" si="5"/>
        <v>0</v>
      </c>
    </row>
    <row r="36" spans="1:24" ht="13.5" customHeight="1" x14ac:dyDescent="0.15">
      <c r="A36" s="431">
        <f t="shared" ref="A36" si="19">+A34+1</f>
        <v>15</v>
      </c>
      <c r="B36" s="433" t="s">
        <v>546</v>
      </c>
      <c r="C36" s="435" t="s">
        <v>1</v>
      </c>
      <c r="D36" s="426">
        <v>200</v>
      </c>
      <c r="E36" s="427">
        <v>69</v>
      </c>
      <c r="F36" s="255">
        <v>50</v>
      </c>
      <c r="G36" s="180">
        <v>238</v>
      </c>
      <c r="H36" s="254"/>
      <c r="I36" s="255" t="s">
        <v>384</v>
      </c>
      <c r="J36" s="179" t="s">
        <v>389</v>
      </c>
      <c r="K36" s="294"/>
      <c r="L36" s="428"/>
      <c r="M36" s="429">
        <f>+O36+O37+T36+T37</f>
        <v>0</v>
      </c>
      <c r="N36" s="430"/>
      <c r="O36" s="295"/>
      <c r="P36" s="131">
        <f t="shared" ref="P36:P37" si="20">+O36/210*1000</f>
        <v>0</v>
      </c>
      <c r="Q36" s="167"/>
      <c r="R36" s="291">
        <f t="shared" ref="R36:R37" si="21">+H36+Q36</f>
        <v>0</v>
      </c>
      <c r="S36" s="296">
        <f t="shared" ref="S36:S37" si="22">IF(P36=0,0,R36/P36*100)</f>
        <v>0</v>
      </c>
      <c r="T36" s="295"/>
      <c r="U36" s="131">
        <f t="shared" ref="U36:U37" si="23">+T36/210/SQRT(3)*1000</f>
        <v>0</v>
      </c>
      <c r="V36" s="167"/>
      <c r="W36" s="291">
        <f t="shared" ref="W36:W37" si="24">+K36+V36</f>
        <v>0</v>
      </c>
      <c r="X36" s="297">
        <f t="shared" ref="X36:X37" si="25">IF(U36=0,0,W36/U36*100)</f>
        <v>0</v>
      </c>
    </row>
    <row r="37" spans="1:24" ht="13.5" customHeight="1" x14ac:dyDescent="0.15">
      <c r="A37" s="432"/>
      <c r="B37" s="433"/>
      <c r="C37" s="436"/>
      <c r="D37" s="426"/>
      <c r="E37" s="427"/>
      <c r="F37" s="255"/>
      <c r="G37" s="180"/>
      <c r="H37" s="254"/>
      <c r="I37" s="255" t="s">
        <v>400</v>
      </c>
      <c r="J37" s="180" t="s">
        <v>401</v>
      </c>
      <c r="K37" s="294"/>
      <c r="L37" s="428"/>
      <c r="M37" s="429"/>
      <c r="N37" s="430"/>
      <c r="O37" s="295"/>
      <c r="P37" s="131">
        <f t="shared" si="20"/>
        <v>0</v>
      </c>
      <c r="Q37" s="167"/>
      <c r="R37" s="291">
        <f t="shared" si="21"/>
        <v>0</v>
      </c>
      <c r="S37" s="296">
        <f t="shared" si="22"/>
        <v>0</v>
      </c>
      <c r="T37" s="295"/>
      <c r="U37" s="131">
        <f t="shared" si="23"/>
        <v>0</v>
      </c>
      <c r="V37" s="167"/>
      <c r="W37" s="291">
        <f t="shared" si="24"/>
        <v>0</v>
      </c>
      <c r="X37" s="297">
        <f t="shared" si="25"/>
        <v>0</v>
      </c>
    </row>
    <row r="38" spans="1:24" ht="13.5" customHeight="1" x14ac:dyDescent="0.15">
      <c r="A38" s="431">
        <f t="shared" ref="A38" si="26">+A36+1</f>
        <v>16</v>
      </c>
      <c r="B38" s="433" t="s">
        <v>339</v>
      </c>
      <c r="C38" s="435" t="s">
        <v>1</v>
      </c>
      <c r="D38" s="426">
        <v>200</v>
      </c>
      <c r="E38" s="427">
        <v>85</v>
      </c>
      <c r="F38" s="255">
        <v>50</v>
      </c>
      <c r="G38" s="180">
        <v>238</v>
      </c>
      <c r="H38" s="254"/>
      <c r="I38" s="255" t="s">
        <v>384</v>
      </c>
      <c r="J38" s="179" t="s">
        <v>389</v>
      </c>
      <c r="K38" s="294"/>
      <c r="L38" s="428"/>
      <c r="M38" s="429">
        <f>+O38+O39+T38+T39</f>
        <v>0</v>
      </c>
      <c r="N38" s="430"/>
      <c r="O38" s="295"/>
      <c r="P38" s="131">
        <f t="shared" si="0"/>
        <v>0</v>
      </c>
      <c r="Q38" s="167"/>
      <c r="R38" s="291">
        <f t="shared" si="1"/>
        <v>0</v>
      </c>
      <c r="S38" s="296">
        <f t="shared" si="2"/>
        <v>0</v>
      </c>
      <c r="T38" s="295"/>
      <c r="U38" s="131">
        <f t="shared" si="3"/>
        <v>0</v>
      </c>
      <c r="V38" s="167"/>
      <c r="W38" s="291">
        <f t="shared" si="7"/>
        <v>0</v>
      </c>
      <c r="X38" s="297">
        <f t="shared" si="5"/>
        <v>0</v>
      </c>
    </row>
    <row r="39" spans="1:24" ht="13.5" customHeight="1" x14ac:dyDescent="0.15">
      <c r="A39" s="432"/>
      <c r="B39" s="433"/>
      <c r="C39" s="436"/>
      <c r="D39" s="426"/>
      <c r="E39" s="427"/>
      <c r="F39" s="255"/>
      <c r="G39" s="180"/>
      <c r="H39" s="254"/>
      <c r="I39" s="255" t="s">
        <v>400</v>
      </c>
      <c r="J39" s="180" t="s">
        <v>401</v>
      </c>
      <c r="K39" s="294"/>
      <c r="L39" s="428"/>
      <c r="M39" s="429"/>
      <c r="N39" s="430"/>
      <c r="O39" s="295"/>
      <c r="P39" s="131">
        <f t="shared" si="0"/>
        <v>0</v>
      </c>
      <c r="Q39" s="167"/>
      <c r="R39" s="291">
        <f t="shared" si="1"/>
        <v>0</v>
      </c>
      <c r="S39" s="296">
        <f t="shared" si="2"/>
        <v>0</v>
      </c>
      <c r="T39" s="295"/>
      <c r="U39" s="131">
        <f t="shared" si="3"/>
        <v>0</v>
      </c>
      <c r="V39" s="167"/>
      <c r="W39" s="291">
        <f t="shared" si="7"/>
        <v>0</v>
      </c>
      <c r="X39" s="297">
        <f t="shared" si="5"/>
        <v>0</v>
      </c>
    </row>
    <row r="40" spans="1:24" ht="13.5" customHeight="1" x14ac:dyDescent="0.15">
      <c r="A40" s="431">
        <f t="shared" ref="A40" si="27">+A38+1</f>
        <v>17</v>
      </c>
      <c r="B40" s="433" t="s">
        <v>340</v>
      </c>
      <c r="C40" s="435" t="s">
        <v>1</v>
      </c>
      <c r="D40" s="426">
        <v>275</v>
      </c>
      <c r="E40" s="427">
        <v>166</v>
      </c>
      <c r="F40" s="255">
        <v>75</v>
      </c>
      <c r="G40" s="180">
        <v>357</v>
      </c>
      <c r="H40" s="254"/>
      <c r="I40" s="255" t="s">
        <v>386</v>
      </c>
      <c r="J40" s="179" t="s">
        <v>391</v>
      </c>
      <c r="K40" s="294"/>
      <c r="L40" s="428"/>
      <c r="M40" s="429">
        <f>+O40+O41+T40+T41</f>
        <v>0</v>
      </c>
      <c r="N40" s="430"/>
      <c r="O40" s="295"/>
      <c r="P40" s="131">
        <f t="shared" si="0"/>
        <v>0</v>
      </c>
      <c r="Q40" s="167"/>
      <c r="R40" s="291">
        <f t="shared" si="1"/>
        <v>0</v>
      </c>
      <c r="S40" s="296">
        <f t="shared" si="2"/>
        <v>0</v>
      </c>
      <c r="T40" s="295"/>
      <c r="U40" s="131">
        <f t="shared" si="3"/>
        <v>0</v>
      </c>
      <c r="V40" s="167"/>
      <c r="W40" s="291">
        <f t="shared" si="7"/>
        <v>0</v>
      </c>
      <c r="X40" s="297">
        <f t="shared" si="5"/>
        <v>0</v>
      </c>
    </row>
    <row r="41" spans="1:24" ht="13.5" customHeight="1" x14ac:dyDescent="0.15">
      <c r="A41" s="432"/>
      <c r="B41" s="433"/>
      <c r="C41" s="436"/>
      <c r="D41" s="426"/>
      <c r="E41" s="427"/>
      <c r="F41" s="255"/>
      <c r="G41" s="180"/>
      <c r="H41" s="254"/>
      <c r="I41" s="255" t="s">
        <v>399</v>
      </c>
      <c r="J41" s="180" t="s">
        <v>398</v>
      </c>
      <c r="K41" s="294"/>
      <c r="L41" s="428"/>
      <c r="M41" s="429"/>
      <c r="N41" s="430"/>
      <c r="O41" s="295"/>
      <c r="P41" s="131">
        <f t="shared" si="0"/>
        <v>0</v>
      </c>
      <c r="Q41" s="167"/>
      <c r="R41" s="291">
        <f t="shared" si="1"/>
        <v>0</v>
      </c>
      <c r="S41" s="296">
        <f t="shared" si="2"/>
        <v>0</v>
      </c>
      <c r="T41" s="295"/>
      <c r="U41" s="131">
        <f t="shared" si="3"/>
        <v>0</v>
      </c>
      <c r="V41" s="167"/>
      <c r="W41" s="291">
        <f t="shared" si="7"/>
        <v>0</v>
      </c>
      <c r="X41" s="297">
        <f t="shared" si="5"/>
        <v>0</v>
      </c>
    </row>
    <row r="42" spans="1:24" ht="13.5" customHeight="1" x14ac:dyDescent="0.15">
      <c r="A42" s="431">
        <f t="shared" ref="A42" si="28">+A40+1</f>
        <v>18</v>
      </c>
      <c r="B42" s="433" t="s">
        <v>341</v>
      </c>
      <c r="C42" s="435" t="s">
        <v>1</v>
      </c>
      <c r="D42" s="426">
        <v>300</v>
      </c>
      <c r="E42" s="427">
        <v>185</v>
      </c>
      <c r="F42" s="255">
        <v>50</v>
      </c>
      <c r="G42" s="180">
        <v>238</v>
      </c>
      <c r="H42" s="254"/>
      <c r="I42" s="255" t="s">
        <v>386</v>
      </c>
      <c r="J42" s="180" t="s">
        <v>392</v>
      </c>
      <c r="K42" s="294"/>
      <c r="L42" s="428"/>
      <c r="M42" s="429">
        <f>+O42+O43+T42+T43</f>
        <v>0</v>
      </c>
      <c r="N42" s="430"/>
      <c r="O42" s="295"/>
      <c r="P42" s="131">
        <f t="shared" si="0"/>
        <v>0</v>
      </c>
      <c r="Q42" s="167"/>
      <c r="R42" s="291">
        <f t="shared" si="1"/>
        <v>0</v>
      </c>
      <c r="S42" s="296">
        <f t="shared" si="2"/>
        <v>0</v>
      </c>
      <c r="T42" s="295"/>
      <c r="U42" s="131">
        <f t="shared" si="3"/>
        <v>0</v>
      </c>
      <c r="V42" s="167"/>
      <c r="W42" s="291">
        <f t="shared" si="7"/>
        <v>0</v>
      </c>
      <c r="X42" s="297">
        <f t="shared" si="5"/>
        <v>0</v>
      </c>
    </row>
    <row r="43" spans="1:24" ht="13.5" customHeight="1" x14ac:dyDescent="0.15">
      <c r="A43" s="432"/>
      <c r="B43" s="433"/>
      <c r="C43" s="436"/>
      <c r="D43" s="426"/>
      <c r="E43" s="427"/>
      <c r="F43" s="255"/>
      <c r="G43" s="180"/>
      <c r="H43" s="254"/>
      <c r="I43" s="255" t="s">
        <v>403</v>
      </c>
      <c r="J43" s="180" t="s">
        <v>404</v>
      </c>
      <c r="K43" s="294"/>
      <c r="L43" s="428"/>
      <c r="M43" s="429"/>
      <c r="N43" s="430"/>
      <c r="O43" s="295"/>
      <c r="P43" s="131">
        <f t="shared" si="0"/>
        <v>0</v>
      </c>
      <c r="Q43" s="167"/>
      <c r="R43" s="291">
        <f t="shared" si="1"/>
        <v>0</v>
      </c>
      <c r="S43" s="296">
        <f t="shared" si="2"/>
        <v>0</v>
      </c>
      <c r="T43" s="295"/>
      <c r="U43" s="131">
        <f t="shared" si="3"/>
        <v>0</v>
      </c>
      <c r="V43" s="167"/>
      <c r="W43" s="291">
        <f t="shared" si="7"/>
        <v>0</v>
      </c>
      <c r="X43" s="297">
        <f t="shared" si="5"/>
        <v>0</v>
      </c>
    </row>
    <row r="44" spans="1:24" ht="13.5" customHeight="1" x14ac:dyDescent="0.15">
      <c r="A44" s="431">
        <f t="shared" ref="A44" si="29">+A42+1</f>
        <v>19</v>
      </c>
      <c r="B44" s="433" t="s">
        <v>342</v>
      </c>
      <c r="C44" s="435" t="s">
        <v>1</v>
      </c>
      <c r="D44" s="426">
        <v>275</v>
      </c>
      <c r="E44" s="427">
        <v>85</v>
      </c>
      <c r="F44" s="255">
        <v>100</v>
      </c>
      <c r="G44" s="180">
        <v>476</v>
      </c>
      <c r="H44" s="254"/>
      <c r="I44" s="255" t="s">
        <v>386</v>
      </c>
      <c r="J44" s="180" t="s">
        <v>391</v>
      </c>
      <c r="K44" s="294"/>
      <c r="L44" s="428"/>
      <c r="M44" s="429">
        <f>+O44+O45+T44+T45</f>
        <v>0</v>
      </c>
      <c r="N44" s="430"/>
      <c r="O44" s="295"/>
      <c r="P44" s="131">
        <f t="shared" si="0"/>
        <v>0</v>
      </c>
      <c r="Q44" s="167"/>
      <c r="R44" s="291">
        <f t="shared" si="1"/>
        <v>0</v>
      </c>
      <c r="S44" s="296">
        <f t="shared" si="2"/>
        <v>0</v>
      </c>
      <c r="T44" s="295"/>
      <c r="U44" s="131">
        <f t="shared" si="3"/>
        <v>0</v>
      </c>
      <c r="V44" s="167"/>
      <c r="W44" s="291">
        <f t="shared" si="7"/>
        <v>0</v>
      </c>
      <c r="X44" s="297">
        <f t="shared" si="5"/>
        <v>0</v>
      </c>
    </row>
    <row r="45" spans="1:24" ht="13.5" customHeight="1" x14ac:dyDescent="0.15">
      <c r="A45" s="432"/>
      <c r="B45" s="433"/>
      <c r="C45" s="436"/>
      <c r="D45" s="426"/>
      <c r="E45" s="427"/>
      <c r="F45" s="255"/>
      <c r="G45" s="180"/>
      <c r="H45" s="254"/>
      <c r="I45" s="255" t="s">
        <v>400</v>
      </c>
      <c r="J45" s="180" t="s">
        <v>401</v>
      </c>
      <c r="K45" s="294"/>
      <c r="L45" s="428"/>
      <c r="M45" s="429"/>
      <c r="N45" s="430"/>
      <c r="O45" s="295"/>
      <c r="P45" s="131">
        <f t="shared" si="0"/>
        <v>0</v>
      </c>
      <c r="Q45" s="167"/>
      <c r="R45" s="291">
        <f t="shared" si="1"/>
        <v>0</v>
      </c>
      <c r="S45" s="296">
        <f t="shared" si="2"/>
        <v>0</v>
      </c>
      <c r="T45" s="295"/>
      <c r="U45" s="131">
        <f t="shared" si="3"/>
        <v>0</v>
      </c>
      <c r="V45" s="167"/>
      <c r="W45" s="291">
        <f t="shared" si="7"/>
        <v>0</v>
      </c>
      <c r="X45" s="297">
        <f t="shared" si="5"/>
        <v>0</v>
      </c>
    </row>
    <row r="46" spans="1:24" ht="13.5" customHeight="1" x14ac:dyDescent="0.15">
      <c r="A46" s="431">
        <f t="shared" ref="A46" si="30">+A44+1</f>
        <v>20</v>
      </c>
      <c r="B46" s="433" t="s">
        <v>343</v>
      </c>
      <c r="C46" s="435" t="s">
        <v>1</v>
      </c>
      <c r="D46" s="426">
        <v>325</v>
      </c>
      <c r="E46" s="427">
        <v>139</v>
      </c>
      <c r="F46" s="255" t="s">
        <v>413</v>
      </c>
      <c r="G46" s="255" t="s">
        <v>413</v>
      </c>
      <c r="H46" s="254"/>
      <c r="I46" s="255" t="s">
        <v>387</v>
      </c>
      <c r="J46" s="180" t="s">
        <v>393</v>
      </c>
      <c r="K46" s="294"/>
      <c r="L46" s="428"/>
      <c r="M46" s="429">
        <f>+O46+O47+T46+T47</f>
        <v>0</v>
      </c>
      <c r="N46" s="430"/>
      <c r="O46" s="295"/>
      <c r="P46" s="131">
        <f t="shared" si="0"/>
        <v>0</v>
      </c>
      <c r="Q46" s="167"/>
      <c r="R46" s="291">
        <f t="shared" si="1"/>
        <v>0</v>
      </c>
      <c r="S46" s="296">
        <f t="shared" si="2"/>
        <v>0</v>
      </c>
      <c r="T46" s="295"/>
      <c r="U46" s="131">
        <f t="shared" si="3"/>
        <v>0</v>
      </c>
      <c r="V46" s="167"/>
      <c r="W46" s="291">
        <f t="shared" si="7"/>
        <v>0</v>
      </c>
      <c r="X46" s="297">
        <f t="shared" si="5"/>
        <v>0</v>
      </c>
    </row>
    <row r="47" spans="1:24" ht="13.5" customHeight="1" x14ac:dyDescent="0.15">
      <c r="A47" s="432"/>
      <c r="B47" s="433"/>
      <c r="C47" s="436"/>
      <c r="D47" s="426"/>
      <c r="E47" s="427"/>
      <c r="F47" s="255" t="s">
        <v>400</v>
      </c>
      <c r="G47" s="180" t="s">
        <v>405</v>
      </c>
      <c r="H47" s="254"/>
      <c r="I47" s="255" t="s">
        <v>406</v>
      </c>
      <c r="J47" s="180" t="s">
        <v>407</v>
      </c>
      <c r="K47" s="294"/>
      <c r="L47" s="428"/>
      <c r="M47" s="429"/>
      <c r="N47" s="430"/>
      <c r="O47" s="295"/>
      <c r="P47" s="131">
        <f t="shared" si="0"/>
        <v>0</v>
      </c>
      <c r="Q47" s="167"/>
      <c r="R47" s="291">
        <f t="shared" si="1"/>
        <v>0</v>
      </c>
      <c r="S47" s="296">
        <f t="shared" si="2"/>
        <v>0</v>
      </c>
      <c r="T47" s="295"/>
      <c r="U47" s="131">
        <f t="shared" si="3"/>
        <v>0</v>
      </c>
      <c r="V47" s="167"/>
      <c r="W47" s="291">
        <f t="shared" si="7"/>
        <v>0</v>
      </c>
      <c r="X47" s="297">
        <f t="shared" si="5"/>
        <v>0</v>
      </c>
    </row>
    <row r="48" spans="1:24" ht="13.5" customHeight="1" x14ac:dyDescent="0.15">
      <c r="A48" s="431">
        <f t="shared" ref="A48" si="31">+A46+1</f>
        <v>21</v>
      </c>
      <c r="B48" s="433" t="s">
        <v>344</v>
      </c>
      <c r="C48" s="435" t="s">
        <v>1</v>
      </c>
      <c r="D48" s="426">
        <v>175</v>
      </c>
      <c r="E48" s="427">
        <v>62</v>
      </c>
      <c r="F48" s="255">
        <v>50</v>
      </c>
      <c r="G48" s="180">
        <v>238</v>
      </c>
      <c r="H48" s="254"/>
      <c r="I48" s="255" t="s">
        <v>385</v>
      </c>
      <c r="J48" s="180" t="s">
        <v>390</v>
      </c>
      <c r="K48" s="294"/>
      <c r="L48" s="428"/>
      <c r="M48" s="429">
        <f>+O48+O49+T48+T49</f>
        <v>0</v>
      </c>
      <c r="N48" s="430"/>
      <c r="O48" s="295"/>
      <c r="P48" s="131">
        <f t="shared" si="0"/>
        <v>0</v>
      </c>
      <c r="Q48" s="167"/>
      <c r="R48" s="291">
        <f t="shared" si="1"/>
        <v>0</v>
      </c>
      <c r="S48" s="296">
        <f t="shared" si="2"/>
        <v>0</v>
      </c>
      <c r="T48" s="295"/>
      <c r="U48" s="131">
        <f t="shared" si="3"/>
        <v>0</v>
      </c>
      <c r="V48" s="167"/>
      <c r="W48" s="291">
        <f t="shared" si="7"/>
        <v>0</v>
      </c>
      <c r="X48" s="297">
        <f t="shared" si="5"/>
        <v>0</v>
      </c>
    </row>
    <row r="49" spans="1:24" ht="13.5" customHeight="1" x14ac:dyDescent="0.15">
      <c r="A49" s="432"/>
      <c r="B49" s="433"/>
      <c r="C49" s="436"/>
      <c r="D49" s="426"/>
      <c r="E49" s="427"/>
      <c r="F49" s="255"/>
      <c r="G49" s="180"/>
      <c r="H49" s="254"/>
      <c r="I49" s="255" t="s">
        <v>400</v>
      </c>
      <c r="J49" s="180" t="s">
        <v>401</v>
      </c>
      <c r="K49" s="294"/>
      <c r="L49" s="428"/>
      <c r="M49" s="429"/>
      <c r="N49" s="430"/>
      <c r="O49" s="295"/>
      <c r="P49" s="131">
        <f t="shared" si="0"/>
        <v>0</v>
      </c>
      <c r="Q49" s="167"/>
      <c r="R49" s="291">
        <f t="shared" si="1"/>
        <v>0</v>
      </c>
      <c r="S49" s="296">
        <f t="shared" si="2"/>
        <v>0</v>
      </c>
      <c r="T49" s="295"/>
      <c r="U49" s="131">
        <f t="shared" si="3"/>
        <v>0</v>
      </c>
      <c r="V49" s="167"/>
      <c r="W49" s="291">
        <f t="shared" si="7"/>
        <v>0</v>
      </c>
      <c r="X49" s="297">
        <f t="shared" si="5"/>
        <v>0</v>
      </c>
    </row>
    <row r="50" spans="1:24" ht="13.5" customHeight="1" x14ac:dyDescent="0.15">
      <c r="A50" s="431">
        <f t="shared" ref="A50" si="32">+A48+1</f>
        <v>22</v>
      </c>
      <c r="B50" s="433" t="s">
        <v>345</v>
      </c>
      <c r="C50" s="435" t="s">
        <v>1</v>
      </c>
      <c r="D50" s="426">
        <v>150</v>
      </c>
      <c r="E50" s="427">
        <v>68</v>
      </c>
      <c r="F50" s="255">
        <v>50</v>
      </c>
      <c r="G50" s="180">
        <v>238</v>
      </c>
      <c r="H50" s="254"/>
      <c r="I50" s="255">
        <v>100</v>
      </c>
      <c r="J50" s="180">
        <v>275</v>
      </c>
      <c r="K50" s="294"/>
      <c r="L50" s="428"/>
      <c r="M50" s="429">
        <f>+O50+O51+T50+T51</f>
        <v>0</v>
      </c>
      <c r="N50" s="430"/>
      <c r="O50" s="295"/>
      <c r="P50" s="131">
        <f t="shared" si="0"/>
        <v>0</v>
      </c>
      <c r="Q50" s="167"/>
      <c r="R50" s="291">
        <f t="shared" si="1"/>
        <v>0</v>
      </c>
      <c r="S50" s="296">
        <f t="shared" si="2"/>
        <v>0</v>
      </c>
      <c r="T50" s="295"/>
      <c r="U50" s="131">
        <f t="shared" si="3"/>
        <v>0</v>
      </c>
      <c r="V50" s="167"/>
      <c r="W50" s="291">
        <f t="shared" si="7"/>
        <v>0</v>
      </c>
      <c r="X50" s="297">
        <f t="shared" si="5"/>
        <v>0</v>
      </c>
    </row>
    <row r="51" spans="1:24" ht="13.5" customHeight="1" x14ac:dyDescent="0.15">
      <c r="A51" s="432"/>
      <c r="B51" s="433"/>
      <c r="C51" s="436"/>
      <c r="D51" s="426"/>
      <c r="E51" s="427"/>
      <c r="F51" s="255"/>
      <c r="G51" s="180"/>
      <c r="H51" s="254"/>
      <c r="I51" s="255"/>
      <c r="J51" s="180"/>
      <c r="K51" s="294"/>
      <c r="L51" s="428"/>
      <c r="M51" s="429"/>
      <c r="N51" s="430"/>
      <c r="O51" s="295"/>
      <c r="P51" s="131">
        <f t="shared" si="0"/>
        <v>0</v>
      </c>
      <c r="Q51" s="167"/>
      <c r="R51" s="291">
        <f t="shared" si="1"/>
        <v>0</v>
      </c>
      <c r="S51" s="296">
        <f t="shared" si="2"/>
        <v>0</v>
      </c>
      <c r="T51" s="295"/>
      <c r="U51" s="131">
        <f t="shared" si="3"/>
        <v>0</v>
      </c>
      <c r="V51" s="167"/>
      <c r="W51" s="291">
        <f t="shared" si="7"/>
        <v>0</v>
      </c>
      <c r="X51" s="297">
        <f t="shared" si="5"/>
        <v>0</v>
      </c>
    </row>
    <row r="52" spans="1:24" ht="13.5" customHeight="1" x14ac:dyDescent="0.15">
      <c r="A52" s="431">
        <f t="shared" ref="A52" si="33">+A50+1</f>
        <v>23</v>
      </c>
      <c r="B52" s="433" t="s">
        <v>346</v>
      </c>
      <c r="C52" s="435" t="s">
        <v>1</v>
      </c>
      <c r="D52" s="426">
        <v>125</v>
      </c>
      <c r="E52" s="427">
        <v>87</v>
      </c>
      <c r="F52" s="255">
        <v>50</v>
      </c>
      <c r="G52" s="180">
        <v>238</v>
      </c>
      <c r="H52" s="254"/>
      <c r="I52" s="255">
        <v>75</v>
      </c>
      <c r="J52" s="179">
        <v>206</v>
      </c>
      <c r="K52" s="294"/>
      <c r="L52" s="428"/>
      <c r="M52" s="429">
        <f>+O52+O53+T52+T53</f>
        <v>0</v>
      </c>
      <c r="N52" s="430"/>
      <c r="O52" s="295"/>
      <c r="P52" s="131">
        <f t="shared" si="0"/>
        <v>0</v>
      </c>
      <c r="Q52" s="167"/>
      <c r="R52" s="291">
        <f t="shared" si="1"/>
        <v>0</v>
      </c>
      <c r="S52" s="296">
        <f t="shared" si="2"/>
        <v>0</v>
      </c>
      <c r="T52" s="295"/>
      <c r="U52" s="131">
        <f t="shared" si="3"/>
        <v>0</v>
      </c>
      <c r="V52" s="167"/>
      <c r="W52" s="291">
        <f t="shared" si="7"/>
        <v>0</v>
      </c>
      <c r="X52" s="297">
        <f t="shared" si="5"/>
        <v>0</v>
      </c>
    </row>
    <row r="53" spans="1:24" ht="13.5" customHeight="1" x14ac:dyDescent="0.15">
      <c r="A53" s="432"/>
      <c r="B53" s="433"/>
      <c r="C53" s="436"/>
      <c r="D53" s="426"/>
      <c r="E53" s="427"/>
      <c r="F53" s="255"/>
      <c r="G53" s="180"/>
      <c r="H53" s="254"/>
      <c r="I53" s="255"/>
      <c r="J53" s="180"/>
      <c r="K53" s="294"/>
      <c r="L53" s="428"/>
      <c r="M53" s="429"/>
      <c r="N53" s="430"/>
      <c r="O53" s="295"/>
      <c r="P53" s="131">
        <f t="shared" si="0"/>
        <v>0</v>
      </c>
      <c r="Q53" s="167"/>
      <c r="R53" s="291">
        <f t="shared" si="1"/>
        <v>0</v>
      </c>
      <c r="S53" s="296">
        <f t="shared" si="2"/>
        <v>0</v>
      </c>
      <c r="T53" s="295"/>
      <c r="U53" s="131">
        <f t="shared" si="3"/>
        <v>0</v>
      </c>
      <c r="V53" s="167"/>
      <c r="W53" s="291">
        <f t="shared" si="7"/>
        <v>0</v>
      </c>
      <c r="X53" s="297">
        <f t="shared" si="5"/>
        <v>0</v>
      </c>
    </row>
    <row r="54" spans="1:24" ht="13.5" customHeight="1" x14ac:dyDescent="0.15">
      <c r="A54" s="431">
        <f t="shared" ref="A54" si="34">+A52+1</f>
        <v>24</v>
      </c>
      <c r="B54" s="433" t="s">
        <v>347</v>
      </c>
      <c r="C54" s="435" t="s">
        <v>1</v>
      </c>
      <c r="D54" s="426">
        <v>200</v>
      </c>
      <c r="E54" s="427">
        <v>76</v>
      </c>
      <c r="F54" s="255">
        <v>50</v>
      </c>
      <c r="G54" s="180">
        <v>238</v>
      </c>
      <c r="H54" s="254"/>
      <c r="I54" s="255" t="s">
        <v>384</v>
      </c>
      <c r="J54" s="180" t="s">
        <v>389</v>
      </c>
      <c r="K54" s="294"/>
      <c r="L54" s="428"/>
      <c r="M54" s="429">
        <f>+O54+O55+T54+T55</f>
        <v>0</v>
      </c>
      <c r="N54" s="430"/>
      <c r="O54" s="295"/>
      <c r="P54" s="131">
        <f t="shared" si="0"/>
        <v>0</v>
      </c>
      <c r="Q54" s="167"/>
      <c r="R54" s="291">
        <f t="shared" si="1"/>
        <v>0</v>
      </c>
      <c r="S54" s="296">
        <f t="shared" si="2"/>
        <v>0</v>
      </c>
      <c r="T54" s="295"/>
      <c r="U54" s="131">
        <f t="shared" si="3"/>
        <v>0</v>
      </c>
      <c r="V54" s="167"/>
      <c r="W54" s="291">
        <f t="shared" si="7"/>
        <v>0</v>
      </c>
      <c r="X54" s="297">
        <f t="shared" si="5"/>
        <v>0</v>
      </c>
    </row>
    <row r="55" spans="1:24" ht="13.5" customHeight="1" x14ac:dyDescent="0.15">
      <c r="A55" s="432"/>
      <c r="B55" s="433"/>
      <c r="C55" s="436"/>
      <c r="D55" s="426"/>
      <c r="E55" s="427"/>
      <c r="F55" s="255"/>
      <c r="G55" s="180"/>
      <c r="H55" s="254"/>
      <c r="I55" s="255" t="s">
        <v>400</v>
      </c>
      <c r="J55" s="180" t="s">
        <v>401</v>
      </c>
      <c r="K55" s="294"/>
      <c r="L55" s="428"/>
      <c r="M55" s="429"/>
      <c r="N55" s="430"/>
      <c r="O55" s="295"/>
      <c r="P55" s="131">
        <f t="shared" si="0"/>
        <v>0</v>
      </c>
      <c r="Q55" s="167"/>
      <c r="R55" s="291">
        <f t="shared" si="1"/>
        <v>0</v>
      </c>
      <c r="S55" s="296">
        <f t="shared" si="2"/>
        <v>0</v>
      </c>
      <c r="T55" s="295"/>
      <c r="U55" s="131">
        <f t="shared" si="3"/>
        <v>0</v>
      </c>
      <c r="V55" s="167"/>
      <c r="W55" s="291">
        <f t="shared" si="7"/>
        <v>0</v>
      </c>
      <c r="X55" s="297">
        <f t="shared" si="5"/>
        <v>0</v>
      </c>
    </row>
    <row r="56" spans="1:24" ht="13.5" customHeight="1" x14ac:dyDescent="0.15">
      <c r="A56" s="431">
        <f t="shared" ref="A56" si="35">+A54+1</f>
        <v>25</v>
      </c>
      <c r="B56" s="433" t="s">
        <v>348</v>
      </c>
      <c r="C56" s="435" t="s">
        <v>1</v>
      </c>
      <c r="D56" s="426">
        <v>225</v>
      </c>
      <c r="E56" s="427">
        <v>112</v>
      </c>
      <c r="F56" s="255">
        <v>50</v>
      </c>
      <c r="G56" s="180">
        <v>238</v>
      </c>
      <c r="H56" s="254"/>
      <c r="I56" s="255" t="s">
        <v>384</v>
      </c>
      <c r="J56" s="179" t="s">
        <v>389</v>
      </c>
      <c r="K56" s="294"/>
      <c r="L56" s="428"/>
      <c r="M56" s="429">
        <f>+O56+O57+T56+T57</f>
        <v>0</v>
      </c>
      <c r="N56" s="430"/>
      <c r="O56" s="295"/>
      <c r="P56" s="131">
        <f t="shared" si="0"/>
        <v>0</v>
      </c>
      <c r="Q56" s="167"/>
      <c r="R56" s="291">
        <f t="shared" si="1"/>
        <v>0</v>
      </c>
      <c r="S56" s="296">
        <f t="shared" si="2"/>
        <v>0</v>
      </c>
      <c r="T56" s="295"/>
      <c r="U56" s="131">
        <f t="shared" si="3"/>
        <v>0</v>
      </c>
      <c r="V56" s="167"/>
      <c r="W56" s="291">
        <f t="shared" si="7"/>
        <v>0</v>
      </c>
      <c r="X56" s="297">
        <f t="shared" si="5"/>
        <v>0</v>
      </c>
    </row>
    <row r="57" spans="1:24" ht="13.5" customHeight="1" x14ac:dyDescent="0.15">
      <c r="A57" s="432"/>
      <c r="B57" s="433"/>
      <c r="C57" s="436"/>
      <c r="D57" s="426"/>
      <c r="E57" s="427"/>
      <c r="F57" s="255"/>
      <c r="G57" s="180"/>
      <c r="H57" s="254"/>
      <c r="I57" s="255" t="s">
        <v>399</v>
      </c>
      <c r="J57" s="180" t="s">
        <v>398</v>
      </c>
      <c r="K57" s="294"/>
      <c r="L57" s="428"/>
      <c r="M57" s="429"/>
      <c r="N57" s="430"/>
      <c r="O57" s="295"/>
      <c r="P57" s="131">
        <f t="shared" si="0"/>
        <v>0</v>
      </c>
      <c r="Q57" s="167"/>
      <c r="R57" s="291">
        <f t="shared" si="1"/>
        <v>0</v>
      </c>
      <c r="S57" s="296">
        <f t="shared" si="2"/>
        <v>0</v>
      </c>
      <c r="T57" s="295"/>
      <c r="U57" s="131">
        <f t="shared" si="3"/>
        <v>0</v>
      </c>
      <c r="V57" s="167"/>
      <c r="W57" s="291">
        <f t="shared" si="7"/>
        <v>0</v>
      </c>
      <c r="X57" s="297">
        <f t="shared" si="5"/>
        <v>0</v>
      </c>
    </row>
    <row r="58" spans="1:24" ht="13.5" customHeight="1" x14ac:dyDescent="0.15">
      <c r="A58" s="431">
        <f t="shared" ref="A58" si="36">+A56+1</f>
        <v>26</v>
      </c>
      <c r="B58" s="437" t="s">
        <v>417</v>
      </c>
      <c r="C58" s="435" t="s">
        <v>1</v>
      </c>
      <c r="D58" s="426">
        <v>200</v>
      </c>
      <c r="E58" s="427">
        <v>87</v>
      </c>
      <c r="F58" s="255">
        <v>50</v>
      </c>
      <c r="G58" s="180">
        <v>238</v>
      </c>
      <c r="H58" s="254"/>
      <c r="I58" s="255" t="s">
        <v>385</v>
      </c>
      <c r="J58" s="180" t="s">
        <v>390</v>
      </c>
      <c r="K58" s="294"/>
      <c r="L58" s="428"/>
      <c r="M58" s="429">
        <f>+O58+O59+T58+T59</f>
        <v>0</v>
      </c>
      <c r="N58" s="430"/>
      <c r="O58" s="295"/>
      <c r="P58" s="131">
        <f t="shared" si="0"/>
        <v>0</v>
      </c>
      <c r="Q58" s="167"/>
      <c r="R58" s="291">
        <f t="shared" si="1"/>
        <v>0</v>
      </c>
      <c r="S58" s="296">
        <f t="shared" si="2"/>
        <v>0</v>
      </c>
      <c r="T58" s="295"/>
      <c r="U58" s="131">
        <f t="shared" si="3"/>
        <v>0</v>
      </c>
      <c r="V58" s="167"/>
      <c r="W58" s="291">
        <f t="shared" si="7"/>
        <v>0</v>
      </c>
      <c r="X58" s="297">
        <f t="shared" si="5"/>
        <v>0</v>
      </c>
    </row>
    <row r="59" spans="1:24" ht="13.5" customHeight="1" x14ac:dyDescent="0.15">
      <c r="A59" s="432"/>
      <c r="B59" s="437"/>
      <c r="C59" s="436"/>
      <c r="D59" s="426"/>
      <c r="E59" s="427"/>
      <c r="F59" s="255"/>
      <c r="G59" s="180"/>
      <c r="H59" s="254"/>
      <c r="I59" s="255" t="s">
        <v>409</v>
      </c>
      <c r="J59" s="180" t="s">
        <v>410</v>
      </c>
      <c r="K59" s="294"/>
      <c r="L59" s="428"/>
      <c r="M59" s="429"/>
      <c r="N59" s="430"/>
      <c r="O59" s="295"/>
      <c r="P59" s="131">
        <f t="shared" si="0"/>
        <v>0</v>
      </c>
      <c r="Q59" s="167"/>
      <c r="R59" s="291">
        <f t="shared" si="1"/>
        <v>0</v>
      </c>
      <c r="S59" s="296">
        <f t="shared" si="2"/>
        <v>0</v>
      </c>
      <c r="T59" s="295"/>
      <c r="U59" s="131">
        <f t="shared" si="3"/>
        <v>0</v>
      </c>
      <c r="V59" s="167"/>
      <c r="W59" s="291">
        <f t="shared" si="7"/>
        <v>0</v>
      </c>
      <c r="X59" s="297">
        <f>IF(U59=0,0,W59/U59*100)</f>
        <v>0</v>
      </c>
    </row>
    <row r="60" spans="1:24" ht="13.5" customHeight="1" x14ac:dyDescent="0.15">
      <c r="A60" s="431">
        <f t="shared" ref="A60" si="37">+A58+1</f>
        <v>27</v>
      </c>
      <c r="B60" s="433" t="s">
        <v>349</v>
      </c>
      <c r="C60" s="435" t="s">
        <v>1</v>
      </c>
      <c r="D60" s="426">
        <v>300</v>
      </c>
      <c r="E60" s="427">
        <v>71</v>
      </c>
      <c r="F60" s="255">
        <v>150</v>
      </c>
      <c r="G60" s="180">
        <v>714</v>
      </c>
      <c r="H60" s="254"/>
      <c r="I60" s="255">
        <v>150</v>
      </c>
      <c r="J60" s="180">
        <v>412</v>
      </c>
      <c r="K60" s="294"/>
      <c r="L60" s="428"/>
      <c r="M60" s="429">
        <f>+O60+O61+T60+T61</f>
        <v>0</v>
      </c>
      <c r="N60" s="430"/>
      <c r="O60" s="295"/>
      <c r="P60" s="131">
        <f t="shared" ref="P60:P87" si="38">+O60/210*1000</f>
        <v>0</v>
      </c>
      <c r="Q60" s="167"/>
      <c r="R60" s="291">
        <f>+H60+Q60</f>
        <v>0</v>
      </c>
      <c r="S60" s="296">
        <f t="shared" ref="S60:S87" si="39">IF(P60=0,0,R60/P60*100)</f>
        <v>0</v>
      </c>
      <c r="T60" s="295"/>
      <c r="U60" s="131">
        <f t="shared" ref="U60:U87" si="40">+T60/210/SQRT(3)*1000</f>
        <v>0</v>
      </c>
      <c r="V60" s="167"/>
      <c r="W60" s="291">
        <f t="shared" si="7"/>
        <v>0</v>
      </c>
      <c r="X60" s="297">
        <f t="shared" ref="X60:X87" si="41">IF(U60=0,0,W60/U60*100)</f>
        <v>0</v>
      </c>
    </row>
    <row r="61" spans="1:24" ht="13.5" customHeight="1" x14ac:dyDescent="0.15">
      <c r="A61" s="432"/>
      <c r="B61" s="479"/>
      <c r="C61" s="436"/>
      <c r="D61" s="426"/>
      <c r="E61" s="427"/>
      <c r="F61" s="255"/>
      <c r="G61" s="180"/>
      <c r="H61" s="254"/>
      <c r="I61" s="255"/>
      <c r="J61" s="180"/>
      <c r="K61" s="294"/>
      <c r="L61" s="428"/>
      <c r="M61" s="429"/>
      <c r="N61" s="430"/>
      <c r="O61" s="295"/>
      <c r="P61" s="131">
        <f t="shared" si="38"/>
        <v>0</v>
      </c>
      <c r="Q61" s="167"/>
      <c r="R61" s="291">
        <f>+H61+Q61</f>
        <v>0</v>
      </c>
      <c r="S61" s="296">
        <f t="shared" si="39"/>
        <v>0</v>
      </c>
      <c r="T61" s="295"/>
      <c r="U61" s="131">
        <f t="shared" si="40"/>
        <v>0</v>
      </c>
      <c r="V61" s="167"/>
      <c r="W61" s="291">
        <f t="shared" si="7"/>
        <v>0</v>
      </c>
      <c r="X61" s="297">
        <f t="shared" si="41"/>
        <v>0</v>
      </c>
    </row>
    <row r="62" spans="1:24" ht="13.5" customHeight="1" x14ac:dyDescent="0.15">
      <c r="A62" s="431">
        <f t="shared" ref="A62" si="42">+A60+1</f>
        <v>28</v>
      </c>
      <c r="B62" s="437" t="s">
        <v>547</v>
      </c>
      <c r="C62" s="435" t="s">
        <v>1</v>
      </c>
      <c r="D62" s="426" t="s">
        <v>553</v>
      </c>
      <c r="E62" s="427">
        <v>75</v>
      </c>
      <c r="F62" s="255" t="s">
        <v>553</v>
      </c>
      <c r="G62" s="180" t="s">
        <v>553</v>
      </c>
      <c r="H62" s="254"/>
      <c r="I62" s="255" t="s">
        <v>553</v>
      </c>
      <c r="J62" s="180" t="s">
        <v>553</v>
      </c>
      <c r="K62" s="294"/>
      <c r="L62" s="428"/>
      <c r="M62" s="429">
        <f>+O62+O63+T62+T63</f>
        <v>0</v>
      </c>
      <c r="N62" s="430"/>
      <c r="O62" s="295"/>
      <c r="P62" s="131">
        <f t="shared" si="38"/>
        <v>0</v>
      </c>
      <c r="Q62" s="167"/>
      <c r="R62" s="291">
        <f t="shared" ref="R62:R63" si="43">+H62+Q62</f>
        <v>0</v>
      </c>
      <c r="S62" s="296">
        <f t="shared" si="39"/>
        <v>0</v>
      </c>
      <c r="T62" s="295"/>
      <c r="U62" s="131">
        <f t="shared" si="40"/>
        <v>0</v>
      </c>
      <c r="V62" s="167"/>
      <c r="W62" s="291">
        <f t="shared" ref="W62:W65" si="44">+K62+V62</f>
        <v>0</v>
      </c>
      <c r="X62" s="297">
        <f t="shared" si="41"/>
        <v>0</v>
      </c>
    </row>
    <row r="63" spans="1:24" ht="13.5" customHeight="1" x14ac:dyDescent="0.15">
      <c r="A63" s="432"/>
      <c r="B63" s="437"/>
      <c r="C63" s="436"/>
      <c r="D63" s="426"/>
      <c r="E63" s="427"/>
      <c r="F63" s="255" t="s">
        <v>553</v>
      </c>
      <c r="G63" s="180" t="s">
        <v>553</v>
      </c>
      <c r="H63" s="254"/>
      <c r="I63" s="255" t="s">
        <v>553</v>
      </c>
      <c r="J63" s="180" t="s">
        <v>553</v>
      </c>
      <c r="K63" s="294"/>
      <c r="L63" s="428"/>
      <c r="M63" s="429"/>
      <c r="N63" s="430"/>
      <c r="O63" s="295"/>
      <c r="P63" s="131">
        <f t="shared" si="38"/>
        <v>0</v>
      </c>
      <c r="Q63" s="167"/>
      <c r="R63" s="291">
        <f t="shared" si="43"/>
        <v>0</v>
      </c>
      <c r="S63" s="296">
        <f t="shared" si="39"/>
        <v>0</v>
      </c>
      <c r="T63" s="295"/>
      <c r="U63" s="131">
        <f t="shared" si="40"/>
        <v>0</v>
      </c>
      <c r="V63" s="167"/>
      <c r="W63" s="291">
        <f t="shared" si="44"/>
        <v>0</v>
      </c>
      <c r="X63" s="297">
        <f>IF(U63=0,0,W63/U63*100)</f>
        <v>0</v>
      </c>
    </row>
    <row r="64" spans="1:24" ht="13.5" customHeight="1" x14ac:dyDescent="0.15">
      <c r="A64" s="431">
        <f t="shared" ref="A64" si="45">+A62+1</f>
        <v>29</v>
      </c>
      <c r="B64" s="433" t="s">
        <v>548</v>
      </c>
      <c r="C64" s="435" t="s">
        <v>1</v>
      </c>
      <c r="D64" s="426">
        <v>150</v>
      </c>
      <c r="E64" s="427">
        <v>45</v>
      </c>
      <c r="F64" s="255">
        <v>50</v>
      </c>
      <c r="G64" s="180">
        <v>238</v>
      </c>
      <c r="H64" s="254"/>
      <c r="I64" s="255">
        <v>100</v>
      </c>
      <c r="J64" s="180">
        <v>275</v>
      </c>
      <c r="K64" s="294"/>
      <c r="L64" s="428"/>
      <c r="M64" s="429">
        <f>+O64+O65+T64+T65</f>
        <v>0</v>
      </c>
      <c r="N64" s="430"/>
      <c r="O64" s="295"/>
      <c r="P64" s="131">
        <f t="shared" ref="P64:P65" si="46">+O64/210*1000</f>
        <v>0</v>
      </c>
      <c r="Q64" s="167"/>
      <c r="R64" s="291">
        <f>+H64+Q64</f>
        <v>0</v>
      </c>
      <c r="S64" s="296">
        <f t="shared" ref="S64:S65" si="47">IF(P64=0,0,R64/P64*100)</f>
        <v>0</v>
      </c>
      <c r="T64" s="295"/>
      <c r="U64" s="131">
        <f t="shared" ref="U64:U65" si="48">+T64/210/SQRT(3)*1000</f>
        <v>0</v>
      </c>
      <c r="V64" s="167"/>
      <c r="W64" s="291">
        <f t="shared" si="44"/>
        <v>0</v>
      </c>
      <c r="X64" s="297">
        <f t="shared" ref="X64:X65" si="49">IF(U64=0,0,W64/U64*100)</f>
        <v>0</v>
      </c>
    </row>
    <row r="65" spans="1:24" ht="13.5" customHeight="1" x14ac:dyDescent="0.15">
      <c r="A65" s="432"/>
      <c r="B65" s="479"/>
      <c r="C65" s="436"/>
      <c r="D65" s="426"/>
      <c r="E65" s="427"/>
      <c r="F65" s="255"/>
      <c r="G65" s="180"/>
      <c r="H65" s="254"/>
      <c r="I65" s="255"/>
      <c r="J65" s="180"/>
      <c r="K65" s="294"/>
      <c r="L65" s="428"/>
      <c r="M65" s="429"/>
      <c r="N65" s="430"/>
      <c r="O65" s="295"/>
      <c r="P65" s="131">
        <f t="shared" si="46"/>
        <v>0</v>
      </c>
      <c r="Q65" s="167"/>
      <c r="R65" s="291">
        <f>+H65+Q65</f>
        <v>0</v>
      </c>
      <c r="S65" s="296">
        <f t="shared" si="47"/>
        <v>0</v>
      </c>
      <c r="T65" s="295"/>
      <c r="U65" s="131">
        <f t="shared" si="48"/>
        <v>0</v>
      </c>
      <c r="V65" s="167"/>
      <c r="W65" s="291">
        <f t="shared" si="44"/>
        <v>0</v>
      </c>
      <c r="X65" s="297">
        <f t="shared" si="49"/>
        <v>0</v>
      </c>
    </row>
    <row r="66" spans="1:24" ht="13.5" customHeight="1" x14ac:dyDescent="0.15">
      <c r="A66" s="431">
        <f t="shared" ref="A66" si="50">+A64+1</f>
        <v>30</v>
      </c>
      <c r="B66" s="433" t="s">
        <v>350</v>
      </c>
      <c r="C66" s="434" t="s">
        <v>351</v>
      </c>
      <c r="D66" s="426">
        <v>150</v>
      </c>
      <c r="E66" s="427">
        <v>100</v>
      </c>
      <c r="F66" s="255">
        <v>50</v>
      </c>
      <c r="G66" s="180">
        <v>238</v>
      </c>
      <c r="H66" s="254"/>
      <c r="I66" s="255">
        <v>100</v>
      </c>
      <c r="J66" s="180">
        <v>275</v>
      </c>
      <c r="K66" s="294"/>
      <c r="L66" s="428"/>
      <c r="M66" s="429">
        <f>+O66+O67+T66+T67</f>
        <v>0</v>
      </c>
      <c r="N66" s="430"/>
      <c r="O66" s="295"/>
      <c r="P66" s="131">
        <f>+O66/210*1000</f>
        <v>0</v>
      </c>
      <c r="Q66" s="167"/>
      <c r="R66" s="291">
        <f t="shared" ref="R66:R88" si="51">+H66+Q66</f>
        <v>0</v>
      </c>
      <c r="S66" s="296">
        <f t="shared" si="39"/>
        <v>0</v>
      </c>
      <c r="T66" s="295"/>
      <c r="U66" s="131">
        <f t="shared" si="40"/>
        <v>0</v>
      </c>
      <c r="V66" s="167"/>
      <c r="W66" s="291">
        <f t="shared" si="7"/>
        <v>0</v>
      </c>
      <c r="X66" s="297">
        <f t="shared" si="41"/>
        <v>0</v>
      </c>
    </row>
    <row r="67" spans="1:24" ht="13.5" customHeight="1" x14ac:dyDescent="0.15">
      <c r="A67" s="432"/>
      <c r="B67" s="433"/>
      <c r="C67" s="434"/>
      <c r="D67" s="426"/>
      <c r="E67" s="427"/>
      <c r="F67" s="255"/>
      <c r="G67" s="180"/>
      <c r="H67" s="254"/>
      <c r="I67" s="255"/>
      <c r="J67" s="180"/>
      <c r="K67" s="294"/>
      <c r="L67" s="428"/>
      <c r="M67" s="429"/>
      <c r="N67" s="430"/>
      <c r="O67" s="295"/>
      <c r="P67" s="131">
        <f t="shared" si="38"/>
        <v>0</v>
      </c>
      <c r="Q67" s="167"/>
      <c r="R67" s="291">
        <f t="shared" si="51"/>
        <v>0</v>
      </c>
      <c r="S67" s="296">
        <f t="shared" si="39"/>
        <v>0</v>
      </c>
      <c r="T67" s="295"/>
      <c r="U67" s="131">
        <f t="shared" si="40"/>
        <v>0</v>
      </c>
      <c r="V67" s="167"/>
      <c r="W67" s="291">
        <f t="shared" si="7"/>
        <v>0</v>
      </c>
      <c r="X67" s="297">
        <f t="shared" si="41"/>
        <v>0</v>
      </c>
    </row>
    <row r="68" spans="1:24" ht="13.5" customHeight="1" x14ac:dyDescent="0.15">
      <c r="A68" s="431">
        <f t="shared" ref="A68" si="52">+A66+1</f>
        <v>31</v>
      </c>
      <c r="B68" s="433" t="s">
        <v>181</v>
      </c>
      <c r="C68" s="434" t="s">
        <v>351</v>
      </c>
      <c r="D68" s="426">
        <v>600</v>
      </c>
      <c r="E68" s="427">
        <v>122</v>
      </c>
      <c r="F68" s="255">
        <v>150</v>
      </c>
      <c r="G68" s="180">
        <v>714</v>
      </c>
      <c r="H68" s="254"/>
      <c r="I68" s="255">
        <v>300</v>
      </c>
      <c r="J68" s="179">
        <v>824</v>
      </c>
      <c r="K68" s="294"/>
      <c r="L68" s="428"/>
      <c r="M68" s="429">
        <f>+O68+O69+T68+T69</f>
        <v>0</v>
      </c>
      <c r="N68" s="430"/>
      <c r="O68" s="295"/>
      <c r="P68" s="131">
        <f t="shared" ref="P68:P69" si="53">+O68/210*1000</f>
        <v>0</v>
      </c>
      <c r="Q68" s="167"/>
      <c r="R68" s="291">
        <f t="shared" si="51"/>
        <v>0</v>
      </c>
      <c r="S68" s="296">
        <f t="shared" ref="S68:S69" si="54">IF(P68=0,0,R68/P68*100)</f>
        <v>0</v>
      </c>
      <c r="T68" s="295"/>
      <c r="U68" s="131">
        <f t="shared" ref="U68:U69" si="55">+T68/210/SQRT(3)*1000</f>
        <v>0</v>
      </c>
      <c r="V68" s="167"/>
      <c r="W68" s="291">
        <f t="shared" si="7"/>
        <v>0</v>
      </c>
      <c r="X68" s="297">
        <f t="shared" ref="X68:X69" si="56">IF(U68=0,0,W68/U68*100)</f>
        <v>0</v>
      </c>
    </row>
    <row r="69" spans="1:24" ht="13.5" customHeight="1" x14ac:dyDescent="0.15">
      <c r="A69" s="432"/>
      <c r="B69" s="433"/>
      <c r="C69" s="434"/>
      <c r="D69" s="426"/>
      <c r="E69" s="427"/>
      <c r="F69" s="255">
        <v>150</v>
      </c>
      <c r="G69" s="180">
        <v>714</v>
      </c>
      <c r="H69" s="254"/>
      <c r="I69" s="255"/>
      <c r="J69" s="180"/>
      <c r="K69" s="294"/>
      <c r="L69" s="428"/>
      <c r="M69" s="429"/>
      <c r="N69" s="430"/>
      <c r="O69" s="295"/>
      <c r="P69" s="131">
        <f t="shared" si="53"/>
        <v>0</v>
      </c>
      <c r="Q69" s="167"/>
      <c r="R69" s="291">
        <f t="shared" si="51"/>
        <v>0</v>
      </c>
      <c r="S69" s="296">
        <f t="shared" si="54"/>
        <v>0</v>
      </c>
      <c r="T69" s="295"/>
      <c r="U69" s="131">
        <f t="shared" si="55"/>
        <v>0</v>
      </c>
      <c r="V69" s="167"/>
      <c r="W69" s="291">
        <f t="shared" si="7"/>
        <v>0</v>
      </c>
      <c r="X69" s="297">
        <f t="shared" si="56"/>
        <v>0</v>
      </c>
    </row>
    <row r="70" spans="1:24" ht="13.5" customHeight="1" x14ac:dyDescent="0.15">
      <c r="A70" s="431">
        <f t="shared" ref="A70" si="57">+A68+1</f>
        <v>32</v>
      </c>
      <c r="B70" s="433" t="s">
        <v>352</v>
      </c>
      <c r="C70" s="434" t="s">
        <v>351</v>
      </c>
      <c r="D70" s="426">
        <v>125</v>
      </c>
      <c r="E70" s="427">
        <v>83</v>
      </c>
      <c r="F70" s="255">
        <v>50</v>
      </c>
      <c r="G70" s="180">
        <v>238</v>
      </c>
      <c r="H70" s="254"/>
      <c r="I70" s="255">
        <v>75</v>
      </c>
      <c r="J70" s="179">
        <v>206</v>
      </c>
      <c r="K70" s="294"/>
      <c r="L70" s="428"/>
      <c r="M70" s="429">
        <f>+O70+O71+T70+T71</f>
        <v>0</v>
      </c>
      <c r="N70" s="430"/>
      <c r="O70" s="295"/>
      <c r="P70" s="131">
        <f t="shared" si="38"/>
        <v>0</v>
      </c>
      <c r="Q70" s="167"/>
      <c r="R70" s="291">
        <f t="shared" si="51"/>
        <v>0</v>
      </c>
      <c r="S70" s="296">
        <f t="shared" si="39"/>
        <v>0</v>
      </c>
      <c r="T70" s="295"/>
      <c r="U70" s="131">
        <f t="shared" si="40"/>
        <v>0</v>
      </c>
      <c r="V70" s="167"/>
      <c r="W70" s="291">
        <f t="shared" si="7"/>
        <v>0</v>
      </c>
      <c r="X70" s="297">
        <f t="shared" si="41"/>
        <v>0</v>
      </c>
    </row>
    <row r="71" spans="1:24" ht="13.5" customHeight="1" x14ac:dyDescent="0.15">
      <c r="A71" s="432"/>
      <c r="B71" s="433"/>
      <c r="C71" s="434"/>
      <c r="D71" s="426"/>
      <c r="E71" s="427"/>
      <c r="F71" s="255"/>
      <c r="G71" s="180"/>
      <c r="H71" s="254"/>
      <c r="I71" s="255"/>
      <c r="J71" s="180"/>
      <c r="K71" s="294"/>
      <c r="L71" s="428"/>
      <c r="M71" s="429"/>
      <c r="N71" s="430"/>
      <c r="O71" s="295"/>
      <c r="P71" s="131">
        <f t="shared" si="38"/>
        <v>0</v>
      </c>
      <c r="Q71" s="167"/>
      <c r="R71" s="291">
        <f t="shared" si="51"/>
        <v>0</v>
      </c>
      <c r="S71" s="296">
        <f t="shared" si="39"/>
        <v>0</v>
      </c>
      <c r="T71" s="295"/>
      <c r="U71" s="131">
        <f t="shared" si="40"/>
        <v>0</v>
      </c>
      <c r="V71" s="167"/>
      <c r="W71" s="291">
        <f t="shared" si="7"/>
        <v>0</v>
      </c>
      <c r="X71" s="297">
        <f t="shared" si="41"/>
        <v>0</v>
      </c>
    </row>
    <row r="72" spans="1:24" ht="13.5" customHeight="1" x14ac:dyDescent="0.15">
      <c r="A72" s="431">
        <f t="shared" ref="A72" si="58">+A70+1</f>
        <v>33</v>
      </c>
      <c r="B72" s="433" t="s">
        <v>353</v>
      </c>
      <c r="C72" s="434" t="s">
        <v>351</v>
      </c>
      <c r="D72" s="426">
        <v>250</v>
      </c>
      <c r="E72" s="427">
        <v>116</v>
      </c>
      <c r="F72" s="255">
        <v>50</v>
      </c>
      <c r="G72" s="180">
        <v>238</v>
      </c>
      <c r="H72" s="254"/>
      <c r="I72" s="255" t="s">
        <v>386</v>
      </c>
      <c r="J72" s="180" t="s">
        <v>392</v>
      </c>
      <c r="K72" s="294"/>
      <c r="L72" s="428"/>
      <c r="M72" s="429">
        <f>+O72+O73+T72+T73</f>
        <v>0</v>
      </c>
      <c r="N72" s="430"/>
      <c r="O72" s="295"/>
      <c r="P72" s="131">
        <f t="shared" si="38"/>
        <v>0</v>
      </c>
      <c r="Q72" s="167"/>
      <c r="R72" s="291">
        <f t="shared" si="51"/>
        <v>0</v>
      </c>
      <c r="S72" s="296">
        <f t="shared" si="39"/>
        <v>0</v>
      </c>
      <c r="T72" s="295"/>
      <c r="U72" s="131">
        <f t="shared" si="40"/>
        <v>0</v>
      </c>
      <c r="V72" s="167"/>
      <c r="W72" s="291">
        <f t="shared" si="7"/>
        <v>0</v>
      </c>
      <c r="X72" s="297">
        <f t="shared" si="41"/>
        <v>0</v>
      </c>
    </row>
    <row r="73" spans="1:24" ht="13.5" customHeight="1" x14ac:dyDescent="0.15">
      <c r="A73" s="432"/>
      <c r="B73" s="433"/>
      <c r="C73" s="434"/>
      <c r="D73" s="426"/>
      <c r="E73" s="427"/>
      <c r="F73" s="255"/>
      <c r="G73" s="180"/>
      <c r="H73" s="254"/>
      <c r="I73" s="255" t="s">
        <v>399</v>
      </c>
      <c r="J73" s="180" t="s">
        <v>402</v>
      </c>
      <c r="K73" s="294"/>
      <c r="L73" s="428"/>
      <c r="M73" s="429"/>
      <c r="N73" s="430"/>
      <c r="O73" s="295"/>
      <c r="P73" s="131">
        <f t="shared" si="38"/>
        <v>0</v>
      </c>
      <c r="Q73" s="167"/>
      <c r="R73" s="291">
        <f t="shared" si="51"/>
        <v>0</v>
      </c>
      <c r="S73" s="296">
        <f t="shared" si="39"/>
        <v>0</v>
      </c>
      <c r="T73" s="295"/>
      <c r="U73" s="131">
        <f t="shared" si="40"/>
        <v>0</v>
      </c>
      <c r="V73" s="167"/>
      <c r="W73" s="291">
        <f t="shared" si="7"/>
        <v>0</v>
      </c>
      <c r="X73" s="297">
        <f t="shared" si="41"/>
        <v>0</v>
      </c>
    </row>
    <row r="74" spans="1:24" ht="13.5" customHeight="1" x14ac:dyDescent="0.15">
      <c r="A74" s="431">
        <f t="shared" ref="A74" si="59">+A72+1</f>
        <v>34</v>
      </c>
      <c r="B74" s="433" t="s">
        <v>354</v>
      </c>
      <c r="C74" s="434" t="s">
        <v>351</v>
      </c>
      <c r="D74" s="426">
        <v>375</v>
      </c>
      <c r="E74" s="427">
        <v>183</v>
      </c>
      <c r="F74" s="255" t="s">
        <v>413</v>
      </c>
      <c r="G74" s="255" t="s">
        <v>413</v>
      </c>
      <c r="H74" s="254"/>
      <c r="I74" s="255" t="s">
        <v>387</v>
      </c>
      <c r="J74" s="180" t="s">
        <v>394</v>
      </c>
      <c r="K74" s="294"/>
      <c r="L74" s="428"/>
      <c r="M74" s="429">
        <f>+O74+O75+T74+T75</f>
        <v>0</v>
      </c>
      <c r="N74" s="430"/>
      <c r="O74" s="295"/>
      <c r="P74" s="131">
        <f t="shared" si="38"/>
        <v>0</v>
      </c>
      <c r="Q74" s="167"/>
      <c r="R74" s="291">
        <f t="shared" si="51"/>
        <v>0</v>
      </c>
      <c r="S74" s="296">
        <f t="shared" si="39"/>
        <v>0</v>
      </c>
      <c r="T74" s="295"/>
      <c r="U74" s="131">
        <f t="shared" si="40"/>
        <v>0</v>
      </c>
      <c r="V74" s="167"/>
      <c r="W74" s="291">
        <f t="shared" si="7"/>
        <v>0</v>
      </c>
      <c r="X74" s="297">
        <f t="shared" si="41"/>
        <v>0</v>
      </c>
    </row>
    <row r="75" spans="1:24" ht="13.5" customHeight="1" x14ac:dyDescent="0.15">
      <c r="A75" s="432"/>
      <c r="B75" s="433"/>
      <c r="C75" s="434"/>
      <c r="D75" s="426"/>
      <c r="E75" s="427"/>
      <c r="F75" s="255" t="s">
        <v>400</v>
      </c>
      <c r="G75" s="180" t="s">
        <v>405</v>
      </c>
      <c r="H75" s="254"/>
      <c r="I75" s="255" t="s">
        <v>399</v>
      </c>
      <c r="J75" s="180" t="s">
        <v>402</v>
      </c>
      <c r="K75" s="294"/>
      <c r="L75" s="428"/>
      <c r="M75" s="429"/>
      <c r="N75" s="430"/>
      <c r="O75" s="295"/>
      <c r="P75" s="131">
        <f t="shared" si="38"/>
        <v>0</v>
      </c>
      <c r="Q75" s="167"/>
      <c r="R75" s="291">
        <f t="shared" si="51"/>
        <v>0</v>
      </c>
      <c r="S75" s="296">
        <f t="shared" si="39"/>
        <v>0</v>
      </c>
      <c r="T75" s="295"/>
      <c r="U75" s="131">
        <f t="shared" si="40"/>
        <v>0</v>
      </c>
      <c r="V75" s="167"/>
      <c r="W75" s="291">
        <f t="shared" si="7"/>
        <v>0</v>
      </c>
      <c r="X75" s="297">
        <f t="shared" si="41"/>
        <v>0</v>
      </c>
    </row>
    <row r="76" spans="1:24" ht="13.5" customHeight="1" x14ac:dyDescent="0.15">
      <c r="A76" s="431">
        <f t="shared" ref="A76" si="60">+A74+1</f>
        <v>35</v>
      </c>
      <c r="B76" s="433" t="s">
        <v>549</v>
      </c>
      <c r="C76" s="434" t="s">
        <v>351</v>
      </c>
      <c r="D76" s="426">
        <v>200</v>
      </c>
      <c r="E76" s="427">
        <v>52</v>
      </c>
      <c r="F76" s="255">
        <v>50</v>
      </c>
      <c r="G76" s="180">
        <v>238</v>
      </c>
      <c r="H76" s="254"/>
      <c r="I76" s="255">
        <v>150</v>
      </c>
      <c r="J76" s="180">
        <v>412</v>
      </c>
      <c r="K76" s="294"/>
      <c r="L76" s="428"/>
      <c r="M76" s="429">
        <f>+O76+O77+T76+T77</f>
        <v>0</v>
      </c>
      <c r="N76" s="430"/>
      <c r="O76" s="295"/>
      <c r="P76" s="131">
        <f>+O76/210*1000</f>
        <v>0</v>
      </c>
      <c r="Q76" s="167"/>
      <c r="R76" s="291">
        <f>+H76+Q76</f>
        <v>0</v>
      </c>
      <c r="S76" s="296">
        <f>IF(P76=0,0,R76/P76*100)</f>
        <v>0</v>
      </c>
      <c r="T76" s="295"/>
      <c r="U76" s="131">
        <f t="shared" ref="U76:U77" si="61">+T76/210/SQRT(3)*1000</f>
        <v>0</v>
      </c>
      <c r="V76" s="167"/>
      <c r="W76" s="291">
        <f t="shared" ref="W76:W77" si="62">+K76+V76</f>
        <v>0</v>
      </c>
      <c r="X76" s="297">
        <f t="shared" ref="X76:X77" si="63">IF(U76=0,0,W76/U76*100)</f>
        <v>0</v>
      </c>
    </row>
    <row r="77" spans="1:24" ht="13.5" customHeight="1" x14ac:dyDescent="0.15">
      <c r="A77" s="432"/>
      <c r="B77" s="433"/>
      <c r="C77" s="434"/>
      <c r="D77" s="426"/>
      <c r="E77" s="427"/>
      <c r="F77" s="255"/>
      <c r="G77" s="180"/>
      <c r="H77" s="254"/>
      <c r="I77" s="255"/>
      <c r="J77" s="180"/>
      <c r="K77" s="294"/>
      <c r="L77" s="428"/>
      <c r="M77" s="429"/>
      <c r="N77" s="430"/>
      <c r="O77" s="295"/>
      <c r="P77" s="131">
        <f t="shared" ref="P77" si="64">+O77/210*1000</f>
        <v>0</v>
      </c>
      <c r="Q77" s="167"/>
      <c r="R77" s="291">
        <f t="shared" ref="R77" si="65">+H77+Q77</f>
        <v>0</v>
      </c>
      <c r="S77" s="296">
        <f t="shared" ref="S77" si="66">IF(P77=0,0,R77/P77*100)</f>
        <v>0</v>
      </c>
      <c r="T77" s="295"/>
      <c r="U77" s="131">
        <f t="shared" si="61"/>
        <v>0</v>
      </c>
      <c r="V77" s="167"/>
      <c r="W77" s="291">
        <f t="shared" si="62"/>
        <v>0</v>
      </c>
      <c r="X77" s="297">
        <f t="shared" si="63"/>
        <v>0</v>
      </c>
    </row>
    <row r="78" spans="1:24" ht="13.5" customHeight="1" x14ac:dyDescent="0.15">
      <c r="A78" s="431">
        <f t="shared" ref="A78" si="67">+A76+1</f>
        <v>36</v>
      </c>
      <c r="B78" s="433" t="s">
        <v>355</v>
      </c>
      <c r="C78" s="434" t="s">
        <v>351</v>
      </c>
      <c r="D78" s="426">
        <v>300</v>
      </c>
      <c r="E78" s="427">
        <v>136</v>
      </c>
      <c r="F78" s="255">
        <v>50</v>
      </c>
      <c r="G78" s="180">
        <v>238</v>
      </c>
      <c r="H78" s="254"/>
      <c r="I78" s="255" t="s">
        <v>386</v>
      </c>
      <c r="J78" s="180" t="s">
        <v>392</v>
      </c>
      <c r="K78" s="294"/>
      <c r="L78" s="428"/>
      <c r="M78" s="429">
        <f>+O78+O79+T78+T79</f>
        <v>0</v>
      </c>
      <c r="N78" s="430"/>
      <c r="O78" s="295"/>
      <c r="P78" s="131">
        <f t="shared" si="38"/>
        <v>0</v>
      </c>
      <c r="Q78" s="167"/>
      <c r="R78" s="291">
        <f t="shared" si="51"/>
        <v>0</v>
      </c>
      <c r="S78" s="296">
        <f t="shared" si="39"/>
        <v>0</v>
      </c>
      <c r="T78" s="295"/>
      <c r="U78" s="131">
        <f t="shared" si="40"/>
        <v>0</v>
      </c>
      <c r="V78" s="167"/>
      <c r="W78" s="291">
        <f t="shared" si="7"/>
        <v>0</v>
      </c>
      <c r="X78" s="297">
        <f t="shared" si="41"/>
        <v>0</v>
      </c>
    </row>
    <row r="79" spans="1:24" ht="13.5" customHeight="1" x14ac:dyDescent="0.15">
      <c r="A79" s="432"/>
      <c r="B79" s="433"/>
      <c r="C79" s="434"/>
      <c r="D79" s="426"/>
      <c r="E79" s="427"/>
      <c r="F79" s="255"/>
      <c r="G79" s="180"/>
      <c r="H79" s="254"/>
      <c r="I79" s="255" t="s">
        <v>403</v>
      </c>
      <c r="J79" s="180" t="s">
        <v>404</v>
      </c>
      <c r="K79" s="294"/>
      <c r="L79" s="428"/>
      <c r="M79" s="429"/>
      <c r="N79" s="430"/>
      <c r="O79" s="295"/>
      <c r="P79" s="131">
        <f t="shared" si="38"/>
        <v>0</v>
      </c>
      <c r="Q79" s="167"/>
      <c r="R79" s="291">
        <f t="shared" si="51"/>
        <v>0</v>
      </c>
      <c r="S79" s="296">
        <f t="shared" si="39"/>
        <v>0</v>
      </c>
      <c r="T79" s="295"/>
      <c r="U79" s="131">
        <f t="shared" si="40"/>
        <v>0</v>
      </c>
      <c r="V79" s="167"/>
      <c r="W79" s="291">
        <f t="shared" si="7"/>
        <v>0</v>
      </c>
      <c r="X79" s="297">
        <f t="shared" si="41"/>
        <v>0</v>
      </c>
    </row>
    <row r="80" spans="1:24" ht="13.5" customHeight="1" x14ac:dyDescent="0.15">
      <c r="A80" s="431">
        <f t="shared" ref="A80" si="68">+A78+1</f>
        <v>37</v>
      </c>
      <c r="B80" s="433" t="s">
        <v>356</v>
      </c>
      <c r="C80" s="434" t="s">
        <v>351</v>
      </c>
      <c r="D80" s="426">
        <v>275</v>
      </c>
      <c r="E80" s="427">
        <v>176</v>
      </c>
      <c r="F80" s="255">
        <v>75</v>
      </c>
      <c r="G80" s="180">
        <v>357</v>
      </c>
      <c r="H80" s="254"/>
      <c r="I80" s="255" t="s">
        <v>386</v>
      </c>
      <c r="J80" s="180" t="s">
        <v>392</v>
      </c>
      <c r="K80" s="294"/>
      <c r="L80" s="428"/>
      <c r="M80" s="429">
        <f>+O80+O81+T80+T81</f>
        <v>0</v>
      </c>
      <c r="N80" s="430"/>
      <c r="O80" s="295"/>
      <c r="P80" s="131">
        <f t="shared" si="38"/>
        <v>0</v>
      </c>
      <c r="Q80" s="167"/>
      <c r="R80" s="291">
        <f t="shared" si="51"/>
        <v>0</v>
      </c>
      <c r="S80" s="296">
        <f t="shared" si="39"/>
        <v>0</v>
      </c>
      <c r="T80" s="295"/>
      <c r="U80" s="131">
        <f t="shared" si="40"/>
        <v>0</v>
      </c>
      <c r="V80" s="167"/>
      <c r="W80" s="291">
        <f t="shared" si="7"/>
        <v>0</v>
      </c>
      <c r="X80" s="297">
        <f t="shared" si="41"/>
        <v>0</v>
      </c>
    </row>
    <row r="81" spans="1:24" ht="13.5" customHeight="1" x14ac:dyDescent="0.15">
      <c r="A81" s="432"/>
      <c r="B81" s="433"/>
      <c r="C81" s="434"/>
      <c r="D81" s="426"/>
      <c r="E81" s="427"/>
      <c r="F81" s="255"/>
      <c r="G81" s="180"/>
      <c r="H81" s="254"/>
      <c r="I81" s="255" t="s">
        <v>408</v>
      </c>
      <c r="J81" s="180" t="s">
        <v>392</v>
      </c>
      <c r="K81" s="294"/>
      <c r="L81" s="428"/>
      <c r="M81" s="429"/>
      <c r="N81" s="430"/>
      <c r="O81" s="295"/>
      <c r="P81" s="131">
        <f t="shared" si="38"/>
        <v>0</v>
      </c>
      <c r="Q81" s="167"/>
      <c r="R81" s="291">
        <f t="shared" si="51"/>
        <v>0</v>
      </c>
      <c r="S81" s="296">
        <f t="shared" si="39"/>
        <v>0</v>
      </c>
      <c r="T81" s="295"/>
      <c r="U81" s="131">
        <f t="shared" si="40"/>
        <v>0</v>
      </c>
      <c r="V81" s="167"/>
      <c r="W81" s="291">
        <f t="shared" si="7"/>
        <v>0</v>
      </c>
      <c r="X81" s="297">
        <f t="shared" si="41"/>
        <v>0</v>
      </c>
    </row>
    <row r="82" spans="1:24" ht="13.5" customHeight="1" x14ac:dyDescent="0.15">
      <c r="A82" s="431">
        <f t="shared" ref="A82" si="69">+A80+1</f>
        <v>38</v>
      </c>
      <c r="B82" s="433" t="s">
        <v>357</v>
      </c>
      <c r="C82" s="434" t="s">
        <v>351</v>
      </c>
      <c r="D82" s="426">
        <v>350</v>
      </c>
      <c r="E82" s="427">
        <v>104</v>
      </c>
      <c r="F82" s="255" t="s">
        <v>384</v>
      </c>
      <c r="G82" s="180" t="s">
        <v>395</v>
      </c>
      <c r="H82" s="254"/>
      <c r="I82" s="255">
        <v>150</v>
      </c>
      <c r="J82" s="180">
        <v>412</v>
      </c>
      <c r="K82" s="294"/>
      <c r="L82" s="428"/>
      <c r="M82" s="429">
        <f>+O82+O83+T82+T83</f>
        <v>0</v>
      </c>
      <c r="N82" s="430"/>
      <c r="O82" s="295"/>
      <c r="P82" s="131">
        <f t="shared" si="38"/>
        <v>0</v>
      </c>
      <c r="Q82" s="167"/>
      <c r="R82" s="291">
        <f t="shared" si="51"/>
        <v>0</v>
      </c>
      <c r="S82" s="296">
        <f t="shared" si="39"/>
        <v>0</v>
      </c>
      <c r="T82" s="295"/>
      <c r="U82" s="131">
        <f t="shared" si="40"/>
        <v>0</v>
      </c>
      <c r="V82" s="167"/>
      <c r="W82" s="291">
        <f t="shared" si="7"/>
        <v>0</v>
      </c>
      <c r="X82" s="297">
        <f t="shared" si="41"/>
        <v>0</v>
      </c>
    </row>
    <row r="83" spans="1:24" ht="13.15" customHeight="1" x14ac:dyDescent="0.15">
      <c r="A83" s="432"/>
      <c r="B83" s="433"/>
      <c r="C83" s="434"/>
      <c r="D83" s="426"/>
      <c r="E83" s="427"/>
      <c r="F83" s="255" t="s">
        <v>400</v>
      </c>
      <c r="G83" s="180" t="s">
        <v>405</v>
      </c>
      <c r="H83" s="254"/>
      <c r="I83" s="255">
        <v>50</v>
      </c>
      <c r="J83" s="180">
        <v>137</v>
      </c>
      <c r="K83" s="294"/>
      <c r="L83" s="428"/>
      <c r="M83" s="429"/>
      <c r="N83" s="430"/>
      <c r="O83" s="295"/>
      <c r="P83" s="131">
        <f t="shared" si="38"/>
        <v>0</v>
      </c>
      <c r="Q83" s="167"/>
      <c r="R83" s="291">
        <f t="shared" si="51"/>
        <v>0</v>
      </c>
      <c r="S83" s="296">
        <f t="shared" si="39"/>
        <v>0</v>
      </c>
      <c r="T83" s="295"/>
      <c r="U83" s="131">
        <f t="shared" si="40"/>
        <v>0</v>
      </c>
      <c r="V83" s="167"/>
      <c r="W83" s="291">
        <f t="shared" si="7"/>
        <v>0</v>
      </c>
      <c r="X83" s="297">
        <f t="shared" si="41"/>
        <v>0</v>
      </c>
    </row>
    <row r="84" spans="1:24" ht="13.9" customHeight="1" x14ac:dyDescent="0.15">
      <c r="A84" s="454">
        <f>+A82+1</f>
        <v>39</v>
      </c>
      <c r="B84" s="433" t="s">
        <v>358</v>
      </c>
      <c r="C84" s="434" t="s">
        <v>351</v>
      </c>
      <c r="D84" s="426">
        <v>525</v>
      </c>
      <c r="E84" s="427">
        <v>147</v>
      </c>
      <c r="F84" s="255">
        <v>150</v>
      </c>
      <c r="G84" s="180">
        <v>714</v>
      </c>
      <c r="H84" s="254"/>
      <c r="I84" s="298" t="s">
        <v>386</v>
      </c>
      <c r="J84" s="299" t="s">
        <v>392</v>
      </c>
      <c r="K84" s="294"/>
      <c r="L84" s="428"/>
      <c r="M84" s="429">
        <f>+O84+O85+O86+T84+T85+T86</f>
        <v>0</v>
      </c>
      <c r="N84" s="430"/>
      <c r="O84" s="295"/>
      <c r="P84" s="131">
        <f>+O84/210*1000</f>
        <v>0</v>
      </c>
      <c r="Q84" s="167"/>
      <c r="R84" s="291">
        <f t="shared" si="51"/>
        <v>0</v>
      </c>
      <c r="S84" s="296">
        <f>IF(P84=0,0,R84/P84*100)</f>
        <v>0</v>
      </c>
      <c r="T84" s="295"/>
      <c r="U84" s="131">
        <f>+T84/210/SQRT(3)*1000</f>
        <v>0</v>
      </c>
      <c r="V84" s="167"/>
      <c r="W84" s="291">
        <f t="shared" si="7"/>
        <v>0</v>
      </c>
      <c r="X84" s="297">
        <f>IF(U84=0,0,W84/U84*100)</f>
        <v>0</v>
      </c>
    </row>
    <row r="85" spans="1:24" ht="13.9" customHeight="1" x14ac:dyDescent="0.15">
      <c r="A85" s="454"/>
      <c r="B85" s="433"/>
      <c r="C85" s="434"/>
      <c r="D85" s="426"/>
      <c r="E85" s="427"/>
      <c r="F85" s="255"/>
      <c r="G85" s="180"/>
      <c r="H85" s="254"/>
      <c r="I85" s="298" t="s">
        <v>387</v>
      </c>
      <c r="J85" s="299" t="s">
        <v>393</v>
      </c>
      <c r="K85" s="294"/>
      <c r="L85" s="428"/>
      <c r="M85" s="429"/>
      <c r="N85" s="430"/>
      <c r="O85" s="295"/>
      <c r="P85" s="131">
        <f>+O85/210*1000</f>
        <v>0</v>
      </c>
      <c r="Q85" s="167"/>
      <c r="R85" s="291">
        <f t="shared" si="51"/>
        <v>0</v>
      </c>
      <c r="S85" s="296">
        <f>IF(P85=0,0,R85/P85*100)</f>
        <v>0</v>
      </c>
      <c r="T85" s="295"/>
      <c r="U85" s="131">
        <f>+T85/210/SQRT(3)*1000</f>
        <v>0</v>
      </c>
      <c r="V85" s="167"/>
      <c r="W85" s="291">
        <f t="shared" ref="W85:W88" si="70">+K85+V85</f>
        <v>0</v>
      </c>
      <c r="X85" s="297">
        <f>IF(U85=0,0,W85/U85*100)</f>
        <v>0</v>
      </c>
    </row>
    <row r="86" spans="1:24" ht="13.5" customHeight="1" x14ac:dyDescent="0.15">
      <c r="A86" s="454"/>
      <c r="B86" s="433"/>
      <c r="C86" s="434"/>
      <c r="D86" s="426"/>
      <c r="E86" s="427"/>
      <c r="F86" s="255"/>
      <c r="G86" s="180"/>
      <c r="H86" s="254"/>
      <c r="I86" s="255" t="s">
        <v>411</v>
      </c>
      <c r="J86" s="180" t="s">
        <v>412</v>
      </c>
      <c r="K86" s="294"/>
      <c r="L86" s="428"/>
      <c r="M86" s="429"/>
      <c r="N86" s="430"/>
      <c r="O86" s="295"/>
      <c r="P86" s="131">
        <f>+O86/210*1000</f>
        <v>0</v>
      </c>
      <c r="Q86" s="167"/>
      <c r="R86" s="291">
        <f t="shared" si="51"/>
        <v>0</v>
      </c>
      <c r="S86" s="296">
        <f>IF(P86=0,0,R86/P86*100)</f>
        <v>0</v>
      </c>
      <c r="T86" s="295"/>
      <c r="U86" s="131">
        <f>+T86/210/SQRT(3)*1000</f>
        <v>0</v>
      </c>
      <c r="V86" s="167"/>
      <c r="W86" s="291">
        <f t="shared" si="70"/>
        <v>0</v>
      </c>
      <c r="X86" s="297">
        <f>IF(U86=0,0,W86/U86*100)</f>
        <v>0</v>
      </c>
    </row>
    <row r="87" spans="1:24" ht="13.5" customHeight="1" x14ac:dyDescent="0.15">
      <c r="A87" s="454">
        <f t="shared" ref="A87" si="71">+A84+1</f>
        <v>40</v>
      </c>
      <c r="B87" s="433" t="s">
        <v>359</v>
      </c>
      <c r="C87" s="434" t="s">
        <v>351</v>
      </c>
      <c r="D87" s="426">
        <v>170</v>
      </c>
      <c r="E87" s="427">
        <v>46</v>
      </c>
      <c r="F87" s="255">
        <v>100</v>
      </c>
      <c r="G87" s="180">
        <v>476</v>
      </c>
      <c r="H87" s="254"/>
      <c r="I87" s="255" t="s">
        <v>388</v>
      </c>
      <c r="J87" s="180" t="s">
        <v>396</v>
      </c>
      <c r="K87" s="294"/>
      <c r="L87" s="428"/>
      <c r="M87" s="429">
        <f>+O87+O88+T87+T88</f>
        <v>0</v>
      </c>
      <c r="N87" s="430"/>
      <c r="O87" s="295"/>
      <c r="P87" s="131">
        <f t="shared" si="38"/>
        <v>0</v>
      </c>
      <c r="Q87" s="167"/>
      <c r="R87" s="291">
        <f t="shared" si="51"/>
        <v>0</v>
      </c>
      <c r="S87" s="296">
        <f t="shared" si="39"/>
        <v>0</v>
      </c>
      <c r="T87" s="295"/>
      <c r="U87" s="131">
        <f t="shared" si="40"/>
        <v>0</v>
      </c>
      <c r="V87" s="167"/>
      <c r="W87" s="291">
        <f t="shared" si="70"/>
        <v>0</v>
      </c>
      <c r="X87" s="297">
        <f t="shared" si="41"/>
        <v>0</v>
      </c>
    </row>
    <row r="88" spans="1:24" ht="13.5" customHeight="1" x14ac:dyDescent="0.15">
      <c r="A88" s="454"/>
      <c r="B88" s="433"/>
      <c r="C88" s="434"/>
      <c r="D88" s="426"/>
      <c r="E88" s="427"/>
      <c r="F88" s="255"/>
      <c r="G88" s="180"/>
      <c r="H88" s="254"/>
      <c r="I88" s="255" t="s">
        <v>406</v>
      </c>
      <c r="J88" s="180" t="s">
        <v>407</v>
      </c>
      <c r="K88" s="294"/>
      <c r="L88" s="428"/>
      <c r="M88" s="429"/>
      <c r="N88" s="430"/>
      <c r="O88" s="295"/>
      <c r="P88" s="131">
        <f>+O88/210*1000</f>
        <v>0</v>
      </c>
      <c r="Q88" s="167"/>
      <c r="R88" s="291">
        <f t="shared" si="51"/>
        <v>0</v>
      </c>
      <c r="S88" s="296">
        <f>IF(P88=0,0,R88/P88*100)</f>
        <v>0</v>
      </c>
      <c r="T88" s="295"/>
      <c r="U88" s="131">
        <f>+T88/210/SQRT(3)*1000</f>
        <v>0</v>
      </c>
      <c r="V88" s="167"/>
      <c r="W88" s="291">
        <f t="shared" si="70"/>
        <v>0</v>
      </c>
      <c r="X88" s="297">
        <f>IF(U88=0,0,W88/U88*100)</f>
        <v>0</v>
      </c>
    </row>
    <row r="89" spans="1:24" ht="13.5" customHeight="1" x14ac:dyDescent="0.15">
      <c r="A89" s="178"/>
    </row>
    <row r="90" spans="1:24" ht="13.5" customHeight="1" x14ac:dyDescent="0.15">
      <c r="A90" s="178"/>
    </row>
  </sheetData>
  <protectedRanges>
    <protectedRange sqref="L66:L88 V66:V88 T66:T88 Q66:Q88 N66:O88" name="範囲2"/>
    <protectedRange sqref="Q8:Q65 T8:T65 V8:V65 N8:O65 L8:L65" name="範囲1"/>
  </protectedRanges>
  <mergeCells count="335">
    <mergeCell ref="E80:E81"/>
    <mergeCell ref="B87:B88"/>
    <mergeCell ref="C87:C88"/>
    <mergeCell ref="L87:L88"/>
    <mergeCell ref="M82:M83"/>
    <mergeCell ref="A84:A86"/>
    <mergeCell ref="B84:B86"/>
    <mergeCell ref="C84:C86"/>
    <mergeCell ref="L84:L86"/>
    <mergeCell ref="M84:M86"/>
    <mergeCell ref="A82:A83"/>
    <mergeCell ref="B82:B83"/>
    <mergeCell ref="C82:C83"/>
    <mergeCell ref="L82:L83"/>
    <mergeCell ref="D82:D83"/>
    <mergeCell ref="E82:E83"/>
    <mergeCell ref="D84:D86"/>
    <mergeCell ref="E84:E86"/>
    <mergeCell ref="D87:D88"/>
    <mergeCell ref="E87:E88"/>
    <mergeCell ref="M87:M88"/>
    <mergeCell ref="A87:A88"/>
    <mergeCell ref="D70:D71"/>
    <mergeCell ref="E70:E71"/>
    <mergeCell ref="D72:D73"/>
    <mergeCell ref="E72:E73"/>
    <mergeCell ref="M80:M81"/>
    <mergeCell ref="A78:A79"/>
    <mergeCell ref="B78:B79"/>
    <mergeCell ref="C78:C79"/>
    <mergeCell ref="L78:L79"/>
    <mergeCell ref="M74:M75"/>
    <mergeCell ref="A74:A75"/>
    <mergeCell ref="B74:B75"/>
    <mergeCell ref="C74:C75"/>
    <mergeCell ref="L74:L75"/>
    <mergeCell ref="M78:M79"/>
    <mergeCell ref="A80:A81"/>
    <mergeCell ref="B80:B81"/>
    <mergeCell ref="C80:C81"/>
    <mergeCell ref="L80:L81"/>
    <mergeCell ref="D74:D75"/>
    <mergeCell ref="E74:E75"/>
    <mergeCell ref="D78:D79"/>
    <mergeCell ref="E78:E79"/>
    <mergeCell ref="D80:D81"/>
    <mergeCell ref="M60:M61"/>
    <mergeCell ref="A60:A61"/>
    <mergeCell ref="B60:B61"/>
    <mergeCell ref="C60:C61"/>
    <mergeCell ref="D60:D61"/>
    <mergeCell ref="E60:E61"/>
    <mergeCell ref="L60:L61"/>
    <mergeCell ref="M68:M69"/>
    <mergeCell ref="A66:A67"/>
    <mergeCell ref="B66:B67"/>
    <mergeCell ref="C66:C67"/>
    <mergeCell ref="L66:L67"/>
    <mergeCell ref="M66:M67"/>
    <mergeCell ref="A68:A69"/>
    <mergeCell ref="B68:B69"/>
    <mergeCell ref="C68:C69"/>
    <mergeCell ref="D68:D69"/>
    <mergeCell ref="E68:E69"/>
    <mergeCell ref="L68:L69"/>
    <mergeCell ref="D66:D67"/>
    <mergeCell ref="E66:E67"/>
    <mergeCell ref="A64:A65"/>
    <mergeCell ref="B64:B65"/>
    <mergeCell ref="C64:C65"/>
    <mergeCell ref="M56:M57"/>
    <mergeCell ref="A58:A59"/>
    <mergeCell ref="B58:B59"/>
    <mergeCell ref="C58:C59"/>
    <mergeCell ref="D58:D59"/>
    <mergeCell ref="E58:E59"/>
    <mergeCell ref="L58:L59"/>
    <mergeCell ref="M58:M59"/>
    <mergeCell ref="A56:A57"/>
    <mergeCell ref="B56:B57"/>
    <mergeCell ref="C56:C57"/>
    <mergeCell ref="D56:D57"/>
    <mergeCell ref="E56:E57"/>
    <mergeCell ref="L56:L57"/>
    <mergeCell ref="M52:M53"/>
    <mergeCell ref="A54:A55"/>
    <mergeCell ref="B54:B55"/>
    <mergeCell ref="C54:C55"/>
    <mergeCell ref="D54:D55"/>
    <mergeCell ref="E54:E55"/>
    <mergeCell ref="L54:L55"/>
    <mergeCell ref="M54:M55"/>
    <mergeCell ref="A52:A53"/>
    <mergeCell ref="B52:B53"/>
    <mergeCell ref="C52:C53"/>
    <mergeCell ref="D52:D53"/>
    <mergeCell ref="E52:E53"/>
    <mergeCell ref="L52:L53"/>
    <mergeCell ref="M48:M49"/>
    <mergeCell ref="A50:A51"/>
    <mergeCell ref="B50:B51"/>
    <mergeCell ref="C50:C51"/>
    <mergeCell ref="D50:D51"/>
    <mergeCell ref="E50:E51"/>
    <mergeCell ref="L50:L51"/>
    <mergeCell ref="M50:M51"/>
    <mergeCell ref="A48:A49"/>
    <mergeCell ref="B48:B49"/>
    <mergeCell ref="C48:C49"/>
    <mergeCell ref="D48:D49"/>
    <mergeCell ref="E48:E49"/>
    <mergeCell ref="L48:L49"/>
    <mergeCell ref="A46:A47"/>
    <mergeCell ref="B46:B47"/>
    <mergeCell ref="C46:C47"/>
    <mergeCell ref="D46:D47"/>
    <mergeCell ref="E46:E47"/>
    <mergeCell ref="L46:L47"/>
    <mergeCell ref="M46:M47"/>
    <mergeCell ref="A44:A45"/>
    <mergeCell ref="B44:B45"/>
    <mergeCell ref="C44:C45"/>
    <mergeCell ref="D44:D45"/>
    <mergeCell ref="E44:E45"/>
    <mergeCell ref="L44:L45"/>
    <mergeCell ref="L38:L39"/>
    <mergeCell ref="M38:M39"/>
    <mergeCell ref="M40:M41"/>
    <mergeCell ref="A42:A43"/>
    <mergeCell ref="B42:B43"/>
    <mergeCell ref="C42:C43"/>
    <mergeCell ref="D42:D43"/>
    <mergeCell ref="E42:E43"/>
    <mergeCell ref="L42:L43"/>
    <mergeCell ref="M42:M43"/>
    <mergeCell ref="A40:A41"/>
    <mergeCell ref="B40:B41"/>
    <mergeCell ref="C40:C41"/>
    <mergeCell ref="D40:D41"/>
    <mergeCell ref="E40:E41"/>
    <mergeCell ref="L40:L41"/>
    <mergeCell ref="A30:A31"/>
    <mergeCell ref="B30:B31"/>
    <mergeCell ref="C30:C31"/>
    <mergeCell ref="D30:D31"/>
    <mergeCell ref="E30:E31"/>
    <mergeCell ref="L30:L31"/>
    <mergeCell ref="M30:M31"/>
    <mergeCell ref="M32:M33"/>
    <mergeCell ref="A34:A35"/>
    <mergeCell ref="B34:B35"/>
    <mergeCell ref="C34:C35"/>
    <mergeCell ref="D34:D35"/>
    <mergeCell ref="E34:E35"/>
    <mergeCell ref="L34:L35"/>
    <mergeCell ref="M34:M35"/>
    <mergeCell ref="A32:A33"/>
    <mergeCell ref="B32:B33"/>
    <mergeCell ref="C32:C33"/>
    <mergeCell ref="D32:D33"/>
    <mergeCell ref="E32:E33"/>
    <mergeCell ref="L32:L33"/>
    <mergeCell ref="A24:A25"/>
    <mergeCell ref="B24:B25"/>
    <mergeCell ref="C24:C25"/>
    <mergeCell ref="D24:D25"/>
    <mergeCell ref="E24:E25"/>
    <mergeCell ref="L24:L25"/>
    <mergeCell ref="M26:M27"/>
    <mergeCell ref="A28:A29"/>
    <mergeCell ref="B28:B29"/>
    <mergeCell ref="C28:C29"/>
    <mergeCell ref="D28:D29"/>
    <mergeCell ref="E28:E29"/>
    <mergeCell ref="L28:L29"/>
    <mergeCell ref="M28:M29"/>
    <mergeCell ref="A26:A27"/>
    <mergeCell ref="B26:B27"/>
    <mergeCell ref="C26:C27"/>
    <mergeCell ref="D26:D27"/>
    <mergeCell ref="E26:E27"/>
    <mergeCell ref="L26:L27"/>
    <mergeCell ref="A22:A23"/>
    <mergeCell ref="B22:B23"/>
    <mergeCell ref="C22:C23"/>
    <mergeCell ref="D22:D23"/>
    <mergeCell ref="E22:E23"/>
    <mergeCell ref="L22:L23"/>
    <mergeCell ref="M22:M23"/>
    <mergeCell ref="A20:A21"/>
    <mergeCell ref="B20:B21"/>
    <mergeCell ref="C20:C21"/>
    <mergeCell ref="D20:D21"/>
    <mergeCell ref="E20:E21"/>
    <mergeCell ref="L20:L21"/>
    <mergeCell ref="A18:A19"/>
    <mergeCell ref="B18:B19"/>
    <mergeCell ref="C18:C19"/>
    <mergeCell ref="D18:D19"/>
    <mergeCell ref="E18:E19"/>
    <mergeCell ref="L18:L19"/>
    <mergeCell ref="M18:M19"/>
    <mergeCell ref="A16:A17"/>
    <mergeCell ref="B16:B17"/>
    <mergeCell ref="C16:C17"/>
    <mergeCell ref="D16:D17"/>
    <mergeCell ref="E16:E17"/>
    <mergeCell ref="L16:L17"/>
    <mergeCell ref="A14:A15"/>
    <mergeCell ref="B14:B15"/>
    <mergeCell ref="C14:C15"/>
    <mergeCell ref="D14:D15"/>
    <mergeCell ref="E14:E15"/>
    <mergeCell ref="L14:L15"/>
    <mergeCell ref="M14:M15"/>
    <mergeCell ref="A12:A13"/>
    <mergeCell ref="B12:B13"/>
    <mergeCell ref="C12:C13"/>
    <mergeCell ref="D12:D13"/>
    <mergeCell ref="E12:E13"/>
    <mergeCell ref="L12:L13"/>
    <mergeCell ref="A10:A11"/>
    <mergeCell ref="B10:B11"/>
    <mergeCell ref="C10:C11"/>
    <mergeCell ref="D10:D11"/>
    <mergeCell ref="E10:E11"/>
    <mergeCell ref="L10:L11"/>
    <mergeCell ref="M10:M11"/>
    <mergeCell ref="F6:H6"/>
    <mergeCell ref="I6:K6"/>
    <mergeCell ref="A8:A9"/>
    <mergeCell ref="B8:B9"/>
    <mergeCell ref="C8:C9"/>
    <mergeCell ref="D8:D9"/>
    <mergeCell ref="E8:E9"/>
    <mergeCell ref="L8:L9"/>
    <mergeCell ref="A4:A7"/>
    <mergeCell ref="B4:C7"/>
    <mergeCell ref="D4:K4"/>
    <mergeCell ref="L4:X4"/>
    <mergeCell ref="D5:D6"/>
    <mergeCell ref="E5:E6"/>
    <mergeCell ref="F5:K5"/>
    <mergeCell ref="L5:L7"/>
    <mergeCell ref="M5:M6"/>
    <mergeCell ref="T6:X6"/>
    <mergeCell ref="N34:N35"/>
    <mergeCell ref="N38:N39"/>
    <mergeCell ref="N40:N41"/>
    <mergeCell ref="N42:N43"/>
    <mergeCell ref="N44:N45"/>
    <mergeCell ref="O5:X5"/>
    <mergeCell ref="M8:M9"/>
    <mergeCell ref="N5:N6"/>
    <mergeCell ref="N8:N9"/>
    <mergeCell ref="N10:N11"/>
    <mergeCell ref="N12:N13"/>
    <mergeCell ref="N14:N15"/>
    <mergeCell ref="N16:N17"/>
    <mergeCell ref="N18:N19"/>
    <mergeCell ref="M12:M13"/>
    <mergeCell ref="M16:M17"/>
    <mergeCell ref="M20:M21"/>
    <mergeCell ref="M24:M25"/>
    <mergeCell ref="M44:M45"/>
    <mergeCell ref="N24:N25"/>
    <mergeCell ref="N26:N27"/>
    <mergeCell ref="N28:N29"/>
    <mergeCell ref="N30:N31"/>
    <mergeCell ref="N32:N33"/>
    <mergeCell ref="N72:N73"/>
    <mergeCell ref="N20:N21"/>
    <mergeCell ref="N22:N23"/>
    <mergeCell ref="O6:S6"/>
    <mergeCell ref="N78:N79"/>
    <mergeCell ref="N80:N81"/>
    <mergeCell ref="N82:N83"/>
    <mergeCell ref="N84:N86"/>
    <mergeCell ref="N87:N88"/>
    <mergeCell ref="N52:N53"/>
    <mergeCell ref="N54:N55"/>
    <mergeCell ref="N56:N57"/>
    <mergeCell ref="N58:N59"/>
    <mergeCell ref="N60:N61"/>
    <mergeCell ref="N68:N69"/>
    <mergeCell ref="N66:N67"/>
    <mergeCell ref="N70:N71"/>
    <mergeCell ref="A36:A37"/>
    <mergeCell ref="B36:B37"/>
    <mergeCell ref="C36:C37"/>
    <mergeCell ref="D36:D37"/>
    <mergeCell ref="E36:E37"/>
    <mergeCell ref="L36:L37"/>
    <mergeCell ref="M36:M37"/>
    <mergeCell ref="N36:N37"/>
    <mergeCell ref="A62:A63"/>
    <mergeCell ref="B62:B63"/>
    <mergeCell ref="C62:C63"/>
    <mergeCell ref="D62:D63"/>
    <mergeCell ref="E62:E63"/>
    <mergeCell ref="L62:L63"/>
    <mergeCell ref="M62:M63"/>
    <mergeCell ref="N62:N63"/>
    <mergeCell ref="N46:N47"/>
    <mergeCell ref="N48:N49"/>
    <mergeCell ref="N50:N51"/>
    <mergeCell ref="A38:A39"/>
    <mergeCell ref="B38:B39"/>
    <mergeCell ref="C38:C39"/>
    <mergeCell ref="D38:D39"/>
    <mergeCell ref="E38:E39"/>
    <mergeCell ref="D64:D65"/>
    <mergeCell ref="E64:E65"/>
    <mergeCell ref="L64:L65"/>
    <mergeCell ref="M64:M65"/>
    <mergeCell ref="N64:N65"/>
    <mergeCell ref="A76:A77"/>
    <mergeCell ref="B76:B77"/>
    <mergeCell ref="C76:C77"/>
    <mergeCell ref="D76:D77"/>
    <mergeCell ref="E76:E77"/>
    <mergeCell ref="L76:L77"/>
    <mergeCell ref="M76:M77"/>
    <mergeCell ref="N76:N77"/>
    <mergeCell ref="N74:N75"/>
    <mergeCell ref="M70:M71"/>
    <mergeCell ref="A72:A73"/>
    <mergeCell ref="B72:B73"/>
    <mergeCell ref="C72:C73"/>
    <mergeCell ref="L72:L73"/>
    <mergeCell ref="M72:M73"/>
    <mergeCell ref="A70:A71"/>
    <mergeCell ref="B70:B71"/>
    <mergeCell ref="C70:C71"/>
    <mergeCell ref="L70:L71"/>
  </mergeCells>
  <phoneticPr fontId="3"/>
  <dataValidations count="1">
    <dataValidation type="list" allowBlank="1" showInputMessage="1" showErrorMessage="1" sqref="L8:L88" xr:uid="{00000000-0002-0000-0300-000000000000}">
      <formula1>"有,無"</formula1>
    </dataValidation>
  </dataValidations>
  <printOptions horizontalCentered="1"/>
  <pageMargins left="0.78740157480314965" right="0.78740157480314965" top="0.51181102362204722" bottom="0.55118110236220474" header="0.51181102362204722" footer="0.43307086614173229"/>
  <pageSetup paperSize="8" fitToHeight="0" orientation="landscape"/>
  <headerFooter alignWithMargins="0">
    <oddFooter>&amp;L&amp;"ＭＳ Ｐ明朝,標準"※「計画」欄は、変圧器増設分及び新しく整備する空調設備について記入してください。
※「現状」欄の数値等は参考とし、現地の値を優先とします。
※香肌小学校は、学校の規模が小さく高圧受変電設備（キュービクル）がなく、低圧を引いて施設を運用がされております。</oddFooter>
  </headerFooter>
  <rowBreaks count="1" manualBreakCount="1">
    <brk id="59" max="2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59999389629810485"/>
    <pageSetUpPr fitToPage="1"/>
  </sheetPr>
  <dimension ref="A1:P131"/>
  <sheetViews>
    <sheetView view="pageBreakPreview" zoomScaleNormal="100" zoomScaleSheetLayoutView="100" workbookViewId="0">
      <selection activeCell="M21" sqref="M21"/>
    </sheetView>
  </sheetViews>
  <sheetFormatPr defaultRowHeight="13.5" customHeight="1" x14ac:dyDescent="0.15"/>
  <cols>
    <col min="1" max="1" width="5.625" style="123" bestFit="1" customWidth="1"/>
    <col min="2" max="2" width="9.625" style="123" bestFit="1" customWidth="1"/>
    <col min="3" max="3" width="7.5" style="123" bestFit="1" customWidth="1"/>
    <col min="4" max="4" width="13.5" style="123" customWidth="1"/>
    <col min="5" max="5" width="13.375" style="123" customWidth="1"/>
    <col min="6" max="8" width="16.625" style="123" customWidth="1"/>
    <col min="9" max="10" width="16.625" style="124" customWidth="1"/>
    <col min="11" max="11" width="13.375" style="123" customWidth="1"/>
    <col min="12" max="16" width="16.625" style="124" customWidth="1"/>
    <col min="17" max="221" width="9" style="124"/>
    <col min="222" max="222" width="5.625" style="124" bestFit="1" customWidth="1"/>
    <col min="223" max="223" width="15.375" style="124" customWidth="1"/>
    <col min="224" max="224" width="5.625" style="124" bestFit="1" customWidth="1"/>
    <col min="225" max="225" width="9" style="124"/>
    <col min="226" max="229" width="9.625" style="124" customWidth="1"/>
    <col min="230" max="230" width="9.5" style="124" bestFit="1" customWidth="1"/>
    <col min="231" max="234" width="9.625" style="124" customWidth="1"/>
    <col min="235" max="235" width="11.125" style="124" customWidth="1"/>
    <col min="236" max="477" width="9" style="124"/>
    <col min="478" max="478" width="5.625" style="124" bestFit="1" customWidth="1"/>
    <col min="479" max="479" width="15.375" style="124" customWidth="1"/>
    <col min="480" max="480" width="5.625" style="124" bestFit="1" customWidth="1"/>
    <col min="481" max="481" width="9" style="124"/>
    <col min="482" max="485" width="9.625" style="124" customWidth="1"/>
    <col min="486" max="486" width="9.5" style="124" bestFit="1" customWidth="1"/>
    <col min="487" max="490" width="9.625" style="124" customWidth="1"/>
    <col min="491" max="491" width="11.125" style="124" customWidth="1"/>
    <col min="492" max="733" width="9" style="124"/>
    <col min="734" max="734" width="5.625" style="124" bestFit="1" customWidth="1"/>
    <col min="735" max="735" width="15.375" style="124" customWidth="1"/>
    <col min="736" max="736" width="5.625" style="124" bestFit="1" customWidth="1"/>
    <col min="737" max="737" width="9" style="124"/>
    <col min="738" max="741" width="9.625" style="124" customWidth="1"/>
    <col min="742" max="742" width="9.5" style="124" bestFit="1" customWidth="1"/>
    <col min="743" max="746" width="9.625" style="124" customWidth="1"/>
    <col min="747" max="747" width="11.125" style="124" customWidth="1"/>
    <col min="748" max="989" width="9" style="124"/>
    <col min="990" max="990" width="5.625" style="124" bestFit="1" customWidth="1"/>
    <col min="991" max="991" width="15.375" style="124" customWidth="1"/>
    <col min="992" max="992" width="5.625" style="124" bestFit="1" customWidth="1"/>
    <col min="993" max="993" width="9" style="124"/>
    <col min="994" max="997" width="9.625" style="124" customWidth="1"/>
    <col min="998" max="998" width="9.5" style="124" bestFit="1" customWidth="1"/>
    <col min="999" max="1002" width="9.625" style="124" customWidth="1"/>
    <col min="1003" max="1003" width="11.125" style="124" customWidth="1"/>
    <col min="1004" max="1245" width="9" style="124"/>
    <col min="1246" max="1246" width="5.625" style="124" bestFit="1" customWidth="1"/>
    <col min="1247" max="1247" width="15.375" style="124" customWidth="1"/>
    <col min="1248" max="1248" width="5.625" style="124" bestFit="1" customWidth="1"/>
    <col min="1249" max="1249" width="9" style="124"/>
    <col min="1250" max="1253" width="9.625" style="124" customWidth="1"/>
    <col min="1254" max="1254" width="9.5" style="124" bestFit="1" customWidth="1"/>
    <col min="1255" max="1258" width="9.625" style="124" customWidth="1"/>
    <col min="1259" max="1259" width="11.125" style="124" customWidth="1"/>
    <col min="1260" max="1501" width="9" style="124"/>
    <col min="1502" max="1502" width="5.625" style="124" bestFit="1" customWidth="1"/>
    <col min="1503" max="1503" width="15.375" style="124" customWidth="1"/>
    <col min="1504" max="1504" width="5.625" style="124" bestFit="1" customWidth="1"/>
    <col min="1505" max="1505" width="9" style="124"/>
    <col min="1506" max="1509" width="9.625" style="124" customWidth="1"/>
    <col min="1510" max="1510" width="9.5" style="124" bestFit="1" customWidth="1"/>
    <col min="1511" max="1514" width="9.625" style="124" customWidth="1"/>
    <col min="1515" max="1515" width="11.125" style="124" customWidth="1"/>
    <col min="1516" max="1757" width="9" style="124"/>
    <col min="1758" max="1758" width="5.625" style="124" bestFit="1" customWidth="1"/>
    <col min="1759" max="1759" width="15.375" style="124" customWidth="1"/>
    <col min="1760" max="1760" width="5.625" style="124" bestFit="1" customWidth="1"/>
    <col min="1761" max="1761" width="9" style="124"/>
    <col min="1762" max="1765" width="9.625" style="124" customWidth="1"/>
    <col min="1766" max="1766" width="9.5" style="124" bestFit="1" customWidth="1"/>
    <col min="1767" max="1770" width="9.625" style="124" customWidth="1"/>
    <col min="1771" max="1771" width="11.125" style="124" customWidth="1"/>
    <col min="1772" max="2013" width="9" style="124"/>
    <col min="2014" max="2014" width="5.625" style="124" bestFit="1" customWidth="1"/>
    <col min="2015" max="2015" width="15.375" style="124" customWidth="1"/>
    <col min="2016" max="2016" width="5.625" style="124" bestFit="1" customWidth="1"/>
    <col min="2017" max="2017" width="9" style="124"/>
    <col min="2018" max="2021" width="9.625" style="124" customWidth="1"/>
    <col min="2022" max="2022" width="9.5" style="124" bestFit="1" customWidth="1"/>
    <col min="2023" max="2026" width="9.625" style="124" customWidth="1"/>
    <col min="2027" max="2027" width="11.125" style="124" customWidth="1"/>
    <col min="2028" max="2269" width="9" style="124"/>
    <col min="2270" max="2270" width="5.625" style="124" bestFit="1" customWidth="1"/>
    <col min="2271" max="2271" width="15.375" style="124" customWidth="1"/>
    <col min="2272" max="2272" width="5.625" style="124" bestFit="1" customWidth="1"/>
    <col min="2273" max="2273" width="9" style="124"/>
    <col min="2274" max="2277" width="9.625" style="124" customWidth="1"/>
    <col min="2278" max="2278" width="9.5" style="124" bestFit="1" customWidth="1"/>
    <col min="2279" max="2282" width="9.625" style="124" customWidth="1"/>
    <col min="2283" max="2283" width="11.125" style="124" customWidth="1"/>
    <col min="2284" max="2525" width="9" style="124"/>
    <col min="2526" max="2526" width="5.625" style="124" bestFit="1" customWidth="1"/>
    <col min="2527" max="2527" width="15.375" style="124" customWidth="1"/>
    <col min="2528" max="2528" width="5.625" style="124" bestFit="1" customWidth="1"/>
    <col min="2529" max="2529" width="9" style="124"/>
    <col min="2530" max="2533" width="9.625" style="124" customWidth="1"/>
    <col min="2534" max="2534" width="9.5" style="124" bestFit="1" customWidth="1"/>
    <col min="2535" max="2538" width="9.625" style="124" customWidth="1"/>
    <col min="2539" max="2539" width="11.125" style="124" customWidth="1"/>
    <col min="2540" max="2781" width="9" style="124"/>
    <col min="2782" max="2782" width="5.625" style="124" bestFit="1" customWidth="1"/>
    <col min="2783" max="2783" width="15.375" style="124" customWidth="1"/>
    <col min="2784" max="2784" width="5.625" style="124" bestFit="1" customWidth="1"/>
    <col min="2785" max="2785" width="9" style="124"/>
    <col min="2786" max="2789" width="9.625" style="124" customWidth="1"/>
    <col min="2790" max="2790" width="9.5" style="124" bestFit="1" customWidth="1"/>
    <col min="2791" max="2794" width="9.625" style="124" customWidth="1"/>
    <col min="2795" max="2795" width="11.125" style="124" customWidth="1"/>
    <col min="2796" max="3037" width="9" style="124"/>
    <col min="3038" max="3038" width="5.625" style="124" bestFit="1" customWidth="1"/>
    <col min="3039" max="3039" width="15.375" style="124" customWidth="1"/>
    <col min="3040" max="3040" width="5.625" style="124" bestFit="1" customWidth="1"/>
    <col min="3041" max="3041" width="9" style="124"/>
    <col min="3042" max="3045" width="9.625" style="124" customWidth="1"/>
    <col min="3046" max="3046" width="9.5" style="124" bestFit="1" customWidth="1"/>
    <col min="3047" max="3050" width="9.625" style="124" customWidth="1"/>
    <col min="3051" max="3051" width="11.125" style="124" customWidth="1"/>
    <col min="3052" max="3293" width="9" style="124"/>
    <col min="3294" max="3294" width="5.625" style="124" bestFit="1" customWidth="1"/>
    <col min="3295" max="3295" width="15.375" style="124" customWidth="1"/>
    <col min="3296" max="3296" width="5.625" style="124" bestFit="1" customWidth="1"/>
    <col min="3297" max="3297" width="9" style="124"/>
    <col min="3298" max="3301" width="9.625" style="124" customWidth="1"/>
    <col min="3302" max="3302" width="9.5" style="124" bestFit="1" customWidth="1"/>
    <col min="3303" max="3306" width="9.625" style="124" customWidth="1"/>
    <col min="3307" max="3307" width="11.125" style="124" customWidth="1"/>
    <col min="3308" max="3549" width="9" style="124"/>
    <col min="3550" max="3550" width="5.625" style="124" bestFit="1" customWidth="1"/>
    <col min="3551" max="3551" width="15.375" style="124" customWidth="1"/>
    <col min="3552" max="3552" width="5.625" style="124" bestFit="1" customWidth="1"/>
    <col min="3553" max="3553" width="9" style="124"/>
    <col min="3554" max="3557" width="9.625" style="124" customWidth="1"/>
    <col min="3558" max="3558" width="9.5" style="124" bestFit="1" customWidth="1"/>
    <col min="3559" max="3562" width="9.625" style="124" customWidth="1"/>
    <col min="3563" max="3563" width="11.125" style="124" customWidth="1"/>
    <col min="3564" max="3805" width="9" style="124"/>
    <col min="3806" max="3806" width="5.625" style="124" bestFit="1" customWidth="1"/>
    <col min="3807" max="3807" width="15.375" style="124" customWidth="1"/>
    <col min="3808" max="3808" width="5.625" style="124" bestFit="1" customWidth="1"/>
    <col min="3809" max="3809" width="9" style="124"/>
    <col min="3810" max="3813" width="9.625" style="124" customWidth="1"/>
    <col min="3814" max="3814" width="9.5" style="124" bestFit="1" customWidth="1"/>
    <col min="3815" max="3818" width="9.625" style="124" customWidth="1"/>
    <col min="3819" max="3819" width="11.125" style="124" customWidth="1"/>
    <col min="3820" max="4061" width="9" style="124"/>
    <col min="4062" max="4062" width="5.625" style="124" bestFit="1" customWidth="1"/>
    <col min="4063" max="4063" width="15.375" style="124" customWidth="1"/>
    <col min="4064" max="4064" width="5.625" style="124" bestFit="1" customWidth="1"/>
    <col min="4065" max="4065" width="9" style="124"/>
    <col min="4066" max="4069" width="9.625" style="124" customWidth="1"/>
    <col min="4070" max="4070" width="9.5" style="124" bestFit="1" customWidth="1"/>
    <col min="4071" max="4074" width="9.625" style="124" customWidth="1"/>
    <col min="4075" max="4075" width="11.125" style="124" customWidth="1"/>
    <col min="4076" max="4317" width="9" style="124"/>
    <col min="4318" max="4318" width="5.625" style="124" bestFit="1" customWidth="1"/>
    <col min="4319" max="4319" width="15.375" style="124" customWidth="1"/>
    <col min="4320" max="4320" width="5.625" style="124" bestFit="1" customWidth="1"/>
    <col min="4321" max="4321" width="9" style="124"/>
    <col min="4322" max="4325" width="9.625" style="124" customWidth="1"/>
    <col min="4326" max="4326" width="9.5" style="124" bestFit="1" customWidth="1"/>
    <col min="4327" max="4330" width="9.625" style="124" customWidth="1"/>
    <col min="4331" max="4331" width="11.125" style="124" customWidth="1"/>
    <col min="4332" max="4573" width="9" style="124"/>
    <col min="4574" max="4574" width="5.625" style="124" bestFit="1" customWidth="1"/>
    <col min="4575" max="4575" width="15.375" style="124" customWidth="1"/>
    <col min="4576" max="4576" width="5.625" style="124" bestFit="1" customWidth="1"/>
    <col min="4577" max="4577" width="9" style="124"/>
    <col min="4578" max="4581" width="9.625" style="124" customWidth="1"/>
    <col min="4582" max="4582" width="9.5" style="124" bestFit="1" customWidth="1"/>
    <col min="4583" max="4586" width="9.625" style="124" customWidth="1"/>
    <col min="4587" max="4587" width="11.125" style="124" customWidth="1"/>
    <col min="4588" max="4829" width="9" style="124"/>
    <col min="4830" max="4830" width="5.625" style="124" bestFit="1" customWidth="1"/>
    <col min="4831" max="4831" width="15.375" style="124" customWidth="1"/>
    <col min="4832" max="4832" width="5.625" style="124" bestFit="1" customWidth="1"/>
    <col min="4833" max="4833" width="9" style="124"/>
    <col min="4834" max="4837" width="9.625" style="124" customWidth="1"/>
    <col min="4838" max="4838" width="9.5" style="124" bestFit="1" customWidth="1"/>
    <col min="4839" max="4842" width="9.625" style="124" customWidth="1"/>
    <col min="4843" max="4843" width="11.125" style="124" customWidth="1"/>
    <col min="4844" max="5085" width="9" style="124"/>
    <col min="5086" max="5086" width="5.625" style="124" bestFit="1" customWidth="1"/>
    <col min="5087" max="5087" width="15.375" style="124" customWidth="1"/>
    <col min="5088" max="5088" width="5.625" style="124" bestFit="1" customWidth="1"/>
    <col min="5089" max="5089" width="9" style="124"/>
    <col min="5090" max="5093" width="9.625" style="124" customWidth="1"/>
    <col min="5094" max="5094" width="9.5" style="124" bestFit="1" customWidth="1"/>
    <col min="5095" max="5098" width="9.625" style="124" customWidth="1"/>
    <col min="5099" max="5099" width="11.125" style="124" customWidth="1"/>
    <col min="5100" max="5341" width="9" style="124"/>
    <col min="5342" max="5342" width="5.625" style="124" bestFit="1" customWidth="1"/>
    <col min="5343" max="5343" width="15.375" style="124" customWidth="1"/>
    <col min="5344" max="5344" width="5.625" style="124" bestFit="1" customWidth="1"/>
    <col min="5345" max="5345" width="9" style="124"/>
    <col min="5346" max="5349" width="9.625" style="124" customWidth="1"/>
    <col min="5350" max="5350" width="9.5" style="124" bestFit="1" customWidth="1"/>
    <col min="5351" max="5354" width="9.625" style="124" customWidth="1"/>
    <col min="5355" max="5355" width="11.125" style="124" customWidth="1"/>
    <col min="5356" max="5597" width="9" style="124"/>
    <col min="5598" max="5598" width="5.625" style="124" bestFit="1" customWidth="1"/>
    <col min="5599" max="5599" width="15.375" style="124" customWidth="1"/>
    <col min="5600" max="5600" width="5.625" style="124" bestFit="1" customWidth="1"/>
    <col min="5601" max="5601" width="9" style="124"/>
    <col min="5602" max="5605" width="9.625" style="124" customWidth="1"/>
    <col min="5606" max="5606" width="9.5" style="124" bestFit="1" customWidth="1"/>
    <col min="5607" max="5610" width="9.625" style="124" customWidth="1"/>
    <col min="5611" max="5611" width="11.125" style="124" customWidth="1"/>
    <col min="5612" max="5853" width="9" style="124"/>
    <col min="5854" max="5854" width="5.625" style="124" bestFit="1" customWidth="1"/>
    <col min="5855" max="5855" width="15.375" style="124" customWidth="1"/>
    <col min="5856" max="5856" width="5.625" style="124" bestFit="1" customWidth="1"/>
    <col min="5857" max="5857" width="9" style="124"/>
    <col min="5858" max="5861" width="9.625" style="124" customWidth="1"/>
    <col min="5862" max="5862" width="9.5" style="124" bestFit="1" customWidth="1"/>
    <col min="5863" max="5866" width="9.625" style="124" customWidth="1"/>
    <col min="5867" max="5867" width="11.125" style="124" customWidth="1"/>
    <col min="5868" max="6109" width="9" style="124"/>
    <col min="6110" max="6110" width="5.625" style="124" bestFit="1" customWidth="1"/>
    <col min="6111" max="6111" width="15.375" style="124" customWidth="1"/>
    <col min="6112" max="6112" width="5.625" style="124" bestFit="1" customWidth="1"/>
    <col min="6113" max="6113" width="9" style="124"/>
    <col min="6114" max="6117" width="9.625" style="124" customWidth="1"/>
    <col min="6118" max="6118" width="9.5" style="124" bestFit="1" customWidth="1"/>
    <col min="6119" max="6122" width="9.625" style="124" customWidth="1"/>
    <col min="6123" max="6123" width="11.125" style="124" customWidth="1"/>
    <col min="6124" max="6365" width="9" style="124"/>
    <col min="6366" max="6366" width="5.625" style="124" bestFit="1" customWidth="1"/>
    <col min="6367" max="6367" width="15.375" style="124" customWidth="1"/>
    <col min="6368" max="6368" width="5.625" style="124" bestFit="1" customWidth="1"/>
    <col min="6369" max="6369" width="9" style="124"/>
    <col min="6370" max="6373" width="9.625" style="124" customWidth="1"/>
    <col min="6374" max="6374" width="9.5" style="124" bestFit="1" customWidth="1"/>
    <col min="6375" max="6378" width="9.625" style="124" customWidth="1"/>
    <col min="6379" max="6379" width="11.125" style="124" customWidth="1"/>
    <col min="6380" max="6621" width="9" style="124"/>
    <col min="6622" max="6622" width="5.625" style="124" bestFit="1" customWidth="1"/>
    <col min="6623" max="6623" width="15.375" style="124" customWidth="1"/>
    <col min="6624" max="6624" width="5.625" style="124" bestFit="1" customWidth="1"/>
    <col min="6625" max="6625" width="9" style="124"/>
    <col min="6626" max="6629" width="9.625" style="124" customWidth="1"/>
    <col min="6630" max="6630" width="9.5" style="124" bestFit="1" customWidth="1"/>
    <col min="6631" max="6634" width="9.625" style="124" customWidth="1"/>
    <col min="6635" max="6635" width="11.125" style="124" customWidth="1"/>
    <col min="6636" max="6877" width="9" style="124"/>
    <col min="6878" max="6878" width="5.625" style="124" bestFit="1" customWidth="1"/>
    <col min="6879" max="6879" width="15.375" style="124" customWidth="1"/>
    <col min="6880" max="6880" width="5.625" style="124" bestFit="1" customWidth="1"/>
    <col min="6881" max="6881" width="9" style="124"/>
    <col min="6882" max="6885" width="9.625" style="124" customWidth="1"/>
    <col min="6886" max="6886" width="9.5" style="124" bestFit="1" customWidth="1"/>
    <col min="6887" max="6890" width="9.625" style="124" customWidth="1"/>
    <col min="6891" max="6891" width="11.125" style="124" customWidth="1"/>
    <col min="6892" max="7133" width="9" style="124"/>
    <col min="7134" max="7134" width="5.625" style="124" bestFit="1" customWidth="1"/>
    <col min="7135" max="7135" width="15.375" style="124" customWidth="1"/>
    <col min="7136" max="7136" width="5.625" style="124" bestFit="1" customWidth="1"/>
    <col min="7137" max="7137" width="9" style="124"/>
    <col min="7138" max="7141" width="9.625" style="124" customWidth="1"/>
    <col min="7142" max="7142" width="9.5" style="124" bestFit="1" customWidth="1"/>
    <col min="7143" max="7146" width="9.625" style="124" customWidth="1"/>
    <col min="7147" max="7147" width="11.125" style="124" customWidth="1"/>
    <col min="7148" max="7389" width="9" style="124"/>
    <col min="7390" max="7390" width="5.625" style="124" bestFit="1" customWidth="1"/>
    <col min="7391" max="7391" width="15.375" style="124" customWidth="1"/>
    <col min="7392" max="7392" width="5.625" style="124" bestFit="1" customWidth="1"/>
    <col min="7393" max="7393" width="9" style="124"/>
    <col min="7394" max="7397" width="9.625" style="124" customWidth="1"/>
    <col min="7398" max="7398" width="9.5" style="124" bestFit="1" customWidth="1"/>
    <col min="7399" max="7402" width="9.625" style="124" customWidth="1"/>
    <col min="7403" max="7403" width="11.125" style="124" customWidth="1"/>
    <col min="7404" max="7645" width="9" style="124"/>
    <col min="7646" max="7646" width="5.625" style="124" bestFit="1" customWidth="1"/>
    <col min="7647" max="7647" width="15.375" style="124" customWidth="1"/>
    <col min="7648" max="7648" width="5.625" style="124" bestFit="1" customWidth="1"/>
    <col min="7649" max="7649" width="9" style="124"/>
    <col min="7650" max="7653" width="9.625" style="124" customWidth="1"/>
    <col min="7654" max="7654" width="9.5" style="124" bestFit="1" customWidth="1"/>
    <col min="7655" max="7658" width="9.625" style="124" customWidth="1"/>
    <col min="7659" max="7659" width="11.125" style="124" customWidth="1"/>
    <col min="7660" max="7901" width="9" style="124"/>
    <col min="7902" max="7902" width="5.625" style="124" bestFit="1" customWidth="1"/>
    <col min="7903" max="7903" width="15.375" style="124" customWidth="1"/>
    <col min="7904" max="7904" width="5.625" style="124" bestFit="1" customWidth="1"/>
    <col min="7905" max="7905" width="9" style="124"/>
    <col min="7906" max="7909" width="9.625" style="124" customWidth="1"/>
    <col min="7910" max="7910" width="9.5" style="124" bestFit="1" customWidth="1"/>
    <col min="7911" max="7914" width="9.625" style="124" customWidth="1"/>
    <col min="7915" max="7915" width="11.125" style="124" customWidth="1"/>
    <col min="7916" max="8157" width="9" style="124"/>
    <col min="8158" max="8158" width="5.625" style="124" bestFit="1" customWidth="1"/>
    <col min="8159" max="8159" width="15.375" style="124" customWidth="1"/>
    <col min="8160" max="8160" width="5.625" style="124" bestFit="1" customWidth="1"/>
    <col min="8161" max="8161" width="9" style="124"/>
    <col min="8162" max="8165" width="9.625" style="124" customWidth="1"/>
    <col min="8166" max="8166" width="9.5" style="124" bestFit="1" customWidth="1"/>
    <col min="8167" max="8170" width="9.625" style="124" customWidth="1"/>
    <col min="8171" max="8171" width="11.125" style="124" customWidth="1"/>
    <col min="8172" max="8413" width="9" style="124"/>
    <col min="8414" max="8414" width="5.625" style="124" bestFit="1" customWidth="1"/>
    <col min="8415" max="8415" width="15.375" style="124" customWidth="1"/>
    <col min="8416" max="8416" width="5.625" style="124" bestFit="1" customWidth="1"/>
    <col min="8417" max="8417" width="9" style="124"/>
    <col min="8418" max="8421" width="9.625" style="124" customWidth="1"/>
    <col min="8422" max="8422" width="9.5" style="124" bestFit="1" customWidth="1"/>
    <col min="8423" max="8426" width="9.625" style="124" customWidth="1"/>
    <col min="8427" max="8427" width="11.125" style="124" customWidth="1"/>
    <col min="8428" max="8669" width="9" style="124"/>
    <col min="8670" max="8670" width="5.625" style="124" bestFit="1" customWidth="1"/>
    <col min="8671" max="8671" width="15.375" style="124" customWidth="1"/>
    <col min="8672" max="8672" width="5.625" style="124" bestFit="1" customWidth="1"/>
    <col min="8673" max="8673" width="9" style="124"/>
    <col min="8674" max="8677" width="9.625" style="124" customWidth="1"/>
    <col min="8678" max="8678" width="9.5" style="124" bestFit="1" customWidth="1"/>
    <col min="8679" max="8682" width="9.625" style="124" customWidth="1"/>
    <col min="8683" max="8683" width="11.125" style="124" customWidth="1"/>
    <col min="8684" max="8925" width="9" style="124"/>
    <col min="8926" max="8926" width="5.625" style="124" bestFit="1" customWidth="1"/>
    <col min="8927" max="8927" width="15.375" style="124" customWidth="1"/>
    <col min="8928" max="8928" width="5.625" style="124" bestFit="1" customWidth="1"/>
    <col min="8929" max="8929" width="9" style="124"/>
    <col min="8930" max="8933" width="9.625" style="124" customWidth="1"/>
    <col min="8934" max="8934" width="9.5" style="124" bestFit="1" customWidth="1"/>
    <col min="8935" max="8938" width="9.625" style="124" customWidth="1"/>
    <col min="8939" max="8939" width="11.125" style="124" customWidth="1"/>
    <col min="8940" max="9181" width="9" style="124"/>
    <col min="9182" max="9182" width="5.625" style="124" bestFit="1" customWidth="1"/>
    <col min="9183" max="9183" width="15.375" style="124" customWidth="1"/>
    <col min="9184" max="9184" width="5.625" style="124" bestFit="1" customWidth="1"/>
    <col min="9185" max="9185" width="9" style="124"/>
    <col min="9186" max="9189" width="9.625" style="124" customWidth="1"/>
    <col min="9190" max="9190" width="9.5" style="124" bestFit="1" customWidth="1"/>
    <col min="9191" max="9194" width="9.625" style="124" customWidth="1"/>
    <col min="9195" max="9195" width="11.125" style="124" customWidth="1"/>
    <col min="9196" max="9437" width="9" style="124"/>
    <col min="9438" max="9438" width="5.625" style="124" bestFit="1" customWidth="1"/>
    <col min="9439" max="9439" width="15.375" style="124" customWidth="1"/>
    <col min="9440" max="9440" width="5.625" style="124" bestFit="1" customWidth="1"/>
    <col min="9441" max="9441" width="9" style="124"/>
    <col min="9442" max="9445" width="9.625" style="124" customWidth="1"/>
    <col min="9446" max="9446" width="9.5" style="124" bestFit="1" customWidth="1"/>
    <col min="9447" max="9450" width="9.625" style="124" customWidth="1"/>
    <col min="9451" max="9451" width="11.125" style="124" customWidth="1"/>
    <col min="9452" max="9693" width="9" style="124"/>
    <col min="9694" max="9694" width="5.625" style="124" bestFit="1" customWidth="1"/>
    <col min="9695" max="9695" width="15.375" style="124" customWidth="1"/>
    <col min="9696" max="9696" width="5.625" style="124" bestFit="1" customWidth="1"/>
    <col min="9697" max="9697" width="9" style="124"/>
    <col min="9698" max="9701" width="9.625" style="124" customWidth="1"/>
    <col min="9702" max="9702" width="9.5" style="124" bestFit="1" customWidth="1"/>
    <col min="9703" max="9706" width="9.625" style="124" customWidth="1"/>
    <col min="9707" max="9707" width="11.125" style="124" customWidth="1"/>
    <col min="9708" max="9949" width="9" style="124"/>
    <col min="9950" max="9950" width="5.625" style="124" bestFit="1" customWidth="1"/>
    <col min="9951" max="9951" width="15.375" style="124" customWidth="1"/>
    <col min="9952" max="9952" width="5.625" style="124" bestFit="1" customWidth="1"/>
    <col min="9953" max="9953" width="9" style="124"/>
    <col min="9954" max="9957" width="9.625" style="124" customWidth="1"/>
    <col min="9958" max="9958" width="9.5" style="124" bestFit="1" customWidth="1"/>
    <col min="9959" max="9962" width="9.625" style="124" customWidth="1"/>
    <col min="9963" max="9963" width="11.125" style="124" customWidth="1"/>
    <col min="9964" max="10205" width="9" style="124"/>
    <col min="10206" max="10206" width="5.625" style="124" bestFit="1" customWidth="1"/>
    <col min="10207" max="10207" width="15.375" style="124" customWidth="1"/>
    <col min="10208" max="10208" width="5.625" style="124" bestFit="1" customWidth="1"/>
    <col min="10209" max="10209" width="9" style="124"/>
    <col min="10210" max="10213" width="9.625" style="124" customWidth="1"/>
    <col min="10214" max="10214" width="9.5" style="124" bestFit="1" customWidth="1"/>
    <col min="10215" max="10218" width="9.625" style="124" customWidth="1"/>
    <col min="10219" max="10219" width="11.125" style="124" customWidth="1"/>
    <col min="10220" max="10461" width="9" style="124"/>
    <col min="10462" max="10462" width="5.625" style="124" bestFit="1" customWidth="1"/>
    <col min="10463" max="10463" width="15.375" style="124" customWidth="1"/>
    <col min="10464" max="10464" width="5.625" style="124" bestFit="1" customWidth="1"/>
    <col min="10465" max="10465" width="9" style="124"/>
    <col min="10466" max="10469" width="9.625" style="124" customWidth="1"/>
    <col min="10470" max="10470" width="9.5" style="124" bestFit="1" customWidth="1"/>
    <col min="10471" max="10474" width="9.625" style="124" customWidth="1"/>
    <col min="10475" max="10475" width="11.125" style="124" customWidth="1"/>
    <col min="10476" max="10717" width="9" style="124"/>
    <col min="10718" max="10718" width="5.625" style="124" bestFit="1" customWidth="1"/>
    <col min="10719" max="10719" width="15.375" style="124" customWidth="1"/>
    <col min="10720" max="10720" width="5.625" style="124" bestFit="1" customWidth="1"/>
    <col min="10721" max="10721" width="9" style="124"/>
    <col min="10722" max="10725" width="9.625" style="124" customWidth="1"/>
    <col min="10726" max="10726" width="9.5" style="124" bestFit="1" customWidth="1"/>
    <col min="10727" max="10730" width="9.625" style="124" customWidth="1"/>
    <col min="10731" max="10731" width="11.125" style="124" customWidth="1"/>
    <col min="10732" max="10973" width="9" style="124"/>
    <col min="10974" max="10974" width="5.625" style="124" bestFit="1" customWidth="1"/>
    <col min="10975" max="10975" width="15.375" style="124" customWidth="1"/>
    <col min="10976" max="10976" width="5.625" style="124" bestFit="1" customWidth="1"/>
    <col min="10977" max="10977" width="9" style="124"/>
    <col min="10978" max="10981" width="9.625" style="124" customWidth="1"/>
    <col min="10982" max="10982" width="9.5" style="124" bestFit="1" customWidth="1"/>
    <col min="10983" max="10986" width="9.625" style="124" customWidth="1"/>
    <col min="10987" max="10987" width="11.125" style="124" customWidth="1"/>
    <col min="10988" max="11229" width="9" style="124"/>
    <col min="11230" max="11230" width="5.625" style="124" bestFit="1" customWidth="1"/>
    <col min="11231" max="11231" width="15.375" style="124" customWidth="1"/>
    <col min="11232" max="11232" width="5.625" style="124" bestFit="1" customWidth="1"/>
    <col min="11233" max="11233" width="9" style="124"/>
    <col min="11234" max="11237" width="9.625" style="124" customWidth="1"/>
    <col min="11238" max="11238" width="9.5" style="124" bestFit="1" customWidth="1"/>
    <col min="11239" max="11242" width="9.625" style="124" customWidth="1"/>
    <col min="11243" max="11243" width="11.125" style="124" customWidth="1"/>
    <col min="11244" max="11485" width="9" style="124"/>
    <col min="11486" max="11486" width="5.625" style="124" bestFit="1" customWidth="1"/>
    <col min="11487" max="11487" width="15.375" style="124" customWidth="1"/>
    <col min="11488" max="11488" width="5.625" style="124" bestFit="1" customWidth="1"/>
    <col min="11489" max="11489" width="9" style="124"/>
    <col min="11490" max="11493" width="9.625" style="124" customWidth="1"/>
    <col min="11494" max="11494" width="9.5" style="124" bestFit="1" customWidth="1"/>
    <col min="11495" max="11498" width="9.625" style="124" customWidth="1"/>
    <col min="11499" max="11499" width="11.125" style="124" customWidth="1"/>
    <col min="11500" max="11741" width="9" style="124"/>
    <col min="11742" max="11742" width="5.625" style="124" bestFit="1" customWidth="1"/>
    <col min="11743" max="11743" width="15.375" style="124" customWidth="1"/>
    <col min="11744" max="11744" width="5.625" style="124" bestFit="1" customWidth="1"/>
    <col min="11745" max="11745" width="9" style="124"/>
    <col min="11746" max="11749" width="9.625" style="124" customWidth="1"/>
    <col min="11750" max="11750" width="9.5" style="124" bestFit="1" customWidth="1"/>
    <col min="11751" max="11754" width="9.625" style="124" customWidth="1"/>
    <col min="11755" max="11755" width="11.125" style="124" customWidth="1"/>
    <col min="11756" max="11997" width="9" style="124"/>
    <col min="11998" max="11998" width="5.625" style="124" bestFit="1" customWidth="1"/>
    <col min="11999" max="11999" width="15.375" style="124" customWidth="1"/>
    <col min="12000" max="12000" width="5.625" style="124" bestFit="1" customWidth="1"/>
    <col min="12001" max="12001" width="9" style="124"/>
    <col min="12002" max="12005" width="9.625" style="124" customWidth="1"/>
    <col min="12006" max="12006" width="9.5" style="124" bestFit="1" customWidth="1"/>
    <col min="12007" max="12010" width="9.625" style="124" customWidth="1"/>
    <col min="12011" max="12011" width="11.125" style="124" customWidth="1"/>
    <col min="12012" max="12253" width="9" style="124"/>
    <col min="12254" max="12254" width="5.625" style="124" bestFit="1" customWidth="1"/>
    <col min="12255" max="12255" width="15.375" style="124" customWidth="1"/>
    <col min="12256" max="12256" width="5.625" style="124" bestFit="1" customWidth="1"/>
    <col min="12257" max="12257" width="9" style="124"/>
    <col min="12258" max="12261" width="9.625" style="124" customWidth="1"/>
    <col min="12262" max="12262" width="9.5" style="124" bestFit="1" customWidth="1"/>
    <col min="12263" max="12266" width="9.625" style="124" customWidth="1"/>
    <col min="12267" max="12267" width="11.125" style="124" customWidth="1"/>
    <col min="12268" max="12509" width="9" style="124"/>
    <col min="12510" max="12510" width="5.625" style="124" bestFit="1" customWidth="1"/>
    <col min="12511" max="12511" width="15.375" style="124" customWidth="1"/>
    <col min="12512" max="12512" width="5.625" style="124" bestFit="1" customWidth="1"/>
    <col min="12513" max="12513" width="9" style="124"/>
    <col min="12514" max="12517" width="9.625" style="124" customWidth="1"/>
    <col min="12518" max="12518" width="9.5" style="124" bestFit="1" customWidth="1"/>
    <col min="12519" max="12522" width="9.625" style="124" customWidth="1"/>
    <col min="12523" max="12523" width="11.125" style="124" customWidth="1"/>
    <col min="12524" max="12765" width="9" style="124"/>
    <col min="12766" max="12766" width="5.625" style="124" bestFit="1" customWidth="1"/>
    <col min="12767" max="12767" width="15.375" style="124" customWidth="1"/>
    <col min="12768" max="12768" width="5.625" style="124" bestFit="1" customWidth="1"/>
    <col min="12769" max="12769" width="9" style="124"/>
    <col min="12770" max="12773" width="9.625" style="124" customWidth="1"/>
    <col min="12774" max="12774" width="9.5" style="124" bestFit="1" customWidth="1"/>
    <col min="12775" max="12778" width="9.625" style="124" customWidth="1"/>
    <col min="12779" max="12779" width="11.125" style="124" customWidth="1"/>
    <col min="12780" max="13021" width="9" style="124"/>
    <col min="13022" max="13022" width="5.625" style="124" bestFit="1" customWidth="1"/>
    <col min="13023" max="13023" width="15.375" style="124" customWidth="1"/>
    <col min="13024" max="13024" width="5.625" style="124" bestFit="1" customWidth="1"/>
    <col min="13025" max="13025" width="9" style="124"/>
    <col min="13026" max="13029" width="9.625" style="124" customWidth="1"/>
    <col min="13030" max="13030" width="9.5" style="124" bestFit="1" customWidth="1"/>
    <col min="13031" max="13034" width="9.625" style="124" customWidth="1"/>
    <col min="13035" max="13035" width="11.125" style="124" customWidth="1"/>
    <col min="13036" max="13277" width="9" style="124"/>
    <col min="13278" max="13278" width="5.625" style="124" bestFit="1" customWidth="1"/>
    <col min="13279" max="13279" width="15.375" style="124" customWidth="1"/>
    <col min="13280" max="13280" width="5.625" style="124" bestFit="1" customWidth="1"/>
    <col min="13281" max="13281" width="9" style="124"/>
    <col min="13282" max="13285" width="9.625" style="124" customWidth="1"/>
    <col min="13286" max="13286" width="9.5" style="124" bestFit="1" customWidth="1"/>
    <col min="13287" max="13290" width="9.625" style="124" customWidth="1"/>
    <col min="13291" max="13291" width="11.125" style="124" customWidth="1"/>
    <col min="13292" max="13533" width="9" style="124"/>
    <col min="13534" max="13534" width="5.625" style="124" bestFit="1" customWidth="1"/>
    <col min="13535" max="13535" width="15.375" style="124" customWidth="1"/>
    <col min="13536" max="13536" width="5.625" style="124" bestFit="1" customWidth="1"/>
    <col min="13537" max="13537" width="9" style="124"/>
    <col min="13538" max="13541" width="9.625" style="124" customWidth="1"/>
    <col min="13542" max="13542" width="9.5" style="124" bestFit="1" customWidth="1"/>
    <col min="13543" max="13546" width="9.625" style="124" customWidth="1"/>
    <col min="13547" max="13547" width="11.125" style="124" customWidth="1"/>
    <col min="13548" max="13789" width="9" style="124"/>
    <col min="13790" max="13790" width="5.625" style="124" bestFit="1" customWidth="1"/>
    <col min="13791" max="13791" width="15.375" style="124" customWidth="1"/>
    <col min="13792" max="13792" width="5.625" style="124" bestFit="1" customWidth="1"/>
    <col min="13793" max="13793" width="9" style="124"/>
    <col min="13794" max="13797" width="9.625" style="124" customWidth="1"/>
    <col min="13798" max="13798" width="9.5" style="124" bestFit="1" customWidth="1"/>
    <col min="13799" max="13802" width="9.625" style="124" customWidth="1"/>
    <col min="13803" max="13803" width="11.125" style="124" customWidth="1"/>
    <col min="13804" max="14045" width="9" style="124"/>
    <col min="14046" max="14046" width="5.625" style="124" bestFit="1" customWidth="1"/>
    <col min="14047" max="14047" width="15.375" style="124" customWidth="1"/>
    <col min="14048" max="14048" width="5.625" style="124" bestFit="1" customWidth="1"/>
    <col min="14049" max="14049" width="9" style="124"/>
    <col min="14050" max="14053" width="9.625" style="124" customWidth="1"/>
    <col min="14054" max="14054" width="9.5" style="124" bestFit="1" customWidth="1"/>
    <col min="14055" max="14058" width="9.625" style="124" customWidth="1"/>
    <col min="14059" max="14059" width="11.125" style="124" customWidth="1"/>
    <col min="14060" max="14301" width="9" style="124"/>
    <col min="14302" max="14302" width="5.625" style="124" bestFit="1" customWidth="1"/>
    <col min="14303" max="14303" width="15.375" style="124" customWidth="1"/>
    <col min="14304" max="14304" width="5.625" style="124" bestFit="1" customWidth="1"/>
    <col min="14305" max="14305" width="9" style="124"/>
    <col min="14306" max="14309" width="9.625" style="124" customWidth="1"/>
    <col min="14310" max="14310" width="9.5" style="124" bestFit="1" customWidth="1"/>
    <col min="14311" max="14314" width="9.625" style="124" customWidth="1"/>
    <col min="14315" max="14315" width="11.125" style="124" customWidth="1"/>
    <col min="14316" max="14557" width="9" style="124"/>
    <col min="14558" max="14558" width="5.625" style="124" bestFit="1" customWidth="1"/>
    <col min="14559" max="14559" width="15.375" style="124" customWidth="1"/>
    <col min="14560" max="14560" width="5.625" style="124" bestFit="1" customWidth="1"/>
    <col min="14561" max="14561" width="9" style="124"/>
    <col min="14562" max="14565" width="9.625" style="124" customWidth="1"/>
    <col min="14566" max="14566" width="9.5" style="124" bestFit="1" customWidth="1"/>
    <col min="14567" max="14570" width="9.625" style="124" customWidth="1"/>
    <col min="14571" max="14571" width="11.125" style="124" customWidth="1"/>
    <col min="14572" max="14813" width="9" style="124"/>
    <col min="14814" max="14814" width="5.625" style="124" bestFit="1" customWidth="1"/>
    <col min="14815" max="14815" width="15.375" style="124" customWidth="1"/>
    <col min="14816" max="14816" width="5.625" style="124" bestFit="1" customWidth="1"/>
    <col min="14817" max="14817" width="9" style="124"/>
    <col min="14818" max="14821" width="9.625" style="124" customWidth="1"/>
    <col min="14822" max="14822" width="9.5" style="124" bestFit="1" customWidth="1"/>
    <col min="14823" max="14826" width="9.625" style="124" customWidth="1"/>
    <col min="14827" max="14827" width="11.125" style="124" customWidth="1"/>
    <col min="14828" max="15069" width="9" style="124"/>
    <col min="15070" max="15070" width="5.625" style="124" bestFit="1" customWidth="1"/>
    <col min="15071" max="15071" width="15.375" style="124" customWidth="1"/>
    <col min="15072" max="15072" width="5.625" style="124" bestFit="1" customWidth="1"/>
    <col min="15073" max="15073" width="9" style="124"/>
    <col min="15074" max="15077" width="9.625" style="124" customWidth="1"/>
    <col min="15078" max="15078" width="9.5" style="124" bestFit="1" customWidth="1"/>
    <col min="15079" max="15082" width="9.625" style="124" customWidth="1"/>
    <col min="15083" max="15083" width="11.125" style="124" customWidth="1"/>
    <col min="15084" max="15325" width="9" style="124"/>
    <col min="15326" max="15326" width="5.625" style="124" bestFit="1" customWidth="1"/>
    <col min="15327" max="15327" width="15.375" style="124" customWidth="1"/>
    <col min="15328" max="15328" width="5.625" style="124" bestFit="1" customWidth="1"/>
    <col min="15329" max="15329" width="9" style="124"/>
    <col min="15330" max="15333" width="9.625" style="124" customWidth="1"/>
    <col min="15334" max="15334" width="9.5" style="124" bestFit="1" customWidth="1"/>
    <col min="15335" max="15338" width="9.625" style="124" customWidth="1"/>
    <col min="15339" max="15339" width="11.125" style="124" customWidth="1"/>
    <col min="15340" max="15581" width="9" style="124"/>
    <col min="15582" max="15582" width="5.625" style="124" bestFit="1" customWidth="1"/>
    <col min="15583" max="15583" width="15.375" style="124" customWidth="1"/>
    <col min="15584" max="15584" width="5.625" style="124" bestFit="1" customWidth="1"/>
    <col min="15585" max="15585" width="9" style="124"/>
    <col min="15586" max="15589" width="9.625" style="124" customWidth="1"/>
    <col min="15590" max="15590" width="9.5" style="124" bestFit="1" customWidth="1"/>
    <col min="15591" max="15594" width="9.625" style="124" customWidth="1"/>
    <col min="15595" max="15595" width="11.125" style="124" customWidth="1"/>
    <col min="15596" max="15837" width="9" style="124"/>
    <col min="15838" max="15838" width="5.625" style="124" bestFit="1" customWidth="1"/>
    <col min="15839" max="15839" width="15.375" style="124" customWidth="1"/>
    <col min="15840" max="15840" width="5.625" style="124" bestFit="1" customWidth="1"/>
    <col min="15841" max="15841" width="9" style="124"/>
    <col min="15842" max="15845" width="9.625" style="124" customWidth="1"/>
    <col min="15846" max="15846" width="9.5" style="124" bestFit="1" customWidth="1"/>
    <col min="15847" max="15850" width="9.625" style="124" customWidth="1"/>
    <col min="15851" max="15851" width="11.125" style="124" customWidth="1"/>
    <col min="15852" max="16093" width="9" style="124"/>
    <col min="16094" max="16094" width="5.625" style="124" bestFit="1" customWidth="1"/>
    <col min="16095" max="16095" width="15.375" style="124" customWidth="1"/>
    <col min="16096" max="16096" width="5.625" style="124" bestFit="1" customWidth="1"/>
    <col min="16097" max="16097" width="9" style="124"/>
    <col min="16098" max="16101" width="9.625" style="124" customWidth="1"/>
    <col min="16102" max="16102" width="9.5" style="124" bestFit="1" customWidth="1"/>
    <col min="16103" max="16106" width="9.625" style="124" customWidth="1"/>
    <col min="16107" max="16107" width="11.125" style="124" customWidth="1"/>
    <col min="16108" max="16384" width="9" style="124"/>
  </cols>
  <sheetData>
    <row r="1" spans="1:16" s="121" customFormat="1" ht="13.5" customHeight="1" x14ac:dyDescent="0.15">
      <c r="A1" s="120"/>
      <c r="B1" s="120"/>
      <c r="C1" s="120"/>
      <c r="D1" s="120"/>
      <c r="E1" s="120"/>
      <c r="F1" s="120"/>
      <c r="G1" s="120"/>
      <c r="H1" s="120"/>
      <c r="K1" s="120"/>
      <c r="P1" s="225" t="s">
        <v>378</v>
      </c>
    </row>
    <row r="2" spans="1:16" ht="13.5" customHeight="1" x14ac:dyDescent="0.15">
      <c r="A2" s="213" t="s">
        <v>373</v>
      </c>
    </row>
    <row r="3" spans="1:16" ht="13.5" customHeight="1" x14ac:dyDescent="0.15">
      <c r="A3" s="258"/>
      <c r="B3" s="259"/>
      <c r="C3" s="259"/>
      <c r="D3" s="259"/>
      <c r="E3" s="257" t="s">
        <v>543</v>
      </c>
      <c r="F3" s="259"/>
      <c r="G3" s="259"/>
      <c r="H3" s="259"/>
      <c r="I3" s="258"/>
    </row>
    <row r="4" spans="1:16" s="121" customFormat="1" ht="13.5" customHeight="1" x14ac:dyDescent="0.15">
      <c r="A4" s="490" t="s">
        <v>145</v>
      </c>
      <c r="B4" s="493" t="s">
        <v>146</v>
      </c>
      <c r="C4" s="494"/>
      <c r="D4" s="499" t="s">
        <v>147</v>
      </c>
      <c r="E4" s="502" t="s">
        <v>148</v>
      </c>
      <c r="F4" s="502"/>
      <c r="G4" s="502"/>
      <c r="H4" s="502"/>
      <c r="I4" s="502"/>
      <c r="J4" s="510" t="s">
        <v>360</v>
      </c>
      <c r="K4" s="502" t="s">
        <v>149</v>
      </c>
      <c r="L4" s="502"/>
      <c r="M4" s="502"/>
      <c r="N4" s="502"/>
      <c r="O4" s="502"/>
      <c r="P4" s="503"/>
    </row>
    <row r="5" spans="1:16" s="121" customFormat="1" ht="13.5" customHeight="1" x14ac:dyDescent="0.15">
      <c r="A5" s="491"/>
      <c r="B5" s="495"/>
      <c r="C5" s="496"/>
      <c r="D5" s="500"/>
      <c r="E5" s="504" t="s">
        <v>150</v>
      </c>
      <c r="F5" s="260" t="s">
        <v>151</v>
      </c>
      <c r="G5" s="261" t="s">
        <v>366</v>
      </c>
      <c r="H5" s="262" t="s">
        <v>152</v>
      </c>
      <c r="I5" s="506" t="s">
        <v>153</v>
      </c>
      <c r="J5" s="511"/>
      <c r="K5" s="504" t="s">
        <v>150</v>
      </c>
      <c r="L5" s="260" t="s">
        <v>151</v>
      </c>
      <c r="M5" s="261" t="s">
        <v>366</v>
      </c>
      <c r="N5" s="262" t="s">
        <v>152</v>
      </c>
      <c r="O5" s="508" t="s">
        <v>153</v>
      </c>
      <c r="P5" s="508" t="s">
        <v>154</v>
      </c>
    </row>
    <row r="6" spans="1:16" s="121" customFormat="1" ht="13.5" customHeight="1" thickBot="1" x14ac:dyDescent="0.2">
      <c r="A6" s="492"/>
      <c r="B6" s="497"/>
      <c r="C6" s="498"/>
      <c r="D6" s="501"/>
      <c r="E6" s="505"/>
      <c r="F6" s="908" t="s">
        <v>554</v>
      </c>
      <c r="G6" s="909" t="s">
        <v>555</v>
      </c>
      <c r="H6" s="910" t="s">
        <v>556</v>
      </c>
      <c r="I6" s="507"/>
      <c r="J6" s="512"/>
      <c r="K6" s="505"/>
      <c r="L6" s="908" t="s">
        <v>554</v>
      </c>
      <c r="M6" s="909" t="s">
        <v>555</v>
      </c>
      <c r="N6" s="910" t="s">
        <v>556</v>
      </c>
      <c r="O6" s="509"/>
      <c r="P6" s="509"/>
    </row>
    <row r="7" spans="1:16" s="121" customFormat="1" ht="13.5" customHeight="1" thickTop="1" thickBot="1" x14ac:dyDescent="0.2">
      <c r="A7" s="480">
        <v>1</v>
      </c>
      <c r="B7" s="481" t="s">
        <v>155</v>
      </c>
      <c r="C7" s="482" t="s">
        <v>1</v>
      </c>
      <c r="D7" s="219" t="s">
        <v>362</v>
      </c>
      <c r="E7" s="220" t="s">
        <v>365</v>
      </c>
      <c r="F7" s="263"/>
      <c r="G7" s="263"/>
      <c r="H7" s="264"/>
      <c r="I7" s="265">
        <f>+F7+G7*12+H7</f>
        <v>0</v>
      </c>
      <c r="J7" s="210"/>
      <c r="K7" s="483" t="s">
        <v>156</v>
      </c>
      <c r="L7" s="226">
        <f>F7*$J7</f>
        <v>0</v>
      </c>
      <c r="M7" s="226">
        <f t="shared" ref="M7" si="0">G7*$J7</f>
        <v>0</v>
      </c>
      <c r="N7" s="226">
        <f>H7*$J7</f>
        <v>0</v>
      </c>
      <c r="O7" s="126">
        <f>+L7+M7*12+N7</f>
        <v>0</v>
      </c>
      <c r="P7" s="486">
        <f>SUM(O7:O9)</f>
        <v>0</v>
      </c>
    </row>
    <row r="8" spans="1:16" s="121" customFormat="1" ht="13.5" customHeight="1" thickTop="1" thickBot="1" x14ac:dyDescent="0.2">
      <c r="A8" s="480"/>
      <c r="B8" s="481"/>
      <c r="C8" s="482"/>
      <c r="D8" s="221" t="s">
        <v>361</v>
      </c>
      <c r="E8" s="222" t="s">
        <v>363</v>
      </c>
      <c r="F8" s="266"/>
      <c r="G8" s="266"/>
      <c r="H8" s="267"/>
      <c r="I8" s="268">
        <f t="shared" ref="I8:I9" si="1">+F8+G8*12+H8</f>
        <v>0</v>
      </c>
      <c r="J8" s="218"/>
      <c r="K8" s="484"/>
      <c r="L8" s="227">
        <f t="shared" ref="L8" si="2">F8*$J8</f>
        <v>0</v>
      </c>
      <c r="M8" s="227">
        <f>G8*$J8</f>
        <v>0</v>
      </c>
      <c r="N8" s="228">
        <f>H8*$J8</f>
        <v>0</v>
      </c>
      <c r="O8" s="217">
        <f t="shared" ref="O8" si="3">+L8+M8*12+N8</f>
        <v>0</v>
      </c>
      <c r="P8" s="487"/>
    </row>
    <row r="9" spans="1:16" s="121" customFormat="1" ht="13.5" customHeight="1" thickTop="1" thickBot="1" x14ac:dyDescent="0.2">
      <c r="A9" s="480"/>
      <c r="B9" s="481"/>
      <c r="C9" s="482"/>
      <c r="D9" s="223" t="s">
        <v>157</v>
      </c>
      <c r="E9" s="224" t="s">
        <v>363</v>
      </c>
      <c r="F9" s="269"/>
      <c r="G9" s="269"/>
      <c r="H9" s="270"/>
      <c r="I9" s="271">
        <f t="shared" si="1"/>
        <v>0</v>
      </c>
      <c r="J9" s="211"/>
      <c r="K9" s="485"/>
      <c r="L9" s="229">
        <f>F9*$J9</f>
        <v>0</v>
      </c>
      <c r="M9" s="229">
        <f t="shared" ref="M9:M10" si="4">G9*$J9</f>
        <v>0</v>
      </c>
      <c r="N9" s="230">
        <f t="shared" ref="N9" si="5">H9*$J9</f>
        <v>0</v>
      </c>
      <c r="O9" s="128">
        <f>+L9+M9*12+N9</f>
        <v>0</v>
      </c>
      <c r="P9" s="513"/>
    </row>
    <row r="10" spans="1:16" s="121" customFormat="1" ht="13.5" customHeight="1" thickTop="1" thickBot="1" x14ac:dyDescent="0.2">
      <c r="A10" s="488">
        <v>2</v>
      </c>
      <c r="B10" s="481" t="s">
        <v>158</v>
      </c>
      <c r="C10" s="482" t="s">
        <v>1</v>
      </c>
      <c r="D10" s="219" t="s">
        <v>362</v>
      </c>
      <c r="E10" s="220" t="s">
        <v>365</v>
      </c>
      <c r="F10" s="263"/>
      <c r="G10" s="263"/>
      <c r="H10" s="264"/>
      <c r="I10" s="265">
        <f>+F10+G10*12+H10</f>
        <v>0</v>
      </c>
      <c r="J10" s="210"/>
      <c r="K10" s="483" t="s">
        <v>156</v>
      </c>
      <c r="L10" s="226">
        <f>F10*$J10</f>
        <v>0</v>
      </c>
      <c r="M10" s="226">
        <f t="shared" si="4"/>
        <v>0</v>
      </c>
      <c r="N10" s="226">
        <f>H10*$J10</f>
        <v>0</v>
      </c>
      <c r="O10" s="126">
        <f>+L10+M10*12+N10</f>
        <v>0</v>
      </c>
      <c r="P10" s="486">
        <f>SUM(O10:O12)</f>
        <v>0</v>
      </c>
    </row>
    <row r="11" spans="1:16" s="121" customFormat="1" ht="13.5" customHeight="1" thickTop="1" thickBot="1" x14ac:dyDescent="0.2">
      <c r="A11" s="489"/>
      <c r="B11" s="481"/>
      <c r="C11" s="482"/>
      <c r="D11" s="221" t="s">
        <v>361</v>
      </c>
      <c r="E11" s="222" t="s">
        <v>363</v>
      </c>
      <c r="F11" s="266"/>
      <c r="G11" s="266"/>
      <c r="H11" s="267"/>
      <c r="I11" s="268">
        <f>+F11+G11*12+H11</f>
        <v>0</v>
      </c>
      <c r="J11" s="218"/>
      <c r="K11" s="484"/>
      <c r="L11" s="227">
        <f>F11*$J11</f>
        <v>0</v>
      </c>
      <c r="M11" s="227">
        <f>G11*$J11</f>
        <v>0</v>
      </c>
      <c r="N11" s="228">
        <f>H11*$J11</f>
        <v>0</v>
      </c>
      <c r="O11" s="217">
        <f>+L11+M11*12+N11</f>
        <v>0</v>
      </c>
      <c r="P11" s="487"/>
    </row>
    <row r="12" spans="1:16" s="121" customFormat="1" ht="13.5" customHeight="1" thickTop="1" thickBot="1" x14ac:dyDescent="0.2">
      <c r="A12" s="489"/>
      <c r="B12" s="481"/>
      <c r="C12" s="482"/>
      <c r="D12" s="223" t="s">
        <v>157</v>
      </c>
      <c r="E12" s="224" t="s">
        <v>363</v>
      </c>
      <c r="F12" s="269"/>
      <c r="G12" s="269"/>
      <c r="H12" s="270"/>
      <c r="I12" s="271">
        <f t="shared" ref="I12" si="6">+F12+G12*12+H12</f>
        <v>0</v>
      </c>
      <c r="J12" s="211"/>
      <c r="K12" s="485"/>
      <c r="L12" s="229">
        <f>F12*$J12</f>
        <v>0</v>
      </c>
      <c r="M12" s="229">
        <f t="shared" ref="M12:M13" si="7">G12*$J12</f>
        <v>0</v>
      </c>
      <c r="N12" s="230">
        <f t="shared" ref="N12" si="8">H12*$J12</f>
        <v>0</v>
      </c>
      <c r="O12" s="128">
        <f>+L12+M12*12+N12</f>
        <v>0</v>
      </c>
      <c r="P12" s="487"/>
    </row>
    <row r="13" spans="1:16" s="121" customFormat="1" ht="13.5" customHeight="1" thickTop="1" thickBot="1" x14ac:dyDescent="0.2">
      <c r="A13" s="480">
        <v>3</v>
      </c>
      <c r="B13" s="481" t="s">
        <v>159</v>
      </c>
      <c r="C13" s="482" t="s">
        <v>1</v>
      </c>
      <c r="D13" s="219" t="s">
        <v>362</v>
      </c>
      <c r="E13" s="220" t="s">
        <v>365</v>
      </c>
      <c r="F13" s="263"/>
      <c r="G13" s="263"/>
      <c r="H13" s="264"/>
      <c r="I13" s="265">
        <f>+F13+G13*12+H13</f>
        <v>0</v>
      </c>
      <c r="J13" s="210"/>
      <c r="K13" s="483" t="s">
        <v>156</v>
      </c>
      <c r="L13" s="226">
        <f>F13*$J13</f>
        <v>0</v>
      </c>
      <c r="M13" s="226">
        <f t="shared" si="7"/>
        <v>0</v>
      </c>
      <c r="N13" s="226">
        <f>H13*$J13</f>
        <v>0</v>
      </c>
      <c r="O13" s="126">
        <f>+L13+M13*12+N13</f>
        <v>0</v>
      </c>
      <c r="P13" s="486">
        <f>SUM(O13:O15)</f>
        <v>0</v>
      </c>
    </row>
    <row r="14" spans="1:16" s="121" customFormat="1" ht="13.5" customHeight="1" thickTop="1" thickBot="1" x14ac:dyDescent="0.2">
      <c r="A14" s="480"/>
      <c r="B14" s="481"/>
      <c r="C14" s="482"/>
      <c r="D14" s="221" t="s">
        <v>361</v>
      </c>
      <c r="E14" s="222" t="s">
        <v>363</v>
      </c>
      <c r="F14" s="266"/>
      <c r="G14" s="266"/>
      <c r="H14" s="267"/>
      <c r="I14" s="268">
        <f t="shared" ref="I14:I15" si="9">+F14+G14*12+H14</f>
        <v>0</v>
      </c>
      <c r="J14" s="218"/>
      <c r="K14" s="484"/>
      <c r="L14" s="227">
        <f t="shared" ref="L14" si="10">F14*$J14</f>
        <v>0</v>
      </c>
      <c r="M14" s="227">
        <f>G14*$J14</f>
        <v>0</v>
      </c>
      <c r="N14" s="228">
        <f>H14*$J14</f>
        <v>0</v>
      </c>
      <c r="O14" s="217">
        <f t="shared" ref="O14" si="11">+L14+M14*12+N14</f>
        <v>0</v>
      </c>
      <c r="P14" s="487"/>
    </row>
    <row r="15" spans="1:16" s="121" customFormat="1" ht="13.5" customHeight="1" thickTop="1" thickBot="1" x14ac:dyDescent="0.2">
      <c r="A15" s="480"/>
      <c r="B15" s="481"/>
      <c r="C15" s="482"/>
      <c r="D15" s="223" t="s">
        <v>157</v>
      </c>
      <c r="E15" s="224" t="s">
        <v>363</v>
      </c>
      <c r="F15" s="269"/>
      <c r="G15" s="269"/>
      <c r="H15" s="270"/>
      <c r="I15" s="271">
        <f t="shared" si="9"/>
        <v>0</v>
      </c>
      <c r="J15" s="211"/>
      <c r="K15" s="485"/>
      <c r="L15" s="229">
        <f>F15*$J15</f>
        <v>0</v>
      </c>
      <c r="M15" s="229">
        <f t="shared" ref="M15:M16" si="12">G15*$J15</f>
        <v>0</v>
      </c>
      <c r="N15" s="230">
        <f t="shared" ref="N15" si="13">H15*$J15</f>
        <v>0</v>
      </c>
      <c r="O15" s="128">
        <f>+L15+M15*12+N15</f>
        <v>0</v>
      </c>
      <c r="P15" s="487"/>
    </row>
    <row r="16" spans="1:16" s="121" customFormat="1" ht="13.5" customHeight="1" thickTop="1" thickBot="1" x14ac:dyDescent="0.2">
      <c r="A16" s="488">
        <v>4</v>
      </c>
      <c r="B16" s="481" t="s">
        <v>160</v>
      </c>
      <c r="C16" s="482" t="s">
        <v>1</v>
      </c>
      <c r="D16" s="219" t="s">
        <v>362</v>
      </c>
      <c r="E16" s="220" t="s">
        <v>365</v>
      </c>
      <c r="F16" s="263"/>
      <c r="G16" s="263"/>
      <c r="H16" s="264"/>
      <c r="I16" s="265">
        <f>+F16+G16*12+H16</f>
        <v>0</v>
      </c>
      <c r="J16" s="210"/>
      <c r="K16" s="483" t="s">
        <v>156</v>
      </c>
      <c r="L16" s="226">
        <f>F16*$J16</f>
        <v>0</v>
      </c>
      <c r="M16" s="226">
        <f t="shared" si="12"/>
        <v>0</v>
      </c>
      <c r="N16" s="226">
        <f>H16*$J16</f>
        <v>0</v>
      </c>
      <c r="O16" s="126">
        <f>+L16+M16*12+N16</f>
        <v>0</v>
      </c>
      <c r="P16" s="486">
        <f>SUM(O16:O18)</f>
        <v>0</v>
      </c>
    </row>
    <row r="17" spans="1:16" s="121" customFormat="1" ht="13.5" customHeight="1" thickTop="1" thickBot="1" x14ac:dyDescent="0.2">
      <c r="A17" s="489"/>
      <c r="B17" s="481"/>
      <c r="C17" s="482"/>
      <c r="D17" s="221" t="s">
        <v>361</v>
      </c>
      <c r="E17" s="222" t="s">
        <v>363</v>
      </c>
      <c r="F17" s="266"/>
      <c r="G17" s="266"/>
      <c r="H17" s="267"/>
      <c r="I17" s="268">
        <f t="shared" ref="I17:I18" si="14">+F17+G17*12+H17</f>
        <v>0</v>
      </c>
      <c r="J17" s="218"/>
      <c r="K17" s="484"/>
      <c r="L17" s="227">
        <f t="shared" ref="L17" si="15">F17*$J17</f>
        <v>0</v>
      </c>
      <c r="M17" s="227">
        <f>G17*$J17</f>
        <v>0</v>
      </c>
      <c r="N17" s="228">
        <f>H17*$J17</f>
        <v>0</v>
      </c>
      <c r="O17" s="217">
        <f t="shared" ref="O17" si="16">+L17+M17*12+N17</f>
        <v>0</v>
      </c>
      <c r="P17" s="487"/>
    </row>
    <row r="18" spans="1:16" s="121" customFormat="1" ht="13.5" customHeight="1" thickTop="1" thickBot="1" x14ac:dyDescent="0.2">
      <c r="A18" s="489"/>
      <c r="B18" s="481"/>
      <c r="C18" s="482"/>
      <c r="D18" s="223" t="s">
        <v>157</v>
      </c>
      <c r="E18" s="224" t="s">
        <v>363</v>
      </c>
      <c r="F18" s="269"/>
      <c r="G18" s="269"/>
      <c r="H18" s="270"/>
      <c r="I18" s="271">
        <f t="shared" si="14"/>
        <v>0</v>
      </c>
      <c r="J18" s="211"/>
      <c r="K18" s="485"/>
      <c r="L18" s="229">
        <f>F18*$J18</f>
        <v>0</v>
      </c>
      <c r="M18" s="229">
        <f t="shared" ref="M18:M19" si="17">G18*$J18</f>
        <v>0</v>
      </c>
      <c r="N18" s="230">
        <f t="shared" ref="N18" si="18">H18*$J18</f>
        <v>0</v>
      </c>
      <c r="O18" s="128">
        <f>+L18+M18*12+N18</f>
        <v>0</v>
      </c>
      <c r="P18" s="487"/>
    </row>
    <row r="19" spans="1:16" s="121" customFormat="1" ht="13.5" customHeight="1" thickTop="1" thickBot="1" x14ac:dyDescent="0.2">
      <c r="A19" s="480">
        <v>5</v>
      </c>
      <c r="B19" s="481" t="s">
        <v>161</v>
      </c>
      <c r="C19" s="482" t="s">
        <v>1</v>
      </c>
      <c r="D19" s="219" t="s">
        <v>362</v>
      </c>
      <c r="E19" s="220" t="s">
        <v>365</v>
      </c>
      <c r="F19" s="263"/>
      <c r="G19" s="263"/>
      <c r="H19" s="264"/>
      <c r="I19" s="265">
        <f>+F19+G19*12+H19</f>
        <v>0</v>
      </c>
      <c r="J19" s="210"/>
      <c r="K19" s="483" t="s">
        <v>156</v>
      </c>
      <c r="L19" s="226">
        <f>F19*$J19</f>
        <v>0</v>
      </c>
      <c r="M19" s="226">
        <f t="shared" si="17"/>
        <v>0</v>
      </c>
      <c r="N19" s="226">
        <f>H19*$J19</f>
        <v>0</v>
      </c>
      <c r="O19" s="126">
        <f>+L19+M19*12+N19</f>
        <v>0</v>
      </c>
      <c r="P19" s="486">
        <f>SUM(O19:O21)</f>
        <v>0</v>
      </c>
    </row>
    <row r="20" spans="1:16" s="121" customFormat="1" ht="13.5" customHeight="1" thickTop="1" thickBot="1" x14ac:dyDescent="0.2">
      <c r="A20" s="480"/>
      <c r="B20" s="481"/>
      <c r="C20" s="482"/>
      <c r="D20" s="221" t="s">
        <v>361</v>
      </c>
      <c r="E20" s="222" t="s">
        <v>363</v>
      </c>
      <c r="F20" s="266"/>
      <c r="G20" s="266"/>
      <c r="H20" s="267"/>
      <c r="I20" s="268">
        <f t="shared" ref="I20:I21" si="19">+F20+G20*12+H20</f>
        <v>0</v>
      </c>
      <c r="J20" s="218"/>
      <c r="K20" s="484"/>
      <c r="L20" s="227">
        <f t="shared" ref="L20" si="20">F20*$J20</f>
        <v>0</v>
      </c>
      <c r="M20" s="227">
        <f>G20*$J20</f>
        <v>0</v>
      </c>
      <c r="N20" s="228">
        <f>H20*$J20</f>
        <v>0</v>
      </c>
      <c r="O20" s="217">
        <f t="shared" ref="O20" si="21">+L20+M20*12+N20</f>
        <v>0</v>
      </c>
      <c r="P20" s="487"/>
    </row>
    <row r="21" spans="1:16" s="121" customFormat="1" ht="13.5" customHeight="1" thickTop="1" thickBot="1" x14ac:dyDescent="0.2">
      <c r="A21" s="480"/>
      <c r="B21" s="481"/>
      <c r="C21" s="482"/>
      <c r="D21" s="223" t="s">
        <v>157</v>
      </c>
      <c r="E21" s="224" t="s">
        <v>363</v>
      </c>
      <c r="F21" s="269"/>
      <c r="G21" s="269"/>
      <c r="H21" s="270"/>
      <c r="I21" s="271">
        <f t="shared" si="19"/>
        <v>0</v>
      </c>
      <c r="J21" s="211"/>
      <c r="K21" s="485"/>
      <c r="L21" s="229">
        <f>F21*$J21</f>
        <v>0</v>
      </c>
      <c r="M21" s="229">
        <f t="shared" ref="M21:M22" si="22">G21*$J21</f>
        <v>0</v>
      </c>
      <c r="N21" s="230">
        <f t="shared" ref="N21" si="23">H21*$J21</f>
        <v>0</v>
      </c>
      <c r="O21" s="128">
        <f>+L21+M21*12+N21</f>
        <v>0</v>
      </c>
      <c r="P21" s="487"/>
    </row>
    <row r="22" spans="1:16" s="121" customFormat="1" ht="13.5" customHeight="1" thickTop="1" thickBot="1" x14ac:dyDescent="0.2">
      <c r="A22" s="488">
        <v>6</v>
      </c>
      <c r="B22" s="481" t="s">
        <v>162</v>
      </c>
      <c r="C22" s="482" t="s">
        <v>1</v>
      </c>
      <c r="D22" s="219" t="s">
        <v>362</v>
      </c>
      <c r="E22" s="220" t="s">
        <v>365</v>
      </c>
      <c r="F22" s="263"/>
      <c r="G22" s="263"/>
      <c r="H22" s="264"/>
      <c r="I22" s="265">
        <f>+F22+G22*12+H22</f>
        <v>0</v>
      </c>
      <c r="J22" s="210"/>
      <c r="K22" s="483" t="s">
        <v>156</v>
      </c>
      <c r="L22" s="226">
        <f>F22*$J22</f>
        <v>0</v>
      </c>
      <c r="M22" s="226">
        <f t="shared" si="22"/>
        <v>0</v>
      </c>
      <c r="N22" s="226">
        <f>H22*$J22</f>
        <v>0</v>
      </c>
      <c r="O22" s="126">
        <f>+L22+M22*12+N22</f>
        <v>0</v>
      </c>
      <c r="P22" s="486">
        <f>SUM(O22:O24)</f>
        <v>0</v>
      </c>
    </row>
    <row r="23" spans="1:16" s="121" customFormat="1" ht="13.5" customHeight="1" thickTop="1" thickBot="1" x14ac:dyDescent="0.2">
      <c r="A23" s="489"/>
      <c r="B23" s="481"/>
      <c r="C23" s="482"/>
      <c r="D23" s="221" t="s">
        <v>361</v>
      </c>
      <c r="E23" s="222" t="s">
        <v>363</v>
      </c>
      <c r="F23" s="266"/>
      <c r="G23" s="266"/>
      <c r="H23" s="267"/>
      <c r="I23" s="268">
        <f t="shared" ref="I23:I24" si="24">+F23+G23*12+H23</f>
        <v>0</v>
      </c>
      <c r="J23" s="218"/>
      <c r="K23" s="484"/>
      <c r="L23" s="227">
        <f t="shared" ref="L23" si="25">F23*$J23</f>
        <v>0</v>
      </c>
      <c r="M23" s="227">
        <f>G23*$J23</f>
        <v>0</v>
      </c>
      <c r="N23" s="228">
        <f>H23*$J23</f>
        <v>0</v>
      </c>
      <c r="O23" s="217">
        <f t="shared" ref="O23" si="26">+L23+M23*12+N23</f>
        <v>0</v>
      </c>
      <c r="P23" s="487"/>
    </row>
    <row r="24" spans="1:16" s="121" customFormat="1" ht="13.5" customHeight="1" thickTop="1" thickBot="1" x14ac:dyDescent="0.2">
      <c r="A24" s="489"/>
      <c r="B24" s="481"/>
      <c r="C24" s="482"/>
      <c r="D24" s="223" t="s">
        <v>157</v>
      </c>
      <c r="E24" s="224" t="s">
        <v>363</v>
      </c>
      <c r="F24" s="269"/>
      <c r="G24" s="269"/>
      <c r="H24" s="270"/>
      <c r="I24" s="271">
        <f t="shared" si="24"/>
        <v>0</v>
      </c>
      <c r="J24" s="211"/>
      <c r="K24" s="485"/>
      <c r="L24" s="229">
        <f>F24*$J24</f>
        <v>0</v>
      </c>
      <c r="M24" s="229">
        <f t="shared" ref="M24:M25" si="27">G24*$J24</f>
        <v>0</v>
      </c>
      <c r="N24" s="230">
        <f t="shared" ref="N24" si="28">H24*$J24</f>
        <v>0</v>
      </c>
      <c r="O24" s="128">
        <f>+L24+M24*12+N24</f>
        <v>0</v>
      </c>
      <c r="P24" s="487"/>
    </row>
    <row r="25" spans="1:16" s="121" customFormat="1" ht="13.5" customHeight="1" thickTop="1" thickBot="1" x14ac:dyDescent="0.2">
      <c r="A25" s="480">
        <v>7</v>
      </c>
      <c r="B25" s="481" t="s">
        <v>163</v>
      </c>
      <c r="C25" s="482" t="s">
        <v>1</v>
      </c>
      <c r="D25" s="219" t="s">
        <v>362</v>
      </c>
      <c r="E25" s="220" t="s">
        <v>365</v>
      </c>
      <c r="F25" s="263"/>
      <c r="G25" s="263"/>
      <c r="H25" s="264"/>
      <c r="I25" s="265">
        <f>+F25+G25*12+H25</f>
        <v>0</v>
      </c>
      <c r="J25" s="210"/>
      <c r="K25" s="483" t="s">
        <v>156</v>
      </c>
      <c r="L25" s="226">
        <f>F25*$J25</f>
        <v>0</v>
      </c>
      <c r="M25" s="226">
        <f t="shared" si="27"/>
        <v>0</v>
      </c>
      <c r="N25" s="226">
        <f>H25*$J25</f>
        <v>0</v>
      </c>
      <c r="O25" s="126">
        <f>+L25+M25*12+N25</f>
        <v>0</v>
      </c>
      <c r="P25" s="486">
        <f>SUM(O25:O27)</f>
        <v>0</v>
      </c>
    </row>
    <row r="26" spans="1:16" s="121" customFormat="1" ht="13.5" customHeight="1" thickTop="1" thickBot="1" x14ac:dyDescent="0.2">
      <c r="A26" s="480"/>
      <c r="B26" s="481"/>
      <c r="C26" s="482"/>
      <c r="D26" s="221" t="s">
        <v>361</v>
      </c>
      <c r="E26" s="222" t="s">
        <v>363</v>
      </c>
      <c r="F26" s="266"/>
      <c r="G26" s="266"/>
      <c r="H26" s="267"/>
      <c r="I26" s="268">
        <f t="shared" ref="I26:I27" si="29">+F26+G26*12+H26</f>
        <v>0</v>
      </c>
      <c r="J26" s="218"/>
      <c r="K26" s="484"/>
      <c r="L26" s="227">
        <f t="shared" ref="L26" si="30">F26*$J26</f>
        <v>0</v>
      </c>
      <c r="M26" s="227">
        <f>G26*$J26</f>
        <v>0</v>
      </c>
      <c r="N26" s="228">
        <f>H26*$J26</f>
        <v>0</v>
      </c>
      <c r="O26" s="217">
        <f t="shared" ref="O26" si="31">+L26+M26*12+N26</f>
        <v>0</v>
      </c>
      <c r="P26" s="487"/>
    </row>
    <row r="27" spans="1:16" s="121" customFormat="1" ht="13.5" customHeight="1" thickTop="1" thickBot="1" x14ac:dyDescent="0.2">
      <c r="A27" s="480"/>
      <c r="B27" s="481"/>
      <c r="C27" s="482"/>
      <c r="D27" s="223" t="s">
        <v>157</v>
      </c>
      <c r="E27" s="224" t="s">
        <v>363</v>
      </c>
      <c r="F27" s="269"/>
      <c r="G27" s="269"/>
      <c r="H27" s="270"/>
      <c r="I27" s="271">
        <f t="shared" si="29"/>
        <v>0</v>
      </c>
      <c r="J27" s="211"/>
      <c r="K27" s="485"/>
      <c r="L27" s="229">
        <f>F27*$J27</f>
        <v>0</v>
      </c>
      <c r="M27" s="229">
        <f t="shared" ref="M27:M28" si="32">G27*$J27</f>
        <v>0</v>
      </c>
      <c r="N27" s="230">
        <f t="shared" ref="N27" si="33">H27*$J27</f>
        <v>0</v>
      </c>
      <c r="O27" s="128">
        <f>+L27+M27*12+N27</f>
        <v>0</v>
      </c>
      <c r="P27" s="487"/>
    </row>
    <row r="28" spans="1:16" s="121" customFormat="1" ht="13.5" customHeight="1" thickTop="1" thickBot="1" x14ac:dyDescent="0.2">
      <c r="A28" s="488">
        <v>8</v>
      </c>
      <c r="B28" s="481" t="s">
        <v>164</v>
      </c>
      <c r="C28" s="482" t="s">
        <v>1</v>
      </c>
      <c r="D28" s="219" t="s">
        <v>362</v>
      </c>
      <c r="E28" s="220" t="s">
        <v>365</v>
      </c>
      <c r="F28" s="263"/>
      <c r="G28" s="263"/>
      <c r="H28" s="264"/>
      <c r="I28" s="265">
        <f>+F28+G28*12+H28</f>
        <v>0</v>
      </c>
      <c r="J28" s="210"/>
      <c r="K28" s="483" t="s">
        <v>156</v>
      </c>
      <c r="L28" s="226">
        <f>F28*$J28</f>
        <v>0</v>
      </c>
      <c r="M28" s="226">
        <f t="shared" si="32"/>
        <v>0</v>
      </c>
      <c r="N28" s="226">
        <f>H28*$J28</f>
        <v>0</v>
      </c>
      <c r="O28" s="126">
        <f>+L28+M28*12+N28</f>
        <v>0</v>
      </c>
      <c r="P28" s="486">
        <f>SUM(O28:O30)</f>
        <v>0</v>
      </c>
    </row>
    <row r="29" spans="1:16" s="121" customFormat="1" ht="13.5" customHeight="1" thickTop="1" thickBot="1" x14ac:dyDescent="0.2">
      <c r="A29" s="489"/>
      <c r="B29" s="481"/>
      <c r="C29" s="482"/>
      <c r="D29" s="221" t="s">
        <v>361</v>
      </c>
      <c r="E29" s="222" t="s">
        <v>363</v>
      </c>
      <c r="F29" s="266"/>
      <c r="G29" s="266"/>
      <c r="H29" s="267"/>
      <c r="I29" s="268">
        <f t="shared" ref="I29:I30" si="34">+F29+G29*12+H29</f>
        <v>0</v>
      </c>
      <c r="J29" s="218"/>
      <c r="K29" s="484"/>
      <c r="L29" s="227">
        <f t="shared" ref="L29" si="35">F29*$J29</f>
        <v>0</v>
      </c>
      <c r="M29" s="227">
        <f>G29*$J29</f>
        <v>0</v>
      </c>
      <c r="N29" s="228">
        <f>H29*$J29</f>
        <v>0</v>
      </c>
      <c r="O29" s="217">
        <f t="shared" ref="O29" si="36">+L29+M29*12+N29</f>
        <v>0</v>
      </c>
      <c r="P29" s="487"/>
    </row>
    <row r="30" spans="1:16" s="121" customFormat="1" ht="13.5" customHeight="1" thickTop="1" thickBot="1" x14ac:dyDescent="0.2">
      <c r="A30" s="489"/>
      <c r="B30" s="481"/>
      <c r="C30" s="482"/>
      <c r="D30" s="223" t="s">
        <v>157</v>
      </c>
      <c r="E30" s="224" t="s">
        <v>363</v>
      </c>
      <c r="F30" s="269"/>
      <c r="G30" s="269"/>
      <c r="H30" s="270"/>
      <c r="I30" s="271">
        <f t="shared" si="34"/>
        <v>0</v>
      </c>
      <c r="J30" s="211"/>
      <c r="K30" s="485"/>
      <c r="L30" s="229">
        <f>F30*$J30</f>
        <v>0</v>
      </c>
      <c r="M30" s="229">
        <f t="shared" ref="M30:M31" si="37">G30*$J30</f>
        <v>0</v>
      </c>
      <c r="N30" s="230">
        <f t="shared" ref="N30" si="38">H30*$J30</f>
        <v>0</v>
      </c>
      <c r="O30" s="128">
        <f>+L30+M30*12+N30</f>
        <v>0</v>
      </c>
      <c r="P30" s="487"/>
    </row>
    <row r="31" spans="1:16" s="121" customFormat="1" ht="13.5" customHeight="1" thickTop="1" thickBot="1" x14ac:dyDescent="0.2">
      <c r="A31" s="480">
        <v>9</v>
      </c>
      <c r="B31" s="481" t="s">
        <v>165</v>
      </c>
      <c r="C31" s="482" t="s">
        <v>1</v>
      </c>
      <c r="D31" s="219" t="s">
        <v>362</v>
      </c>
      <c r="E31" s="220" t="s">
        <v>365</v>
      </c>
      <c r="F31" s="263"/>
      <c r="G31" s="263"/>
      <c r="H31" s="264"/>
      <c r="I31" s="265">
        <f>+F31+G31*12+H31</f>
        <v>0</v>
      </c>
      <c r="J31" s="210"/>
      <c r="K31" s="483" t="s">
        <v>156</v>
      </c>
      <c r="L31" s="226">
        <f>F31*$J31</f>
        <v>0</v>
      </c>
      <c r="M31" s="226">
        <f t="shared" si="37"/>
        <v>0</v>
      </c>
      <c r="N31" s="226">
        <f>H31*$J31</f>
        <v>0</v>
      </c>
      <c r="O31" s="126">
        <f>+L31+M31*12+N31</f>
        <v>0</v>
      </c>
      <c r="P31" s="486">
        <f>SUM(O31:O33)</f>
        <v>0</v>
      </c>
    </row>
    <row r="32" spans="1:16" s="121" customFormat="1" ht="13.5" customHeight="1" thickTop="1" thickBot="1" x14ac:dyDescent="0.2">
      <c r="A32" s="480"/>
      <c r="B32" s="481"/>
      <c r="C32" s="482"/>
      <c r="D32" s="221" t="s">
        <v>361</v>
      </c>
      <c r="E32" s="222" t="s">
        <v>363</v>
      </c>
      <c r="F32" s="266"/>
      <c r="G32" s="266"/>
      <c r="H32" s="267"/>
      <c r="I32" s="268">
        <f t="shared" ref="I32:I33" si="39">+F32+G32*12+H32</f>
        <v>0</v>
      </c>
      <c r="J32" s="218"/>
      <c r="K32" s="484"/>
      <c r="L32" s="227">
        <f t="shared" ref="L32" si="40">F32*$J32</f>
        <v>0</v>
      </c>
      <c r="M32" s="227">
        <f>G32*$J32</f>
        <v>0</v>
      </c>
      <c r="N32" s="228">
        <f>H32*$J32</f>
        <v>0</v>
      </c>
      <c r="O32" s="217">
        <f t="shared" ref="O32" si="41">+L32+M32*12+N32</f>
        <v>0</v>
      </c>
      <c r="P32" s="487"/>
    </row>
    <row r="33" spans="1:16" s="121" customFormat="1" ht="13.5" customHeight="1" thickTop="1" thickBot="1" x14ac:dyDescent="0.2">
      <c r="A33" s="480"/>
      <c r="B33" s="481"/>
      <c r="C33" s="482"/>
      <c r="D33" s="223" t="s">
        <v>157</v>
      </c>
      <c r="E33" s="224" t="s">
        <v>363</v>
      </c>
      <c r="F33" s="269"/>
      <c r="G33" s="269"/>
      <c r="H33" s="270"/>
      <c r="I33" s="271">
        <f t="shared" si="39"/>
        <v>0</v>
      </c>
      <c r="J33" s="211"/>
      <c r="K33" s="485"/>
      <c r="L33" s="229">
        <f>F33*$J33</f>
        <v>0</v>
      </c>
      <c r="M33" s="229">
        <f t="shared" ref="M33:M34" si="42">G33*$J33</f>
        <v>0</v>
      </c>
      <c r="N33" s="230">
        <f t="shared" ref="N33" si="43">H33*$J33</f>
        <v>0</v>
      </c>
      <c r="O33" s="128">
        <f>+L33+M33*12+N33</f>
        <v>0</v>
      </c>
      <c r="P33" s="487"/>
    </row>
    <row r="34" spans="1:16" s="121" customFormat="1" ht="13.5" customHeight="1" thickTop="1" thickBot="1" x14ac:dyDescent="0.2">
      <c r="A34" s="488">
        <v>10</v>
      </c>
      <c r="B34" s="481" t="s">
        <v>418</v>
      </c>
      <c r="C34" s="482" t="s">
        <v>1</v>
      </c>
      <c r="D34" s="219" t="s">
        <v>362</v>
      </c>
      <c r="E34" s="220" t="s">
        <v>365</v>
      </c>
      <c r="F34" s="263"/>
      <c r="G34" s="263"/>
      <c r="H34" s="264"/>
      <c r="I34" s="265">
        <f>+F34+G34*12+H34</f>
        <v>0</v>
      </c>
      <c r="J34" s="210"/>
      <c r="K34" s="483" t="s">
        <v>156</v>
      </c>
      <c r="L34" s="226">
        <f>F34*$J34</f>
        <v>0</v>
      </c>
      <c r="M34" s="226">
        <f t="shared" si="42"/>
        <v>0</v>
      </c>
      <c r="N34" s="226">
        <f>H34*$J34</f>
        <v>0</v>
      </c>
      <c r="O34" s="126">
        <f>+L34+M34*12+N34</f>
        <v>0</v>
      </c>
      <c r="P34" s="486">
        <f>SUM(O34:O36)</f>
        <v>0</v>
      </c>
    </row>
    <row r="35" spans="1:16" s="121" customFormat="1" ht="13.5" customHeight="1" thickTop="1" thickBot="1" x14ac:dyDescent="0.2">
      <c r="A35" s="489"/>
      <c r="B35" s="481"/>
      <c r="C35" s="482"/>
      <c r="D35" s="221" t="s">
        <v>361</v>
      </c>
      <c r="E35" s="222" t="s">
        <v>363</v>
      </c>
      <c r="F35" s="266"/>
      <c r="G35" s="266"/>
      <c r="H35" s="267"/>
      <c r="I35" s="268">
        <f t="shared" ref="I35:I36" si="44">+F35+G35*12+H35</f>
        <v>0</v>
      </c>
      <c r="J35" s="218"/>
      <c r="K35" s="484"/>
      <c r="L35" s="227">
        <f t="shared" ref="L35" si="45">F35*$J35</f>
        <v>0</v>
      </c>
      <c r="M35" s="227">
        <f>G35*$J35</f>
        <v>0</v>
      </c>
      <c r="N35" s="228">
        <f>H35*$J35</f>
        <v>0</v>
      </c>
      <c r="O35" s="217">
        <f t="shared" ref="O35" si="46">+L35+M35*12+N35</f>
        <v>0</v>
      </c>
      <c r="P35" s="487"/>
    </row>
    <row r="36" spans="1:16" s="121" customFormat="1" ht="13.5" customHeight="1" thickTop="1" thickBot="1" x14ac:dyDescent="0.2">
      <c r="A36" s="489"/>
      <c r="B36" s="481"/>
      <c r="C36" s="482"/>
      <c r="D36" s="223" t="s">
        <v>157</v>
      </c>
      <c r="E36" s="224" t="s">
        <v>363</v>
      </c>
      <c r="F36" s="269"/>
      <c r="G36" s="269"/>
      <c r="H36" s="270"/>
      <c r="I36" s="271">
        <f t="shared" si="44"/>
        <v>0</v>
      </c>
      <c r="J36" s="211"/>
      <c r="K36" s="485"/>
      <c r="L36" s="229">
        <f>F36*$J36</f>
        <v>0</v>
      </c>
      <c r="M36" s="229">
        <f t="shared" ref="M36:M37" si="47">G36*$J36</f>
        <v>0</v>
      </c>
      <c r="N36" s="230">
        <f t="shared" ref="N36" si="48">H36*$J36</f>
        <v>0</v>
      </c>
      <c r="O36" s="128">
        <f>+L36+M36*12+N36</f>
        <v>0</v>
      </c>
      <c r="P36" s="487"/>
    </row>
    <row r="37" spans="1:16" s="121" customFormat="1" ht="13.5" customHeight="1" thickTop="1" thickBot="1" x14ac:dyDescent="0.2">
      <c r="A37" s="480">
        <v>11</v>
      </c>
      <c r="B37" s="481" t="s">
        <v>416</v>
      </c>
      <c r="C37" s="482" t="s">
        <v>1</v>
      </c>
      <c r="D37" s="219" t="s">
        <v>362</v>
      </c>
      <c r="E37" s="220" t="s">
        <v>365</v>
      </c>
      <c r="F37" s="263"/>
      <c r="G37" s="263"/>
      <c r="H37" s="264"/>
      <c r="I37" s="265">
        <f>+F37+G37*12+H37</f>
        <v>0</v>
      </c>
      <c r="J37" s="210"/>
      <c r="K37" s="483" t="s">
        <v>156</v>
      </c>
      <c r="L37" s="226">
        <f>F37*$J37</f>
        <v>0</v>
      </c>
      <c r="M37" s="226">
        <f t="shared" si="47"/>
        <v>0</v>
      </c>
      <c r="N37" s="226">
        <f>H37*$J37</f>
        <v>0</v>
      </c>
      <c r="O37" s="126">
        <f>+L37+M37*12+N37</f>
        <v>0</v>
      </c>
      <c r="P37" s="486">
        <f>SUM(O37:O39)</f>
        <v>0</v>
      </c>
    </row>
    <row r="38" spans="1:16" s="121" customFormat="1" ht="13.5" customHeight="1" thickTop="1" thickBot="1" x14ac:dyDescent="0.2">
      <c r="A38" s="480"/>
      <c r="B38" s="481"/>
      <c r="C38" s="482"/>
      <c r="D38" s="221" t="s">
        <v>361</v>
      </c>
      <c r="E38" s="222" t="s">
        <v>363</v>
      </c>
      <c r="F38" s="266"/>
      <c r="G38" s="266"/>
      <c r="H38" s="267"/>
      <c r="I38" s="268">
        <f t="shared" ref="I38:I39" si="49">+F38+G38*12+H38</f>
        <v>0</v>
      </c>
      <c r="J38" s="218"/>
      <c r="K38" s="484"/>
      <c r="L38" s="227">
        <f t="shared" ref="L38" si="50">F38*$J38</f>
        <v>0</v>
      </c>
      <c r="M38" s="227">
        <f>G38*$J38</f>
        <v>0</v>
      </c>
      <c r="N38" s="228">
        <f>H38*$J38</f>
        <v>0</v>
      </c>
      <c r="O38" s="217">
        <f t="shared" ref="O38" si="51">+L38+M38*12+N38</f>
        <v>0</v>
      </c>
      <c r="P38" s="487"/>
    </row>
    <row r="39" spans="1:16" s="121" customFormat="1" ht="13.5" customHeight="1" thickTop="1" thickBot="1" x14ac:dyDescent="0.2">
      <c r="A39" s="480"/>
      <c r="B39" s="481"/>
      <c r="C39" s="482"/>
      <c r="D39" s="223" t="s">
        <v>157</v>
      </c>
      <c r="E39" s="224" t="s">
        <v>363</v>
      </c>
      <c r="F39" s="269"/>
      <c r="G39" s="269"/>
      <c r="H39" s="270"/>
      <c r="I39" s="271">
        <f t="shared" si="49"/>
        <v>0</v>
      </c>
      <c r="J39" s="211"/>
      <c r="K39" s="485"/>
      <c r="L39" s="229">
        <f>F39*$J39</f>
        <v>0</v>
      </c>
      <c r="M39" s="229">
        <f t="shared" ref="M39:M40" si="52">G39*$J39</f>
        <v>0</v>
      </c>
      <c r="N39" s="230">
        <f t="shared" ref="N39" si="53">H39*$J39</f>
        <v>0</v>
      </c>
      <c r="O39" s="128">
        <f>+L39+M39*12+N39</f>
        <v>0</v>
      </c>
      <c r="P39" s="487"/>
    </row>
    <row r="40" spans="1:16" s="121" customFormat="1" ht="13.5" customHeight="1" thickTop="1" thickBot="1" x14ac:dyDescent="0.2">
      <c r="A40" s="488">
        <v>12</v>
      </c>
      <c r="B40" s="481" t="s">
        <v>166</v>
      </c>
      <c r="C40" s="482" t="s">
        <v>1</v>
      </c>
      <c r="D40" s="219" t="s">
        <v>362</v>
      </c>
      <c r="E40" s="220" t="s">
        <v>365</v>
      </c>
      <c r="F40" s="263"/>
      <c r="G40" s="263"/>
      <c r="H40" s="264"/>
      <c r="I40" s="265">
        <f>+F40+G40*12+H40</f>
        <v>0</v>
      </c>
      <c r="J40" s="210"/>
      <c r="K40" s="483" t="s">
        <v>156</v>
      </c>
      <c r="L40" s="226">
        <f>F40*$J40</f>
        <v>0</v>
      </c>
      <c r="M40" s="226">
        <f t="shared" si="52"/>
        <v>0</v>
      </c>
      <c r="N40" s="226">
        <f>H40*$J40</f>
        <v>0</v>
      </c>
      <c r="O40" s="126">
        <f>+L40+M40*12+N40</f>
        <v>0</v>
      </c>
      <c r="P40" s="486">
        <f>SUM(O40:O42)</f>
        <v>0</v>
      </c>
    </row>
    <row r="41" spans="1:16" s="121" customFormat="1" ht="13.5" customHeight="1" thickTop="1" thickBot="1" x14ac:dyDescent="0.2">
      <c r="A41" s="489"/>
      <c r="B41" s="481"/>
      <c r="C41" s="482"/>
      <c r="D41" s="221" t="s">
        <v>361</v>
      </c>
      <c r="E41" s="222" t="s">
        <v>363</v>
      </c>
      <c r="F41" s="266"/>
      <c r="G41" s="266"/>
      <c r="H41" s="267"/>
      <c r="I41" s="268">
        <f t="shared" ref="I41:I42" si="54">+F41+G41*12+H41</f>
        <v>0</v>
      </c>
      <c r="J41" s="218"/>
      <c r="K41" s="484"/>
      <c r="L41" s="227">
        <f t="shared" ref="L41" si="55">F41*$J41</f>
        <v>0</v>
      </c>
      <c r="M41" s="227">
        <f>G41*$J41</f>
        <v>0</v>
      </c>
      <c r="N41" s="228">
        <f>H41*$J41</f>
        <v>0</v>
      </c>
      <c r="O41" s="217">
        <f t="shared" ref="O41" si="56">+L41+M41*12+N41</f>
        <v>0</v>
      </c>
      <c r="P41" s="487"/>
    </row>
    <row r="42" spans="1:16" s="121" customFormat="1" ht="13.5" customHeight="1" thickTop="1" thickBot="1" x14ac:dyDescent="0.2">
      <c r="A42" s="489"/>
      <c r="B42" s="481"/>
      <c r="C42" s="482"/>
      <c r="D42" s="223" t="s">
        <v>157</v>
      </c>
      <c r="E42" s="224" t="s">
        <v>363</v>
      </c>
      <c r="F42" s="269"/>
      <c r="G42" s="269"/>
      <c r="H42" s="270"/>
      <c r="I42" s="271">
        <f t="shared" si="54"/>
        <v>0</v>
      </c>
      <c r="J42" s="211"/>
      <c r="K42" s="485"/>
      <c r="L42" s="229">
        <f>F42*$J42</f>
        <v>0</v>
      </c>
      <c r="M42" s="229">
        <f t="shared" ref="M42:M43" si="57">G42*$J42</f>
        <v>0</v>
      </c>
      <c r="N42" s="230">
        <f t="shared" ref="N42" si="58">H42*$J42</f>
        <v>0</v>
      </c>
      <c r="O42" s="128">
        <f>+L42+M42*12+N42</f>
        <v>0</v>
      </c>
      <c r="P42" s="487"/>
    </row>
    <row r="43" spans="1:16" s="121" customFormat="1" ht="13.5" customHeight="1" thickTop="1" thickBot="1" x14ac:dyDescent="0.2">
      <c r="A43" s="480">
        <v>13</v>
      </c>
      <c r="B43" s="481" t="s">
        <v>167</v>
      </c>
      <c r="C43" s="482" t="s">
        <v>1</v>
      </c>
      <c r="D43" s="219" t="s">
        <v>362</v>
      </c>
      <c r="E43" s="220" t="s">
        <v>365</v>
      </c>
      <c r="F43" s="263"/>
      <c r="G43" s="263"/>
      <c r="H43" s="264"/>
      <c r="I43" s="265">
        <f>+F43+G43*12+H43</f>
        <v>0</v>
      </c>
      <c r="J43" s="210"/>
      <c r="K43" s="483" t="s">
        <v>156</v>
      </c>
      <c r="L43" s="226">
        <f>F43*$J43</f>
        <v>0</v>
      </c>
      <c r="M43" s="226">
        <f t="shared" si="57"/>
        <v>0</v>
      </c>
      <c r="N43" s="226">
        <f>H43*$J43</f>
        <v>0</v>
      </c>
      <c r="O43" s="126">
        <f>+L43+M43*12+N43</f>
        <v>0</v>
      </c>
      <c r="P43" s="486">
        <f>SUM(O43:O45)</f>
        <v>0</v>
      </c>
    </row>
    <row r="44" spans="1:16" s="121" customFormat="1" ht="13.5" customHeight="1" thickTop="1" thickBot="1" x14ac:dyDescent="0.2">
      <c r="A44" s="480"/>
      <c r="B44" s="481"/>
      <c r="C44" s="482"/>
      <c r="D44" s="221" t="s">
        <v>361</v>
      </c>
      <c r="E44" s="222" t="s">
        <v>363</v>
      </c>
      <c r="F44" s="266"/>
      <c r="G44" s="266"/>
      <c r="H44" s="267"/>
      <c r="I44" s="268">
        <f t="shared" ref="I44:I45" si="59">+F44+G44*12+H44</f>
        <v>0</v>
      </c>
      <c r="J44" s="218"/>
      <c r="K44" s="484"/>
      <c r="L44" s="227">
        <f t="shared" ref="L44" si="60">F44*$J44</f>
        <v>0</v>
      </c>
      <c r="M44" s="227">
        <f>G44*$J44</f>
        <v>0</v>
      </c>
      <c r="N44" s="228">
        <f>H44*$J44</f>
        <v>0</v>
      </c>
      <c r="O44" s="217">
        <f t="shared" ref="O44" si="61">+L44+M44*12+N44</f>
        <v>0</v>
      </c>
      <c r="P44" s="487"/>
    </row>
    <row r="45" spans="1:16" s="121" customFormat="1" ht="13.5" customHeight="1" thickTop="1" thickBot="1" x14ac:dyDescent="0.2">
      <c r="A45" s="480"/>
      <c r="B45" s="481"/>
      <c r="C45" s="482"/>
      <c r="D45" s="223" t="s">
        <v>157</v>
      </c>
      <c r="E45" s="224" t="s">
        <v>363</v>
      </c>
      <c r="F45" s="269"/>
      <c r="G45" s="269"/>
      <c r="H45" s="270"/>
      <c r="I45" s="271">
        <f t="shared" si="59"/>
        <v>0</v>
      </c>
      <c r="J45" s="211"/>
      <c r="K45" s="485"/>
      <c r="L45" s="229">
        <f>F45*$J45</f>
        <v>0</v>
      </c>
      <c r="M45" s="229">
        <f t="shared" ref="M45:M46" si="62">G45*$J45</f>
        <v>0</v>
      </c>
      <c r="N45" s="230">
        <f t="shared" ref="N45" si="63">H45*$J45</f>
        <v>0</v>
      </c>
      <c r="O45" s="128">
        <f>+L45+M45*12+N45</f>
        <v>0</v>
      </c>
      <c r="P45" s="487"/>
    </row>
    <row r="46" spans="1:16" s="121" customFormat="1" ht="13.5" customHeight="1" thickTop="1" thickBot="1" x14ac:dyDescent="0.2">
      <c r="A46" s="488">
        <v>14</v>
      </c>
      <c r="B46" s="481" t="s">
        <v>168</v>
      </c>
      <c r="C46" s="482" t="s">
        <v>1</v>
      </c>
      <c r="D46" s="219" t="s">
        <v>362</v>
      </c>
      <c r="E46" s="220" t="s">
        <v>365</v>
      </c>
      <c r="F46" s="263"/>
      <c r="G46" s="263"/>
      <c r="H46" s="264"/>
      <c r="I46" s="265">
        <f>+F46+G46*12+H46</f>
        <v>0</v>
      </c>
      <c r="J46" s="210"/>
      <c r="K46" s="483" t="s">
        <v>156</v>
      </c>
      <c r="L46" s="226">
        <f>F46*$J46</f>
        <v>0</v>
      </c>
      <c r="M46" s="226">
        <f t="shared" si="62"/>
        <v>0</v>
      </c>
      <c r="N46" s="226">
        <f>H46*$J46</f>
        <v>0</v>
      </c>
      <c r="O46" s="126">
        <f>+L46+M46*12+N46</f>
        <v>0</v>
      </c>
      <c r="P46" s="486">
        <f>SUM(O46:O48)</f>
        <v>0</v>
      </c>
    </row>
    <row r="47" spans="1:16" s="121" customFormat="1" ht="13.5" customHeight="1" thickTop="1" thickBot="1" x14ac:dyDescent="0.2">
      <c r="A47" s="489"/>
      <c r="B47" s="481"/>
      <c r="C47" s="482"/>
      <c r="D47" s="221" t="s">
        <v>361</v>
      </c>
      <c r="E47" s="222" t="s">
        <v>363</v>
      </c>
      <c r="F47" s="266"/>
      <c r="G47" s="266"/>
      <c r="H47" s="267"/>
      <c r="I47" s="268">
        <f t="shared" ref="I47:I48" si="64">+F47+G47*12+H47</f>
        <v>0</v>
      </c>
      <c r="J47" s="218"/>
      <c r="K47" s="484"/>
      <c r="L47" s="227">
        <f t="shared" ref="L47" si="65">F47*$J47</f>
        <v>0</v>
      </c>
      <c r="M47" s="227">
        <f>G47*$J47</f>
        <v>0</v>
      </c>
      <c r="N47" s="228">
        <f>H47*$J47</f>
        <v>0</v>
      </c>
      <c r="O47" s="217">
        <f t="shared" ref="O47" si="66">+L47+M47*12+N47</f>
        <v>0</v>
      </c>
      <c r="P47" s="487"/>
    </row>
    <row r="48" spans="1:16" s="121" customFormat="1" ht="13.5" customHeight="1" thickTop="1" thickBot="1" x14ac:dyDescent="0.2">
      <c r="A48" s="489"/>
      <c r="B48" s="481"/>
      <c r="C48" s="482"/>
      <c r="D48" s="223" t="s">
        <v>157</v>
      </c>
      <c r="E48" s="224" t="s">
        <v>363</v>
      </c>
      <c r="F48" s="269"/>
      <c r="G48" s="269"/>
      <c r="H48" s="270"/>
      <c r="I48" s="271">
        <f t="shared" si="64"/>
        <v>0</v>
      </c>
      <c r="J48" s="211"/>
      <c r="K48" s="485"/>
      <c r="L48" s="229">
        <f>F48*$J48</f>
        <v>0</v>
      </c>
      <c r="M48" s="229">
        <f t="shared" ref="M48:M52" si="67">G48*$J48</f>
        <v>0</v>
      </c>
      <c r="N48" s="230">
        <f t="shared" ref="N48" si="68">H48*$J48</f>
        <v>0</v>
      </c>
      <c r="O48" s="128">
        <f>+L48+M48*12+N48</f>
        <v>0</v>
      </c>
      <c r="P48" s="487"/>
    </row>
    <row r="49" spans="1:16" s="121" customFormat="1" ht="13.5" customHeight="1" thickTop="1" thickBot="1" x14ac:dyDescent="0.2">
      <c r="A49" s="480">
        <v>15</v>
      </c>
      <c r="B49" s="481" t="s">
        <v>546</v>
      </c>
      <c r="C49" s="482" t="s">
        <v>1</v>
      </c>
      <c r="D49" s="219" t="s">
        <v>362</v>
      </c>
      <c r="E49" s="220" t="s">
        <v>365</v>
      </c>
      <c r="F49" s="263"/>
      <c r="G49" s="263"/>
      <c r="H49" s="264"/>
      <c r="I49" s="265">
        <f>+F49+G49*12+H49</f>
        <v>0</v>
      </c>
      <c r="J49" s="210"/>
      <c r="K49" s="483" t="s">
        <v>156</v>
      </c>
      <c r="L49" s="226">
        <f>F49*$J49</f>
        <v>0</v>
      </c>
      <c r="M49" s="226">
        <f t="shared" ref="M49" si="69">G49*$J49</f>
        <v>0</v>
      </c>
      <c r="N49" s="226">
        <f>H49*$J49</f>
        <v>0</v>
      </c>
      <c r="O49" s="126">
        <f>+L49+M49*12+N49</f>
        <v>0</v>
      </c>
      <c r="P49" s="486">
        <f>SUM(O49:O51)</f>
        <v>0</v>
      </c>
    </row>
    <row r="50" spans="1:16" s="121" customFormat="1" ht="13.5" customHeight="1" thickTop="1" thickBot="1" x14ac:dyDescent="0.2">
      <c r="A50" s="480"/>
      <c r="B50" s="481"/>
      <c r="C50" s="482"/>
      <c r="D50" s="221" t="s">
        <v>361</v>
      </c>
      <c r="E50" s="222" t="s">
        <v>363</v>
      </c>
      <c r="F50" s="266"/>
      <c r="G50" s="266"/>
      <c r="H50" s="267"/>
      <c r="I50" s="268">
        <f t="shared" ref="I50:I51" si="70">+F50+G50*12+H50</f>
        <v>0</v>
      </c>
      <c r="J50" s="218"/>
      <c r="K50" s="484"/>
      <c r="L50" s="227">
        <f t="shared" ref="L50" si="71">F50*$J50</f>
        <v>0</v>
      </c>
      <c r="M50" s="227">
        <f>G50*$J50</f>
        <v>0</v>
      </c>
      <c r="N50" s="228">
        <f>H50*$J50</f>
        <v>0</v>
      </c>
      <c r="O50" s="217">
        <f t="shared" ref="O50" si="72">+L50+M50*12+N50</f>
        <v>0</v>
      </c>
      <c r="P50" s="487"/>
    </row>
    <row r="51" spans="1:16" s="121" customFormat="1" ht="13.5" customHeight="1" thickTop="1" thickBot="1" x14ac:dyDescent="0.2">
      <c r="A51" s="480"/>
      <c r="B51" s="481"/>
      <c r="C51" s="482"/>
      <c r="D51" s="223" t="s">
        <v>157</v>
      </c>
      <c r="E51" s="224" t="s">
        <v>363</v>
      </c>
      <c r="F51" s="269"/>
      <c r="G51" s="269"/>
      <c r="H51" s="270"/>
      <c r="I51" s="271">
        <f t="shared" si="70"/>
        <v>0</v>
      </c>
      <c r="J51" s="211"/>
      <c r="K51" s="485"/>
      <c r="L51" s="229">
        <f>F51*$J51</f>
        <v>0</v>
      </c>
      <c r="M51" s="229">
        <f t="shared" ref="M51" si="73">G51*$J51</f>
        <v>0</v>
      </c>
      <c r="N51" s="230">
        <f t="shared" ref="N51" si="74">H51*$J51</f>
        <v>0</v>
      </c>
      <c r="O51" s="128">
        <f>+L51+M51*12+N51</f>
        <v>0</v>
      </c>
      <c r="P51" s="487"/>
    </row>
    <row r="52" spans="1:16" s="121" customFormat="1" ht="13.5" customHeight="1" thickTop="1" thickBot="1" x14ac:dyDescent="0.2">
      <c r="A52" s="488">
        <v>16</v>
      </c>
      <c r="B52" s="481" t="s">
        <v>169</v>
      </c>
      <c r="C52" s="482" t="s">
        <v>1</v>
      </c>
      <c r="D52" s="219" t="s">
        <v>362</v>
      </c>
      <c r="E52" s="220" t="s">
        <v>365</v>
      </c>
      <c r="F52" s="263"/>
      <c r="G52" s="263"/>
      <c r="H52" s="264"/>
      <c r="I52" s="265">
        <f>+F52+G52*12+H52</f>
        <v>0</v>
      </c>
      <c r="J52" s="210"/>
      <c r="K52" s="483" t="s">
        <v>156</v>
      </c>
      <c r="L52" s="226">
        <f>F52*$J52</f>
        <v>0</v>
      </c>
      <c r="M52" s="226">
        <f t="shared" si="67"/>
        <v>0</v>
      </c>
      <c r="N52" s="226">
        <f>H52*$J52</f>
        <v>0</v>
      </c>
      <c r="O52" s="126">
        <f>+L52+M52*12+N52</f>
        <v>0</v>
      </c>
      <c r="P52" s="486">
        <f>SUM(O52:O54)</f>
        <v>0</v>
      </c>
    </row>
    <row r="53" spans="1:16" s="121" customFormat="1" ht="13.5" customHeight="1" thickTop="1" thickBot="1" x14ac:dyDescent="0.2">
      <c r="A53" s="489"/>
      <c r="B53" s="481"/>
      <c r="C53" s="482"/>
      <c r="D53" s="221" t="s">
        <v>361</v>
      </c>
      <c r="E53" s="222" t="s">
        <v>363</v>
      </c>
      <c r="F53" s="266"/>
      <c r="G53" s="266"/>
      <c r="H53" s="267"/>
      <c r="I53" s="268">
        <f t="shared" ref="I53:I54" si="75">+F53+G53*12+H53</f>
        <v>0</v>
      </c>
      <c r="J53" s="218"/>
      <c r="K53" s="484"/>
      <c r="L53" s="227">
        <f t="shared" ref="L53" si="76">F53*$J53</f>
        <v>0</v>
      </c>
      <c r="M53" s="227">
        <f>G53*$J53</f>
        <v>0</v>
      </c>
      <c r="N53" s="228">
        <f>H53*$J53</f>
        <v>0</v>
      </c>
      <c r="O53" s="217">
        <f t="shared" ref="O53" si="77">+L53+M53*12+N53</f>
        <v>0</v>
      </c>
      <c r="P53" s="487"/>
    </row>
    <row r="54" spans="1:16" s="121" customFormat="1" ht="13.5" customHeight="1" thickTop="1" thickBot="1" x14ac:dyDescent="0.2">
      <c r="A54" s="489"/>
      <c r="B54" s="481"/>
      <c r="C54" s="482"/>
      <c r="D54" s="223" t="s">
        <v>157</v>
      </c>
      <c r="E54" s="224" t="s">
        <v>363</v>
      </c>
      <c r="F54" s="269"/>
      <c r="G54" s="269"/>
      <c r="H54" s="270"/>
      <c r="I54" s="271">
        <f t="shared" si="75"/>
        <v>0</v>
      </c>
      <c r="J54" s="211"/>
      <c r="K54" s="485"/>
      <c r="L54" s="229">
        <f>F54*$J54</f>
        <v>0</v>
      </c>
      <c r="M54" s="229">
        <f t="shared" ref="M54:M55" si="78">G54*$J54</f>
        <v>0</v>
      </c>
      <c r="N54" s="230">
        <f t="shared" ref="N54" si="79">H54*$J54</f>
        <v>0</v>
      </c>
      <c r="O54" s="128">
        <f>+L54+M54*12+N54</f>
        <v>0</v>
      </c>
      <c r="P54" s="487"/>
    </row>
    <row r="55" spans="1:16" s="121" customFormat="1" ht="13.5" customHeight="1" thickTop="1" thickBot="1" x14ac:dyDescent="0.2">
      <c r="A55" s="480">
        <v>17</v>
      </c>
      <c r="B55" s="481" t="s">
        <v>170</v>
      </c>
      <c r="C55" s="482" t="s">
        <v>1</v>
      </c>
      <c r="D55" s="219" t="s">
        <v>362</v>
      </c>
      <c r="E55" s="220" t="s">
        <v>365</v>
      </c>
      <c r="F55" s="263"/>
      <c r="G55" s="263"/>
      <c r="H55" s="264"/>
      <c r="I55" s="265">
        <f>+F55+G55*12+H55</f>
        <v>0</v>
      </c>
      <c r="J55" s="210"/>
      <c r="K55" s="483" t="s">
        <v>156</v>
      </c>
      <c r="L55" s="226">
        <f>F55*$J55</f>
        <v>0</v>
      </c>
      <c r="M55" s="226">
        <f t="shared" si="78"/>
        <v>0</v>
      </c>
      <c r="N55" s="226">
        <f>H55*$J55</f>
        <v>0</v>
      </c>
      <c r="O55" s="126">
        <f>+L55+M55*12+N55</f>
        <v>0</v>
      </c>
      <c r="P55" s="486">
        <f>SUM(O55:O57)</f>
        <v>0</v>
      </c>
    </row>
    <row r="56" spans="1:16" s="121" customFormat="1" ht="13.5" customHeight="1" thickTop="1" thickBot="1" x14ac:dyDescent="0.2">
      <c r="A56" s="480"/>
      <c r="B56" s="481"/>
      <c r="C56" s="482"/>
      <c r="D56" s="221" t="s">
        <v>361</v>
      </c>
      <c r="E56" s="222" t="s">
        <v>363</v>
      </c>
      <c r="F56" s="266"/>
      <c r="G56" s="266"/>
      <c r="H56" s="267"/>
      <c r="I56" s="268">
        <f t="shared" ref="I56:I57" si="80">+F56+G56*12+H56</f>
        <v>0</v>
      </c>
      <c r="J56" s="218"/>
      <c r="K56" s="484"/>
      <c r="L56" s="227">
        <f t="shared" ref="L56" si="81">F56*$J56</f>
        <v>0</v>
      </c>
      <c r="M56" s="227">
        <f>G56*$J56</f>
        <v>0</v>
      </c>
      <c r="N56" s="228">
        <f>H56*$J56</f>
        <v>0</v>
      </c>
      <c r="O56" s="217">
        <f t="shared" ref="O56" si="82">+L56+M56*12+N56</f>
        <v>0</v>
      </c>
      <c r="P56" s="487"/>
    </row>
    <row r="57" spans="1:16" s="121" customFormat="1" ht="13.5" customHeight="1" thickTop="1" thickBot="1" x14ac:dyDescent="0.2">
      <c r="A57" s="480"/>
      <c r="B57" s="481"/>
      <c r="C57" s="482"/>
      <c r="D57" s="223" t="s">
        <v>157</v>
      </c>
      <c r="E57" s="224" t="s">
        <v>363</v>
      </c>
      <c r="F57" s="269"/>
      <c r="G57" s="269"/>
      <c r="H57" s="270"/>
      <c r="I57" s="271">
        <f t="shared" si="80"/>
        <v>0</v>
      </c>
      <c r="J57" s="211"/>
      <c r="K57" s="485"/>
      <c r="L57" s="229">
        <f>F57*$J57</f>
        <v>0</v>
      </c>
      <c r="M57" s="229">
        <f t="shared" ref="M57:M58" si="83">G57*$J57</f>
        <v>0</v>
      </c>
      <c r="N57" s="230">
        <f t="shared" ref="N57" si="84">H57*$J57</f>
        <v>0</v>
      </c>
      <c r="O57" s="128">
        <f>+L57+M57*12+N57</f>
        <v>0</v>
      </c>
      <c r="P57" s="487"/>
    </row>
    <row r="58" spans="1:16" s="121" customFormat="1" ht="13.5" customHeight="1" thickTop="1" thickBot="1" x14ac:dyDescent="0.2">
      <c r="A58" s="488">
        <v>18</v>
      </c>
      <c r="B58" s="481" t="s">
        <v>171</v>
      </c>
      <c r="C58" s="482" t="s">
        <v>1</v>
      </c>
      <c r="D58" s="219" t="s">
        <v>362</v>
      </c>
      <c r="E58" s="220" t="s">
        <v>365</v>
      </c>
      <c r="F58" s="263"/>
      <c r="G58" s="263"/>
      <c r="H58" s="264"/>
      <c r="I58" s="265">
        <f>+F58+G58*12+H58</f>
        <v>0</v>
      </c>
      <c r="J58" s="210"/>
      <c r="K58" s="483" t="s">
        <v>156</v>
      </c>
      <c r="L58" s="226">
        <f>F58*$J58</f>
        <v>0</v>
      </c>
      <c r="M58" s="226">
        <f t="shared" si="83"/>
        <v>0</v>
      </c>
      <c r="N58" s="226">
        <f>H58*$J58</f>
        <v>0</v>
      </c>
      <c r="O58" s="126">
        <f>+L58+M58*12+N58</f>
        <v>0</v>
      </c>
      <c r="P58" s="486">
        <f>SUM(O58:O60)</f>
        <v>0</v>
      </c>
    </row>
    <row r="59" spans="1:16" s="121" customFormat="1" ht="13.5" customHeight="1" thickTop="1" thickBot="1" x14ac:dyDescent="0.2">
      <c r="A59" s="489"/>
      <c r="B59" s="481"/>
      <c r="C59" s="482"/>
      <c r="D59" s="221" t="s">
        <v>361</v>
      </c>
      <c r="E59" s="222" t="s">
        <v>363</v>
      </c>
      <c r="F59" s="266"/>
      <c r="G59" s="266"/>
      <c r="H59" s="267"/>
      <c r="I59" s="268">
        <f t="shared" ref="I59:I60" si="85">+F59+G59*12+H59</f>
        <v>0</v>
      </c>
      <c r="J59" s="218"/>
      <c r="K59" s="484"/>
      <c r="L59" s="227">
        <f t="shared" ref="L59" si="86">F59*$J59</f>
        <v>0</v>
      </c>
      <c r="M59" s="227">
        <f>G59*$J59</f>
        <v>0</v>
      </c>
      <c r="N59" s="228">
        <f>H59*$J59</f>
        <v>0</v>
      </c>
      <c r="O59" s="217">
        <f t="shared" ref="O59" si="87">+L59+M59*12+N59</f>
        <v>0</v>
      </c>
      <c r="P59" s="487"/>
    </row>
    <row r="60" spans="1:16" s="121" customFormat="1" ht="13.5" customHeight="1" thickTop="1" thickBot="1" x14ac:dyDescent="0.2">
      <c r="A60" s="489"/>
      <c r="B60" s="481"/>
      <c r="C60" s="482"/>
      <c r="D60" s="223" t="s">
        <v>157</v>
      </c>
      <c r="E60" s="224" t="s">
        <v>363</v>
      </c>
      <c r="F60" s="269"/>
      <c r="G60" s="269"/>
      <c r="H60" s="270"/>
      <c r="I60" s="271">
        <f t="shared" si="85"/>
        <v>0</v>
      </c>
      <c r="J60" s="211"/>
      <c r="K60" s="485"/>
      <c r="L60" s="229">
        <f>F60*$J60</f>
        <v>0</v>
      </c>
      <c r="M60" s="229">
        <f t="shared" ref="M60:M61" si="88">G60*$J60</f>
        <v>0</v>
      </c>
      <c r="N60" s="230">
        <f t="shared" ref="N60" si="89">H60*$J60</f>
        <v>0</v>
      </c>
      <c r="O60" s="128">
        <f>+L60+M60*12+N60</f>
        <v>0</v>
      </c>
      <c r="P60" s="487"/>
    </row>
    <row r="61" spans="1:16" s="121" customFormat="1" ht="13.5" customHeight="1" thickTop="1" thickBot="1" x14ac:dyDescent="0.2">
      <c r="A61" s="480">
        <v>19</v>
      </c>
      <c r="B61" s="481" t="s">
        <v>172</v>
      </c>
      <c r="C61" s="482" t="s">
        <v>1</v>
      </c>
      <c r="D61" s="219" t="s">
        <v>362</v>
      </c>
      <c r="E61" s="220" t="s">
        <v>365</v>
      </c>
      <c r="F61" s="263"/>
      <c r="G61" s="263"/>
      <c r="H61" s="264"/>
      <c r="I61" s="265">
        <f>+F61+G61*12+H61</f>
        <v>0</v>
      </c>
      <c r="J61" s="210"/>
      <c r="K61" s="483" t="s">
        <v>156</v>
      </c>
      <c r="L61" s="226">
        <f>F61*$J61</f>
        <v>0</v>
      </c>
      <c r="M61" s="226">
        <f t="shared" si="88"/>
        <v>0</v>
      </c>
      <c r="N61" s="226">
        <f>H61*$J61</f>
        <v>0</v>
      </c>
      <c r="O61" s="126">
        <f>+L61+M61*12+N61</f>
        <v>0</v>
      </c>
      <c r="P61" s="486">
        <f>SUM(O61:O63)</f>
        <v>0</v>
      </c>
    </row>
    <row r="62" spans="1:16" s="121" customFormat="1" ht="13.5" customHeight="1" thickTop="1" thickBot="1" x14ac:dyDescent="0.2">
      <c r="A62" s="480"/>
      <c r="B62" s="481"/>
      <c r="C62" s="482"/>
      <c r="D62" s="221" t="s">
        <v>361</v>
      </c>
      <c r="E62" s="222" t="s">
        <v>363</v>
      </c>
      <c r="F62" s="266"/>
      <c r="G62" s="266"/>
      <c r="H62" s="267"/>
      <c r="I62" s="268">
        <f t="shared" ref="I62:I63" si="90">+F62+G62*12+H62</f>
        <v>0</v>
      </c>
      <c r="J62" s="218"/>
      <c r="K62" s="484"/>
      <c r="L62" s="227">
        <f t="shared" ref="L62" si="91">F62*$J62</f>
        <v>0</v>
      </c>
      <c r="M62" s="227">
        <f>G62*$J62</f>
        <v>0</v>
      </c>
      <c r="N62" s="228">
        <f>H62*$J62</f>
        <v>0</v>
      </c>
      <c r="O62" s="217">
        <f t="shared" ref="O62" si="92">+L62+M62*12+N62</f>
        <v>0</v>
      </c>
      <c r="P62" s="487"/>
    </row>
    <row r="63" spans="1:16" s="121" customFormat="1" ht="13.5" customHeight="1" thickTop="1" thickBot="1" x14ac:dyDescent="0.2">
      <c r="A63" s="480"/>
      <c r="B63" s="481"/>
      <c r="C63" s="482"/>
      <c r="D63" s="223" t="s">
        <v>157</v>
      </c>
      <c r="E63" s="224" t="s">
        <v>363</v>
      </c>
      <c r="F63" s="269"/>
      <c r="G63" s="269"/>
      <c r="H63" s="270"/>
      <c r="I63" s="271">
        <f t="shared" si="90"/>
        <v>0</v>
      </c>
      <c r="J63" s="211"/>
      <c r="K63" s="485"/>
      <c r="L63" s="229">
        <f>F63*$J63</f>
        <v>0</v>
      </c>
      <c r="M63" s="229">
        <f t="shared" ref="M63:M64" si="93">G63*$J63</f>
        <v>0</v>
      </c>
      <c r="N63" s="230">
        <f t="shared" ref="N63" si="94">H63*$J63</f>
        <v>0</v>
      </c>
      <c r="O63" s="128">
        <f>+L63+M63*12+N63</f>
        <v>0</v>
      </c>
      <c r="P63" s="513"/>
    </row>
    <row r="64" spans="1:16" s="121" customFormat="1" ht="13.5" customHeight="1" thickTop="1" thickBot="1" x14ac:dyDescent="0.2">
      <c r="A64" s="488">
        <v>20</v>
      </c>
      <c r="B64" s="481" t="s">
        <v>173</v>
      </c>
      <c r="C64" s="482" t="s">
        <v>1</v>
      </c>
      <c r="D64" s="219" t="s">
        <v>362</v>
      </c>
      <c r="E64" s="220" t="s">
        <v>365</v>
      </c>
      <c r="F64" s="263"/>
      <c r="G64" s="263"/>
      <c r="H64" s="264"/>
      <c r="I64" s="265">
        <f>+F64+G64*12+H64</f>
        <v>0</v>
      </c>
      <c r="J64" s="210"/>
      <c r="K64" s="483" t="s">
        <v>156</v>
      </c>
      <c r="L64" s="226">
        <f>F64*$J64</f>
        <v>0</v>
      </c>
      <c r="M64" s="226">
        <f t="shared" si="93"/>
        <v>0</v>
      </c>
      <c r="N64" s="226">
        <f>H64*$J64</f>
        <v>0</v>
      </c>
      <c r="O64" s="126">
        <f>+L64+M64*12+N64</f>
        <v>0</v>
      </c>
      <c r="P64" s="486">
        <f>SUM(O64:O66)</f>
        <v>0</v>
      </c>
    </row>
    <row r="65" spans="1:16" s="121" customFormat="1" ht="13.5" customHeight="1" thickTop="1" thickBot="1" x14ac:dyDescent="0.2">
      <c r="A65" s="489"/>
      <c r="B65" s="481"/>
      <c r="C65" s="482"/>
      <c r="D65" s="221" t="s">
        <v>361</v>
      </c>
      <c r="E65" s="222" t="s">
        <v>363</v>
      </c>
      <c r="F65" s="266"/>
      <c r="G65" s="266"/>
      <c r="H65" s="267"/>
      <c r="I65" s="268">
        <f t="shared" ref="I65:I66" si="95">+F65+G65*12+H65</f>
        <v>0</v>
      </c>
      <c r="J65" s="218"/>
      <c r="K65" s="484"/>
      <c r="L65" s="227">
        <f t="shared" ref="L65" si="96">F65*$J65</f>
        <v>0</v>
      </c>
      <c r="M65" s="227">
        <f>G65*$J65</f>
        <v>0</v>
      </c>
      <c r="N65" s="228">
        <f>H65*$J65</f>
        <v>0</v>
      </c>
      <c r="O65" s="217">
        <f t="shared" ref="O65" si="97">+L65+M65*12+N65</f>
        <v>0</v>
      </c>
      <c r="P65" s="487"/>
    </row>
    <row r="66" spans="1:16" s="121" customFormat="1" ht="13.5" customHeight="1" thickTop="1" thickBot="1" x14ac:dyDescent="0.2">
      <c r="A66" s="489"/>
      <c r="B66" s="481"/>
      <c r="C66" s="482"/>
      <c r="D66" s="223" t="s">
        <v>157</v>
      </c>
      <c r="E66" s="224" t="s">
        <v>363</v>
      </c>
      <c r="F66" s="269"/>
      <c r="G66" s="269"/>
      <c r="H66" s="270"/>
      <c r="I66" s="271">
        <f t="shared" si="95"/>
        <v>0</v>
      </c>
      <c r="J66" s="211"/>
      <c r="K66" s="485"/>
      <c r="L66" s="229">
        <f>F66*$J66</f>
        <v>0</v>
      </c>
      <c r="M66" s="229">
        <f t="shared" ref="M66:M67" si="98">G66*$J66</f>
        <v>0</v>
      </c>
      <c r="N66" s="230">
        <f t="shared" ref="N66" si="99">H66*$J66</f>
        <v>0</v>
      </c>
      <c r="O66" s="128">
        <f>+L66+M66*12+N66</f>
        <v>0</v>
      </c>
      <c r="P66" s="487"/>
    </row>
    <row r="67" spans="1:16" s="121" customFormat="1" ht="13.5" customHeight="1" thickTop="1" thickBot="1" x14ac:dyDescent="0.2">
      <c r="A67" s="480">
        <v>21</v>
      </c>
      <c r="B67" s="481" t="s">
        <v>174</v>
      </c>
      <c r="C67" s="482" t="s">
        <v>1</v>
      </c>
      <c r="D67" s="219" t="s">
        <v>362</v>
      </c>
      <c r="E67" s="220" t="s">
        <v>365</v>
      </c>
      <c r="F67" s="263"/>
      <c r="G67" s="263"/>
      <c r="H67" s="264"/>
      <c r="I67" s="265">
        <f>+F67+G67*12+H67</f>
        <v>0</v>
      </c>
      <c r="J67" s="210"/>
      <c r="K67" s="483" t="s">
        <v>156</v>
      </c>
      <c r="L67" s="226">
        <f>F67*$J67</f>
        <v>0</v>
      </c>
      <c r="M67" s="226">
        <f t="shared" si="98"/>
        <v>0</v>
      </c>
      <c r="N67" s="226">
        <f>H67*$J67</f>
        <v>0</v>
      </c>
      <c r="O67" s="126">
        <f>+L67+M67*12+N67</f>
        <v>0</v>
      </c>
      <c r="P67" s="486">
        <f>SUM(O67:O69)</f>
        <v>0</v>
      </c>
    </row>
    <row r="68" spans="1:16" s="121" customFormat="1" ht="13.5" customHeight="1" thickTop="1" thickBot="1" x14ac:dyDescent="0.2">
      <c r="A68" s="480"/>
      <c r="B68" s="481"/>
      <c r="C68" s="482"/>
      <c r="D68" s="221" t="s">
        <v>361</v>
      </c>
      <c r="E68" s="222" t="s">
        <v>363</v>
      </c>
      <c r="F68" s="266"/>
      <c r="G68" s="266"/>
      <c r="H68" s="267"/>
      <c r="I68" s="268">
        <f t="shared" ref="I68:I69" si="100">+F68+G68*12+H68</f>
        <v>0</v>
      </c>
      <c r="J68" s="218"/>
      <c r="K68" s="484"/>
      <c r="L68" s="227">
        <f t="shared" ref="L68" si="101">F68*$J68</f>
        <v>0</v>
      </c>
      <c r="M68" s="227">
        <f>G68*$J68</f>
        <v>0</v>
      </c>
      <c r="N68" s="228">
        <f>H68*$J68</f>
        <v>0</v>
      </c>
      <c r="O68" s="217">
        <f t="shared" ref="O68" si="102">+L68+M68*12+N68</f>
        <v>0</v>
      </c>
      <c r="P68" s="487"/>
    </row>
    <row r="69" spans="1:16" s="121" customFormat="1" ht="13.5" customHeight="1" thickTop="1" thickBot="1" x14ac:dyDescent="0.2">
      <c r="A69" s="480"/>
      <c r="B69" s="481"/>
      <c r="C69" s="482"/>
      <c r="D69" s="223" t="s">
        <v>157</v>
      </c>
      <c r="E69" s="224" t="s">
        <v>363</v>
      </c>
      <c r="F69" s="269"/>
      <c r="G69" s="269"/>
      <c r="H69" s="270"/>
      <c r="I69" s="271">
        <f t="shared" si="100"/>
        <v>0</v>
      </c>
      <c r="J69" s="211"/>
      <c r="K69" s="485"/>
      <c r="L69" s="229">
        <f>F69*$J69</f>
        <v>0</v>
      </c>
      <c r="M69" s="229">
        <f t="shared" ref="M69:M70" si="103">G69*$J69</f>
        <v>0</v>
      </c>
      <c r="N69" s="230">
        <f t="shared" ref="N69" si="104">H69*$J69</f>
        <v>0</v>
      </c>
      <c r="O69" s="128">
        <f>+L69+M69*12+N69</f>
        <v>0</v>
      </c>
      <c r="P69" s="487"/>
    </row>
    <row r="70" spans="1:16" s="121" customFormat="1" ht="13.5" customHeight="1" thickTop="1" thickBot="1" x14ac:dyDescent="0.2">
      <c r="A70" s="488">
        <v>22</v>
      </c>
      <c r="B70" s="481" t="s">
        <v>175</v>
      </c>
      <c r="C70" s="482" t="s">
        <v>1</v>
      </c>
      <c r="D70" s="219" t="s">
        <v>362</v>
      </c>
      <c r="E70" s="220" t="s">
        <v>365</v>
      </c>
      <c r="F70" s="263"/>
      <c r="G70" s="263"/>
      <c r="H70" s="264"/>
      <c r="I70" s="265">
        <f>+F70+G70*12+H70</f>
        <v>0</v>
      </c>
      <c r="J70" s="210"/>
      <c r="K70" s="483" t="s">
        <v>156</v>
      </c>
      <c r="L70" s="226">
        <f>F70*$J70</f>
        <v>0</v>
      </c>
      <c r="M70" s="226">
        <f t="shared" si="103"/>
        <v>0</v>
      </c>
      <c r="N70" s="226">
        <f>H70*$J70</f>
        <v>0</v>
      </c>
      <c r="O70" s="126">
        <f>+L70+M70*12+N70</f>
        <v>0</v>
      </c>
      <c r="P70" s="486">
        <f>SUM(O70:O72)</f>
        <v>0</v>
      </c>
    </row>
    <row r="71" spans="1:16" s="121" customFormat="1" ht="13.5" customHeight="1" thickTop="1" thickBot="1" x14ac:dyDescent="0.2">
      <c r="A71" s="489"/>
      <c r="B71" s="481"/>
      <c r="C71" s="482"/>
      <c r="D71" s="221" t="s">
        <v>361</v>
      </c>
      <c r="E71" s="222" t="s">
        <v>363</v>
      </c>
      <c r="F71" s="266"/>
      <c r="G71" s="266"/>
      <c r="H71" s="267"/>
      <c r="I71" s="268">
        <f t="shared" ref="I71:I72" si="105">+F71+G71*12+H71</f>
        <v>0</v>
      </c>
      <c r="J71" s="218"/>
      <c r="K71" s="484"/>
      <c r="L71" s="227">
        <f t="shared" ref="L71" si="106">F71*$J71</f>
        <v>0</v>
      </c>
      <c r="M71" s="227">
        <f>G71*$J71</f>
        <v>0</v>
      </c>
      <c r="N71" s="228">
        <f>H71*$J71</f>
        <v>0</v>
      </c>
      <c r="O71" s="217">
        <f t="shared" ref="O71" si="107">+L71+M71*12+N71</f>
        <v>0</v>
      </c>
      <c r="P71" s="487"/>
    </row>
    <row r="72" spans="1:16" s="121" customFormat="1" ht="13.5" customHeight="1" thickTop="1" thickBot="1" x14ac:dyDescent="0.2">
      <c r="A72" s="489"/>
      <c r="B72" s="481"/>
      <c r="C72" s="482"/>
      <c r="D72" s="223" t="s">
        <v>157</v>
      </c>
      <c r="E72" s="224" t="s">
        <v>363</v>
      </c>
      <c r="F72" s="269"/>
      <c r="G72" s="269"/>
      <c r="H72" s="270"/>
      <c r="I72" s="271">
        <f t="shared" si="105"/>
        <v>0</v>
      </c>
      <c r="J72" s="211"/>
      <c r="K72" s="485"/>
      <c r="L72" s="229">
        <f>F72*$J72</f>
        <v>0</v>
      </c>
      <c r="M72" s="229">
        <f t="shared" ref="M72:M73" si="108">G72*$J72</f>
        <v>0</v>
      </c>
      <c r="N72" s="230">
        <f t="shared" ref="N72" si="109">H72*$J72</f>
        <v>0</v>
      </c>
      <c r="O72" s="128">
        <f>+L72+M72*12+N72</f>
        <v>0</v>
      </c>
      <c r="P72" s="487"/>
    </row>
    <row r="73" spans="1:16" s="121" customFormat="1" ht="13.5" customHeight="1" thickTop="1" thickBot="1" x14ac:dyDescent="0.2">
      <c r="A73" s="480">
        <v>23</v>
      </c>
      <c r="B73" s="481" t="s">
        <v>176</v>
      </c>
      <c r="C73" s="482" t="s">
        <v>1</v>
      </c>
      <c r="D73" s="219" t="s">
        <v>362</v>
      </c>
      <c r="E73" s="220" t="s">
        <v>365</v>
      </c>
      <c r="F73" s="263"/>
      <c r="G73" s="263"/>
      <c r="H73" s="264"/>
      <c r="I73" s="265">
        <f>+F73+G73*12+H73</f>
        <v>0</v>
      </c>
      <c r="J73" s="210"/>
      <c r="K73" s="483" t="s">
        <v>156</v>
      </c>
      <c r="L73" s="226">
        <f>F73*$J73</f>
        <v>0</v>
      </c>
      <c r="M73" s="226">
        <f t="shared" si="108"/>
        <v>0</v>
      </c>
      <c r="N73" s="226">
        <f>H73*$J73</f>
        <v>0</v>
      </c>
      <c r="O73" s="126">
        <f>+L73+M73*12+N73</f>
        <v>0</v>
      </c>
      <c r="P73" s="486">
        <f>SUM(O73:O75)</f>
        <v>0</v>
      </c>
    </row>
    <row r="74" spans="1:16" s="121" customFormat="1" ht="13.5" customHeight="1" thickTop="1" thickBot="1" x14ac:dyDescent="0.2">
      <c r="A74" s="480"/>
      <c r="B74" s="481"/>
      <c r="C74" s="482"/>
      <c r="D74" s="221" t="s">
        <v>361</v>
      </c>
      <c r="E74" s="222" t="s">
        <v>363</v>
      </c>
      <c r="F74" s="266"/>
      <c r="G74" s="266"/>
      <c r="H74" s="267"/>
      <c r="I74" s="268">
        <f t="shared" ref="I74:I75" si="110">+F74+G74*12+H74</f>
        <v>0</v>
      </c>
      <c r="J74" s="218"/>
      <c r="K74" s="484"/>
      <c r="L74" s="227">
        <f t="shared" ref="L74" si="111">F74*$J74</f>
        <v>0</v>
      </c>
      <c r="M74" s="227">
        <f>G74*$J74</f>
        <v>0</v>
      </c>
      <c r="N74" s="228">
        <f>H74*$J74</f>
        <v>0</v>
      </c>
      <c r="O74" s="217">
        <f t="shared" ref="O74" si="112">+L74+M74*12+N74</f>
        <v>0</v>
      </c>
      <c r="P74" s="487"/>
    </row>
    <row r="75" spans="1:16" s="121" customFormat="1" ht="13.5" customHeight="1" thickTop="1" thickBot="1" x14ac:dyDescent="0.2">
      <c r="A75" s="480"/>
      <c r="B75" s="481"/>
      <c r="C75" s="482"/>
      <c r="D75" s="223" t="s">
        <v>157</v>
      </c>
      <c r="E75" s="224" t="s">
        <v>363</v>
      </c>
      <c r="F75" s="269"/>
      <c r="G75" s="269"/>
      <c r="H75" s="270"/>
      <c r="I75" s="271">
        <f t="shared" si="110"/>
        <v>0</v>
      </c>
      <c r="J75" s="211"/>
      <c r="K75" s="485"/>
      <c r="L75" s="229">
        <f>F75*$J75</f>
        <v>0</v>
      </c>
      <c r="M75" s="229">
        <f t="shared" ref="M75:M76" si="113">G75*$J75</f>
        <v>0</v>
      </c>
      <c r="N75" s="230">
        <f t="shared" ref="N75" si="114">H75*$J75</f>
        <v>0</v>
      </c>
      <c r="O75" s="128">
        <f>+L75+M75*12+N75</f>
        <v>0</v>
      </c>
      <c r="P75" s="487"/>
    </row>
    <row r="76" spans="1:16" s="121" customFormat="1" ht="13.5" customHeight="1" thickTop="1" thickBot="1" x14ac:dyDescent="0.2">
      <c r="A76" s="488">
        <v>24</v>
      </c>
      <c r="B76" s="481" t="s">
        <v>177</v>
      </c>
      <c r="C76" s="482" t="s">
        <v>1</v>
      </c>
      <c r="D76" s="219" t="s">
        <v>362</v>
      </c>
      <c r="E76" s="220" t="s">
        <v>365</v>
      </c>
      <c r="F76" s="263"/>
      <c r="G76" s="263"/>
      <c r="H76" s="264"/>
      <c r="I76" s="265">
        <f>+F76+G76*12+H76</f>
        <v>0</v>
      </c>
      <c r="J76" s="210"/>
      <c r="K76" s="483" t="s">
        <v>156</v>
      </c>
      <c r="L76" s="226">
        <f>F76*$J76</f>
        <v>0</v>
      </c>
      <c r="M76" s="226">
        <f t="shared" si="113"/>
        <v>0</v>
      </c>
      <c r="N76" s="226">
        <f>H76*$J76</f>
        <v>0</v>
      </c>
      <c r="O76" s="126">
        <f>+L76+M76*12+N76</f>
        <v>0</v>
      </c>
      <c r="P76" s="486">
        <f>SUM(O76:O78)</f>
        <v>0</v>
      </c>
    </row>
    <row r="77" spans="1:16" s="121" customFormat="1" ht="13.5" customHeight="1" thickTop="1" thickBot="1" x14ac:dyDescent="0.2">
      <c r="A77" s="489"/>
      <c r="B77" s="481"/>
      <c r="C77" s="482"/>
      <c r="D77" s="221" t="s">
        <v>361</v>
      </c>
      <c r="E77" s="222" t="s">
        <v>363</v>
      </c>
      <c r="F77" s="266"/>
      <c r="G77" s="266"/>
      <c r="H77" s="267"/>
      <c r="I77" s="268">
        <f t="shared" ref="I77:I78" si="115">+F77+G77*12+H77</f>
        <v>0</v>
      </c>
      <c r="J77" s="218"/>
      <c r="K77" s="484"/>
      <c r="L77" s="227">
        <f t="shared" ref="L77" si="116">F77*$J77</f>
        <v>0</v>
      </c>
      <c r="M77" s="227">
        <f>G77*$J77</f>
        <v>0</v>
      </c>
      <c r="N77" s="228">
        <f>H77*$J77</f>
        <v>0</v>
      </c>
      <c r="O77" s="217">
        <f t="shared" ref="O77" si="117">+L77+M77*12+N77</f>
        <v>0</v>
      </c>
      <c r="P77" s="487"/>
    </row>
    <row r="78" spans="1:16" s="121" customFormat="1" ht="13.5" customHeight="1" thickTop="1" thickBot="1" x14ac:dyDescent="0.2">
      <c r="A78" s="489"/>
      <c r="B78" s="481"/>
      <c r="C78" s="482"/>
      <c r="D78" s="223" t="s">
        <v>157</v>
      </c>
      <c r="E78" s="224" t="s">
        <v>363</v>
      </c>
      <c r="F78" s="269"/>
      <c r="G78" s="269"/>
      <c r="H78" s="270"/>
      <c r="I78" s="271">
        <f t="shared" si="115"/>
        <v>0</v>
      </c>
      <c r="J78" s="211"/>
      <c r="K78" s="485"/>
      <c r="L78" s="229">
        <f>F78*$J78</f>
        <v>0</v>
      </c>
      <c r="M78" s="229">
        <f t="shared" ref="M78:M79" si="118">G78*$J78</f>
        <v>0</v>
      </c>
      <c r="N78" s="230">
        <f t="shared" ref="N78" si="119">H78*$J78</f>
        <v>0</v>
      </c>
      <c r="O78" s="128">
        <f>+L78+M78*12+N78</f>
        <v>0</v>
      </c>
      <c r="P78" s="487"/>
    </row>
    <row r="79" spans="1:16" s="121" customFormat="1" ht="13.5" customHeight="1" thickTop="1" thickBot="1" x14ac:dyDescent="0.2">
      <c r="A79" s="480">
        <v>25</v>
      </c>
      <c r="B79" s="481" t="s">
        <v>178</v>
      </c>
      <c r="C79" s="482" t="s">
        <v>1</v>
      </c>
      <c r="D79" s="219" t="s">
        <v>362</v>
      </c>
      <c r="E79" s="220" t="s">
        <v>365</v>
      </c>
      <c r="F79" s="263"/>
      <c r="G79" s="263"/>
      <c r="H79" s="264"/>
      <c r="I79" s="265">
        <f>+F79+G79*12+H79</f>
        <v>0</v>
      </c>
      <c r="J79" s="210"/>
      <c r="K79" s="483" t="s">
        <v>156</v>
      </c>
      <c r="L79" s="226">
        <f>F79*$J79</f>
        <v>0</v>
      </c>
      <c r="M79" s="226">
        <f t="shared" si="118"/>
        <v>0</v>
      </c>
      <c r="N79" s="226">
        <f>H79*$J79</f>
        <v>0</v>
      </c>
      <c r="O79" s="126">
        <f>+L79+M79*12+N79</f>
        <v>0</v>
      </c>
      <c r="P79" s="486">
        <f>SUM(O79:O81)</f>
        <v>0</v>
      </c>
    </row>
    <row r="80" spans="1:16" s="121" customFormat="1" ht="13.5" customHeight="1" thickTop="1" thickBot="1" x14ac:dyDescent="0.2">
      <c r="A80" s="480"/>
      <c r="B80" s="481"/>
      <c r="C80" s="482"/>
      <c r="D80" s="221" t="s">
        <v>361</v>
      </c>
      <c r="E80" s="222" t="s">
        <v>363</v>
      </c>
      <c r="F80" s="266"/>
      <c r="G80" s="266"/>
      <c r="H80" s="267"/>
      <c r="I80" s="268">
        <f t="shared" ref="I80:I81" si="120">+F80+G80*12+H80</f>
        <v>0</v>
      </c>
      <c r="J80" s="218"/>
      <c r="K80" s="484"/>
      <c r="L80" s="227">
        <f t="shared" ref="L80" si="121">F80*$J80</f>
        <v>0</v>
      </c>
      <c r="M80" s="227">
        <f>G80*$J80</f>
        <v>0</v>
      </c>
      <c r="N80" s="228">
        <f>H80*$J80</f>
        <v>0</v>
      </c>
      <c r="O80" s="217">
        <f t="shared" ref="O80" si="122">+L80+M80*12+N80</f>
        <v>0</v>
      </c>
      <c r="P80" s="487"/>
    </row>
    <row r="81" spans="1:16" s="121" customFormat="1" ht="13.5" customHeight="1" thickTop="1" thickBot="1" x14ac:dyDescent="0.2">
      <c r="A81" s="480"/>
      <c r="B81" s="481"/>
      <c r="C81" s="482"/>
      <c r="D81" s="223" t="s">
        <v>157</v>
      </c>
      <c r="E81" s="224" t="s">
        <v>363</v>
      </c>
      <c r="F81" s="269"/>
      <c r="G81" s="269"/>
      <c r="H81" s="270"/>
      <c r="I81" s="271">
        <f t="shared" si="120"/>
        <v>0</v>
      </c>
      <c r="J81" s="211"/>
      <c r="K81" s="485"/>
      <c r="L81" s="229">
        <f>F81*$J81</f>
        <v>0</v>
      </c>
      <c r="M81" s="229">
        <f t="shared" ref="M81:M82" si="123">G81*$J81</f>
        <v>0</v>
      </c>
      <c r="N81" s="230">
        <f t="shared" ref="N81" si="124">H81*$J81</f>
        <v>0</v>
      </c>
      <c r="O81" s="128">
        <f>+L81+M81*12+N81</f>
        <v>0</v>
      </c>
      <c r="P81" s="487"/>
    </row>
    <row r="82" spans="1:16" s="121" customFormat="1" ht="13.5" customHeight="1" thickTop="1" thickBot="1" x14ac:dyDescent="0.2">
      <c r="A82" s="488">
        <v>26</v>
      </c>
      <c r="B82" s="514" t="s">
        <v>417</v>
      </c>
      <c r="C82" s="482" t="s">
        <v>1</v>
      </c>
      <c r="D82" s="219" t="s">
        <v>362</v>
      </c>
      <c r="E82" s="220" t="s">
        <v>365</v>
      </c>
      <c r="F82" s="263"/>
      <c r="G82" s="263"/>
      <c r="H82" s="264"/>
      <c r="I82" s="265">
        <f>+F82+G82*12+H82</f>
        <v>0</v>
      </c>
      <c r="J82" s="210"/>
      <c r="K82" s="483" t="s">
        <v>156</v>
      </c>
      <c r="L82" s="226">
        <f>F82*$J82</f>
        <v>0</v>
      </c>
      <c r="M82" s="226">
        <f t="shared" si="123"/>
        <v>0</v>
      </c>
      <c r="N82" s="226">
        <f>H82*$J82</f>
        <v>0</v>
      </c>
      <c r="O82" s="126">
        <f>+L82+M82*12+N82</f>
        <v>0</v>
      </c>
      <c r="P82" s="486">
        <f>SUM(O82:O84)</f>
        <v>0</v>
      </c>
    </row>
    <row r="83" spans="1:16" s="121" customFormat="1" ht="13.5" customHeight="1" thickTop="1" thickBot="1" x14ac:dyDescent="0.2">
      <c r="A83" s="489"/>
      <c r="B83" s="514"/>
      <c r="C83" s="482"/>
      <c r="D83" s="221" t="s">
        <v>361</v>
      </c>
      <c r="E83" s="222" t="s">
        <v>363</v>
      </c>
      <c r="F83" s="266"/>
      <c r="G83" s="266"/>
      <c r="H83" s="267"/>
      <c r="I83" s="268">
        <f t="shared" ref="I83:I84" si="125">+F83+G83*12+H83</f>
        <v>0</v>
      </c>
      <c r="J83" s="218"/>
      <c r="K83" s="484"/>
      <c r="L83" s="227">
        <f t="shared" ref="L83" si="126">F83*$J83</f>
        <v>0</v>
      </c>
      <c r="M83" s="227">
        <f>G83*$J83</f>
        <v>0</v>
      </c>
      <c r="N83" s="228">
        <f>H83*$J83</f>
        <v>0</v>
      </c>
      <c r="O83" s="217">
        <f t="shared" ref="O83" si="127">+L83+M83*12+N83</f>
        <v>0</v>
      </c>
      <c r="P83" s="487"/>
    </row>
    <row r="84" spans="1:16" s="121" customFormat="1" ht="13.5" customHeight="1" thickTop="1" thickBot="1" x14ac:dyDescent="0.2">
      <c r="A84" s="489"/>
      <c r="B84" s="514"/>
      <c r="C84" s="482"/>
      <c r="D84" s="223" t="s">
        <v>157</v>
      </c>
      <c r="E84" s="224" t="s">
        <v>363</v>
      </c>
      <c r="F84" s="269"/>
      <c r="G84" s="269"/>
      <c r="H84" s="270"/>
      <c r="I84" s="271">
        <f t="shared" si="125"/>
        <v>0</v>
      </c>
      <c r="J84" s="211"/>
      <c r="K84" s="485"/>
      <c r="L84" s="229">
        <f>F84*$J84</f>
        <v>0</v>
      </c>
      <c r="M84" s="229">
        <f t="shared" ref="M84:M85" si="128">G84*$J84</f>
        <v>0</v>
      </c>
      <c r="N84" s="230">
        <f t="shared" ref="N84" si="129">H84*$J84</f>
        <v>0</v>
      </c>
      <c r="O84" s="128">
        <f>+L84+M84*12+N84</f>
        <v>0</v>
      </c>
      <c r="P84" s="487"/>
    </row>
    <row r="85" spans="1:16" s="121" customFormat="1" ht="13.5" customHeight="1" thickTop="1" thickBot="1" x14ac:dyDescent="0.2">
      <c r="A85" s="480">
        <v>27</v>
      </c>
      <c r="B85" s="481" t="s">
        <v>179</v>
      </c>
      <c r="C85" s="482" t="s">
        <v>1</v>
      </c>
      <c r="D85" s="219" t="s">
        <v>362</v>
      </c>
      <c r="E85" s="220" t="s">
        <v>365</v>
      </c>
      <c r="F85" s="263"/>
      <c r="G85" s="263"/>
      <c r="H85" s="264"/>
      <c r="I85" s="265">
        <f>+F85+G85*12+H85</f>
        <v>0</v>
      </c>
      <c r="J85" s="210"/>
      <c r="K85" s="483" t="s">
        <v>156</v>
      </c>
      <c r="L85" s="226">
        <f>F85*$J85</f>
        <v>0</v>
      </c>
      <c r="M85" s="226">
        <f t="shared" si="128"/>
        <v>0</v>
      </c>
      <c r="N85" s="226">
        <f>H85*$J85</f>
        <v>0</v>
      </c>
      <c r="O85" s="126">
        <f>+L85+M85*12+N85</f>
        <v>0</v>
      </c>
      <c r="P85" s="486">
        <f>SUM(O85:O87)</f>
        <v>0</v>
      </c>
    </row>
    <row r="86" spans="1:16" s="121" customFormat="1" ht="13.5" customHeight="1" thickTop="1" thickBot="1" x14ac:dyDescent="0.2">
      <c r="A86" s="480"/>
      <c r="B86" s="481"/>
      <c r="C86" s="482"/>
      <c r="D86" s="221" t="s">
        <v>361</v>
      </c>
      <c r="E86" s="222" t="s">
        <v>363</v>
      </c>
      <c r="F86" s="266"/>
      <c r="G86" s="266"/>
      <c r="H86" s="267"/>
      <c r="I86" s="268">
        <f t="shared" ref="I86:I87" si="130">+F86+G86*12+H86</f>
        <v>0</v>
      </c>
      <c r="J86" s="218"/>
      <c r="K86" s="484"/>
      <c r="L86" s="227">
        <f t="shared" ref="L86" si="131">F86*$J86</f>
        <v>0</v>
      </c>
      <c r="M86" s="227">
        <f>G86*$J86</f>
        <v>0</v>
      </c>
      <c r="N86" s="228">
        <f>H86*$J86</f>
        <v>0</v>
      </c>
      <c r="O86" s="217">
        <f t="shared" ref="O86" si="132">+L86+M86*12+N86</f>
        <v>0</v>
      </c>
      <c r="P86" s="487"/>
    </row>
    <row r="87" spans="1:16" s="121" customFormat="1" ht="13.5" customHeight="1" thickTop="1" thickBot="1" x14ac:dyDescent="0.2">
      <c r="A87" s="480"/>
      <c r="B87" s="481"/>
      <c r="C87" s="482"/>
      <c r="D87" s="223" t="s">
        <v>157</v>
      </c>
      <c r="E87" s="224" t="s">
        <v>363</v>
      </c>
      <c r="F87" s="269"/>
      <c r="G87" s="269"/>
      <c r="H87" s="270"/>
      <c r="I87" s="271">
        <f t="shared" si="130"/>
        <v>0</v>
      </c>
      <c r="J87" s="211"/>
      <c r="K87" s="485"/>
      <c r="L87" s="229">
        <f>F87*$J87</f>
        <v>0</v>
      </c>
      <c r="M87" s="229">
        <f t="shared" ref="M87:M94" si="133">G87*$J87</f>
        <v>0</v>
      </c>
      <c r="N87" s="230">
        <f t="shared" ref="N87" si="134">H87*$J87</f>
        <v>0</v>
      </c>
      <c r="O87" s="128">
        <f>+L87+M87*12+N87</f>
        <v>0</v>
      </c>
      <c r="P87" s="487"/>
    </row>
    <row r="88" spans="1:16" s="121" customFormat="1" ht="13.5" customHeight="1" thickTop="1" thickBot="1" x14ac:dyDescent="0.2">
      <c r="A88" s="488">
        <v>28</v>
      </c>
      <c r="B88" s="481" t="s">
        <v>547</v>
      </c>
      <c r="C88" s="482" t="s">
        <v>1</v>
      </c>
      <c r="D88" s="219" t="s">
        <v>362</v>
      </c>
      <c r="E88" s="220" t="s">
        <v>365</v>
      </c>
      <c r="F88" s="263"/>
      <c r="G88" s="263"/>
      <c r="H88" s="264"/>
      <c r="I88" s="265">
        <f>+F88+G88*12+H88</f>
        <v>0</v>
      </c>
      <c r="J88" s="210"/>
      <c r="K88" s="483" t="s">
        <v>156</v>
      </c>
      <c r="L88" s="226">
        <f>F88*$J88</f>
        <v>0</v>
      </c>
      <c r="M88" s="226">
        <f t="shared" si="133"/>
        <v>0</v>
      </c>
      <c r="N88" s="226">
        <f>H88*$J88</f>
        <v>0</v>
      </c>
      <c r="O88" s="126">
        <f>+L88+M88*12+N88</f>
        <v>0</v>
      </c>
      <c r="P88" s="486">
        <f>SUM(O88:O90)</f>
        <v>0</v>
      </c>
    </row>
    <row r="89" spans="1:16" s="121" customFormat="1" ht="13.5" customHeight="1" thickTop="1" thickBot="1" x14ac:dyDescent="0.2">
      <c r="A89" s="489"/>
      <c r="B89" s="481"/>
      <c r="C89" s="482"/>
      <c r="D89" s="221" t="s">
        <v>361</v>
      </c>
      <c r="E89" s="222" t="s">
        <v>363</v>
      </c>
      <c r="F89" s="266"/>
      <c r="G89" s="266"/>
      <c r="H89" s="267"/>
      <c r="I89" s="268">
        <f t="shared" ref="I89:I90" si="135">+F89+G89*12+H89</f>
        <v>0</v>
      </c>
      <c r="J89" s="218"/>
      <c r="K89" s="484"/>
      <c r="L89" s="227">
        <f t="shared" ref="L89" si="136">F89*$J89</f>
        <v>0</v>
      </c>
      <c r="M89" s="227">
        <f>G89*$J89</f>
        <v>0</v>
      </c>
      <c r="N89" s="228">
        <f>H89*$J89</f>
        <v>0</v>
      </c>
      <c r="O89" s="217">
        <f t="shared" ref="O89" si="137">+L89+M89*12+N89</f>
        <v>0</v>
      </c>
      <c r="P89" s="487"/>
    </row>
    <row r="90" spans="1:16" s="121" customFormat="1" ht="13.5" customHeight="1" thickTop="1" thickBot="1" x14ac:dyDescent="0.2">
      <c r="A90" s="489"/>
      <c r="B90" s="481"/>
      <c r="C90" s="482"/>
      <c r="D90" s="223" t="s">
        <v>157</v>
      </c>
      <c r="E90" s="224" t="s">
        <v>363</v>
      </c>
      <c r="F90" s="269"/>
      <c r="G90" s="269"/>
      <c r="H90" s="270"/>
      <c r="I90" s="271">
        <f t="shared" si="135"/>
        <v>0</v>
      </c>
      <c r="J90" s="211"/>
      <c r="K90" s="485"/>
      <c r="L90" s="229">
        <f>F90*$J90</f>
        <v>0</v>
      </c>
      <c r="M90" s="229">
        <f t="shared" ref="M90:M91" si="138">G90*$J90</f>
        <v>0</v>
      </c>
      <c r="N90" s="230">
        <f t="shared" ref="N90" si="139">H90*$J90</f>
        <v>0</v>
      </c>
      <c r="O90" s="128">
        <f>+L90+M90*12+N90</f>
        <v>0</v>
      </c>
      <c r="P90" s="487"/>
    </row>
    <row r="91" spans="1:16" s="121" customFormat="1" ht="13.5" customHeight="1" thickTop="1" thickBot="1" x14ac:dyDescent="0.2">
      <c r="A91" s="480">
        <v>29</v>
      </c>
      <c r="B91" s="481" t="s">
        <v>548</v>
      </c>
      <c r="C91" s="482" t="s">
        <v>1</v>
      </c>
      <c r="D91" s="219" t="s">
        <v>362</v>
      </c>
      <c r="E91" s="220" t="s">
        <v>365</v>
      </c>
      <c r="F91" s="263"/>
      <c r="G91" s="263"/>
      <c r="H91" s="264"/>
      <c r="I91" s="265">
        <f>+F91+G91*12+H91</f>
        <v>0</v>
      </c>
      <c r="J91" s="210"/>
      <c r="K91" s="483" t="s">
        <v>156</v>
      </c>
      <c r="L91" s="226">
        <f>F91*$J91</f>
        <v>0</v>
      </c>
      <c r="M91" s="226">
        <f t="shared" si="138"/>
        <v>0</v>
      </c>
      <c r="N91" s="226">
        <f>H91*$J91</f>
        <v>0</v>
      </c>
      <c r="O91" s="126">
        <f>+L91+M91*12+N91</f>
        <v>0</v>
      </c>
      <c r="P91" s="486">
        <f>SUM(O91:O93)</f>
        <v>0</v>
      </c>
    </row>
    <row r="92" spans="1:16" s="121" customFormat="1" ht="13.5" customHeight="1" thickTop="1" thickBot="1" x14ac:dyDescent="0.2">
      <c r="A92" s="480"/>
      <c r="B92" s="481"/>
      <c r="C92" s="482"/>
      <c r="D92" s="221" t="s">
        <v>361</v>
      </c>
      <c r="E92" s="222" t="s">
        <v>363</v>
      </c>
      <c r="F92" s="266"/>
      <c r="G92" s="266"/>
      <c r="H92" s="267"/>
      <c r="I92" s="268">
        <f t="shared" ref="I92:I93" si="140">+F92+G92*12+H92</f>
        <v>0</v>
      </c>
      <c r="J92" s="218"/>
      <c r="K92" s="484"/>
      <c r="L92" s="227">
        <f t="shared" ref="L92" si="141">F92*$J92</f>
        <v>0</v>
      </c>
      <c r="M92" s="227">
        <f>G92*$J92</f>
        <v>0</v>
      </c>
      <c r="N92" s="228">
        <f>H92*$J92</f>
        <v>0</v>
      </c>
      <c r="O92" s="217">
        <f t="shared" ref="O92" si="142">+L92+M92*12+N92</f>
        <v>0</v>
      </c>
      <c r="P92" s="487"/>
    </row>
    <row r="93" spans="1:16" s="121" customFormat="1" ht="13.5" customHeight="1" thickTop="1" thickBot="1" x14ac:dyDescent="0.2">
      <c r="A93" s="480"/>
      <c r="B93" s="481"/>
      <c r="C93" s="482"/>
      <c r="D93" s="223" t="s">
        <v>157</v>
      </c>
      <c r="E93" s="224" t="s">
        <v>363</v>
      </c>
      <c r="F93" s="269"/>
      <c r="G93" s="269"/>
      <c r="H93" s="270"/>
      <c r="I93" s="271">
        <f t="shared" si="140"/>
        <v>0</v>
      </c>
      <c r="J93" s="211"/>
      <c r="K93" s="485"/>
      <c r="L93" s="229">
        <f>F93*$J93</f>
        <v>0</v>
      </c>
      <c r="M93" s="229">
        <f t="shared" ref="M93" si="143">G93*$J93</f>
        <v>0</v>
      </c>
      <c r="N93" s="230">
        <f t="shared" ref="N93" si="144">H93*$J93</f>
        <v>0</v>
      </c>
      <c r="O93" s="128">
        <f>+L93+M93*12+N93</f>
        <v>0</v>
      </c>
      <c r="P93" s="487"/>
    </row>
    <row r="94" spans="1:16" s="121" customFormat="1" ht="13.5" customHeight="1" thickTop="1" thickBot="1" x14ac:dyDescent="0.2">
      <c r="A94" s="488">
        <v>30</v>
      </c>
      <c r="B94" s="481" t="s">
        <v>180</v>
      </c>
      <c r="C94" s="482" t="s">
        <v>0</v>
      </c>
      <c r="D94" s="219" t="s">
        <v>362</v>
      </c>
      <c r="E94" s="220" t="s">
        <v>365</v>
      </c>
      <c r="F94" s="263"/>
      <c r="G94" s="263"/>
      <c r="H94" s="264"/>
      <c r="I94" s="265">
        <f>+F94+G94*12+H94</f>
        <v>0</v>
      </c>
      <c r="J94" s="210"/>
      <c r="K94" s="483" t="s">
        <v>156</v>
      </c>
      <c r="L94" s="226">
        <f>F94*$J94</f>
        <v>0</v>
      </c>
      <c r="M94" s="226">
        <f t="shared" si="133"/>
        <v>0</v>
      </c>
      <c r="N94" s="226">
        <f>H94*$J94</f>
        <v>0</v>
      </c>
      <c r="O94" s="126">
        <f>+L94+M94*12+N94</f>
        <v>0</v>
      </c>
      <c r="P94" s="486">
        <f>SUM(O94:O96)</f>
        <v>0</v>
      </c>
    </row>
    <row r="95" spans="1:16" s="121" customFormat="1" ht="13.5" customHeight="1" thickTop="1" thickBot="1" x14ac:dyDescent="0.2">
      <c r="A95" s="489"/>
      <c r="B95" s="481"/>
      <c r="C95" s="482"/>
      <c r="D95" s="221" t="s">
        <v>361</v>
      </c>
      <c r="E95" s="222" t="s">
        <v>363</v>
      </c>
      <c r="F95" s="266"/>
      <c r="G95" s="266"/>
      <c r="H95" s="267"/>
      <c r="I95" s="268">
        <f t="shared" ref="I95:I96" si="145">+F95+G95*12+H95</f>
        <v>0</v>
      </c>
      <c r="J95" s="218"/>
      <c r="K95" s="484"/>
      <c r="L95" s="227">
        <f t="shared" ref="L95" si="146">F95*$J95</f>
        <v>0</v>
      </c>
      <c r="M95" s="227">
        <f>G95*$J95</f>
        <v>0</v>
      </c>
      <c r="N95" s="228">
        <f>H95*$J95</f>
        <v>0</v>
      </c>
      <c r="O95" s="217">
        <f t="shared" ref="O95" si="147">+L95+M95*12+N95</f>
        <v>0</v>
      </c>
      <c r="P95" s="487"/>
    </row>
    <row r="96" spans="1:16" s="121" customFormat="1" ht="13.5" customHeight="1" thickTop="1" thickBot="1" x14ac:dyDescent="0.2">
      <c r="A96" s="489"/>
      <c r="B96" s="481"/>
      <c r="C96" s="482"/>
      <c r="D96" s="223" t="s">
        <v>157</v>
      </c>
      <c r="E96" s="224" t="s">
        <v>363</v>
      </c>
      <c r="F96" s="269"/>
      <c r="G96" s="269"/>
      <c r="H96" s="270"/>
      <c r="I96" s="271">
        <f t="shared" si="145"/>
        <v>0</v>
      </c>
      <c r="J96" s="211"/>
      <c r="K96" s="485"/>
      <c r="L96" s="229">
        <f>F96*$J96</f>
        <v>0</v>
      </c>
      <c r="M96" s="229">
        <f t="shared" ref="M96:M97" si="148">G96*$J96</f>
        <v>0</v>
      </c>
      <c r="N96" s="230">
        <f t="shared" ref="N96" si="149">H96*$J96</f>
        <v>0</v>
      </c>
      <c r="O96" s="128">
        <f>+L96+M96*12+N96</f>
        <v>0</v>
      </c>
      <c r="P96" s="487"/>
    </row>
    <row r="97" spans="1:16" s="121" customFormat="1" ht="13.5" customHeight="1" thickTop="1" thickBot="1" x14ac:dyDescent="0.2">
      <c r="A97" s="480">
        <v>31</v>
      </c>
      <c r="B97" s="481" t="s">
        <v>181</v>
      </c>
      <c r="C97" s="482" t="s">
        <v>0</v>
      </c>
      <c r="D97" s="219" t="s">
        <v>362</v>
      </c>
      <c r="E97" s="220" t="s">
        <v>365</v>
      </c>
      <c r="F97" s="263"/>
      <c r="G97" s="263"/>
      <c r="H97" s="264"/>
      <c r="I97" s="265">
        <f>+F97+G97*12+H97</f>
        <v>0</v>
      </c>
      <c r="J97" s="210"/>
      <c r="K97" s="483" t="s">
        <v>156</v>
      </c>
      <c r="L97" s="226">
        <f>F97*$J97</f>
        <v>0</v>
      </c>
      <c r="M97" s="226">
        <f t="shared" si="148"/>
        <v>0</v>
      </c>
      <c r="N97" s="226">
        <f>H97*$J97</f>
        <v>0</v>
      </c>
      <c r="O97" s="126">
        <f>+L97+M97*12+N97</f>
        <v>0</v>
      </c>
      <c r="P97" s="486">
        <f>SUM(O97:O99)</f>
        <v>0</v>
      </c>
    </row>
    <row r="98" spans="1:16" s="121" customFormat="1" ht="13.5" customHeight="1" thickTop="1" thickBot="1" x14ac:dyDescent="0.2">
      <c r="A98" s="480"/>
      <c r="B98" s="481"/>
      <c r="C98" s="482"/>
      <c r="D98" s="221" t="s">
        <v>361</v>
      </c>
      <c r="E98" s="222" t="s">
        <v>363</v>
      </c>
      <c r="F98" s="266"/>
      <c r="G98" s="266"/>
      <c r="H98" s="267"/>
      <c r="I98" s="268">
        <f t="shared" ref="I98:I99" si="150">+F98+G98*12+H98</f>
        <v>0</v>
      </c>
      <c r="J98" s="218"/>
      <c r="K98" s="484"/>
      <c r="L98" s="227">
        <f t="shared" ref="L98" si="151">F98*$J98</f>
        <v>0</v>
      </c>
      <c r="M98" s="227">
        <f>G98*$J98</f>
        <v>0</v>
      </c>
      <c r="N98" s="228">
        <f>H98*$J98</f>
        <v>0</v>
      </c>
      <c r="O98" s="217">
        <f t="shared" ref="O98" si="152">+L98+M98*12+N98</f>
        <v>0</v>
      </c>
      <c r="P98" s="487"/>
    </row>
    <row r="99" spans="1:16" s="121" customFormat="1" ht="13.5" customHeight="1" thickTop="1" thickBot="1" x14ac:dyDescent="0.2">
      <c r="A99" s="480"/>
      <c r="B99" s="481"/>
      <c r="C99" s="482"/>
      <c r="D99" s="223" t="s">
        <v>157</v>
      </c>
      <c r="E99" s="224" t="s">
        <v>363</v>
      </c>
      <c r="F99" s="269"/>
      <c r="G99" s="269"/>
      <c r="H99" s="270"/>
      <c r="I99" s="271">
        <f t="shared" si="150"/>
        <v>0</v>
      </c>
      <c r="J99" s="211"/>
      <c r="K99" s="485"/>
      <c r="L99" s="229">
        <f>F99*$J99</f>
        <v>0</v>
      </c>
      <c r="M99" s="229">
        <f t="shared" ref="M99:M100" si="153">G99*$J99</f>
        <v>0</v>
      </c>
      <c r="N99" s="230">
        <f t="shared" ref="N99" si="154">H99*$J99</f>
        <v>0</v>
      </c>
      <c r="O99" s="128">
        <f>+L99+M99*12+N99</f>
        <v>0</v>
      </c>
      <c r="P99" s="487"/>
    </row>
    <row r="100" spans="1:16" s="121" customFormat="1" ht="13.5" customHeight="1" thickTop="1" thickBot="1" x14ac:dyDescent="0.2">
      <c r="A100" s="488">
        <v>32</v>
      </c>
      <c r="B100" s="481" t="s">
        <v>182</v>
      </c>
      <c r="C100" s="482" t="s">
        <v>0</v>
      </c>
      <c r="D100" s="219" t="s">
        <v>362</v>
      </c>
      <c r="E100" s="220" t="s">
        <v>365</v>
      </c>
      <c r="F100" s="263"/>
      <c r="G100" s="263"/>
      <c r="H100" s="264"/>
      <c r="I100" s="265">
        <f>+F100+G100*12+H100</f>
        <v>0</v>
      </c>
      <c r="J100" s="210"/>
      <c r="K100" s="483" t="s">
        <v>156</v>
      </c>
      <c r="L100" s="226">
        <f>F100*$J100</f>
        <v>0</v>
      </c>
      <c r="M100" s="226">
        <f t="shared" si="153"/>
        <v>0</v>
      </c>
      <c r="N100" s="226">
        <f>H100*$J100</f>
        <v>0</v>
      </c>
      <c r="O100" s="126">
        <f>+L100+M100*12+N100</f>
        <v>0</v>
      </c>
      <c r="P100" s="486">
        <f>SUM(O100:O102)</f>
        <v>0</v>
      </c>
    </row>
    <row r="101" spans="1:16" s="121" customFormat="1" ht="13.5" customHeight="1" thickTop="1" thickBot="1" x14ac:dyDescent="0.2">
      <c r="A101" s="489"/>
      <c r="B101" s="481"/>
      <c r="C101" s="482"/>
      <c r="D101" s="221" t="s">
        <v>361</v>
      </c>
      <c r="E101" s="222" t="s">
        <v>363</v>
      </c>
      <c r="F101" s="266"/>
      <c r="G101" s="266"/>
      <c r="H101" s="267"/>
      <c r="I101" s="268">
        <f t="shared" ref="I101:I102" si="155">+F101+G101*12+H101</f>
        <v>0</v>
      </c>
      <c r="J101" s="218"/>
      <c r="K101" s="484"/>
      <c r="L101" s="227">
        <f t="shared" ref="L101" si="156">F101*$J101</f>
        <v>0</v>
      </c>
      <c r="M101" s="227">
        <f>G101*$J101</f>
        <v>0</v>
      </c>
      <c r="N101" s="228">
        <f>H101*$J101</f>
        <v>0</v>
      </c>
      <c r="O101" s="217">
        <f t="shared" ref="O101" si="157">+L101+M101*12+N101</f>
        <v>0</v>
      </c>
      <c r="P101" s="487"/>
    </row>
    <row r="102" spans="1:16" s="121" customFormat="1" ht="13.5" customHeight="1" thickTop="1" thickBot="1" x14ac:dyDescent="0.2">
      <c r="A102" s="489"/>
      <c r="B102" s="481"/>
      <c r="C102" s="482"/>
      <c r="D102" s="223" t="s">
        <v>157</v>
      </c>
      <c r="E102" s="224" t="s">
        <v>363</v>
      </c>
      <c r="F102" s="269"/>
      <c r="G102" s="269"/>
      <c r="H102" s="270"/>
      <c r="I102" s="271">
        <f t="shared" si="155"/>
        <v>0</v>
      </c>
      <c r="J102" s="211"/>
      <c r="K102" s="485"/>
      <c r="L102" s="229">
        <f>F102*$J102</f>
        <v>0</v>
      </c>
      <c r="M102" s="229">
        <f t="shared" ref="M102:M103" si="158">G102*$J102</f>
        <v>0</v>
      </c>
      <c r="N102" s="230">
        <f t="shared" ref="N102" si="159">H102*$J102</f>
        <v>0</v>
      </c>
      <c r="O102" s="128">
        <f>+L102+M102*12+N102</f>
        <v>0</v>
      </c>
      <c r="P102" s="487"/>
    </row>
    <row r="103" spans="1:16" s="121" customFormat="1" ht="13.5" customHeight="1" thickTop="1" thickBot="1" x14ac:dyDescent="0.2">
      <c r="A103" s="480">
        <v>33</v>
      </c>
      <c r="B103" s="481" t="s">
        <v>183</v>
      </c>
      <c r="C103" s="482" t="s">
        <v>0</v>
      </c>
      <c r="D103" s="219" t="s">
        <v>362</v>
      </c>
      <c r="E103" s="220" t="s">
        <v>365</v>
      </c>
      <c r="F103" s="263"/>
      <c r="G103" s="263"/>
      <c r="H103" s="264"/>
      <c r="I103" s="265">
        <f>+F103+G103*12+H103</f>
        <v>0</v>
      </c>
      <c r="J103" s="210"/>
      <c r="K103" s="483" t="s">
        <v>156</v>
      </c>
      <c r="L103" s="226">
        <f>F103*$J103</f>
        <v>0</v>
      </c>
      <c r="M103" s="226">
        <f t="shared" si="158"/>
        <v>0</v>
      </c>
      <c r="N103" s="226">
        <f>H103*$J103</f>
        <v>0</v>
      </c>
      <c r="O103" s="126">
        <f>+L103+M103*12+N103</f>
        <v>0</v>
      </c>
      <c r="P103" s="486">
        <f>SUM(O103:O105)</f>
        <v>0</v>
      </c>
    </row>
    <row r="104" spans="1:16" s="121" customFormat="1" ht="13.5" customHeight="1" thickTop="1" thickBot="1" x14ac:dyDescent="0.2">
      <c r="A104" s="480"/>
      <c r="B104" s="481"/>
      <c r="C104" s="482"/>
      <c r="D104" s="221" t="s">
        <v>361</v>
      </c>
      <c r="E104" s="222" t="s">
        <v>363</v>
      </c>
      <c r="F104" s="266"/>
      <c r="G104" s="266"/>
      <c r="H104" s="267"/>
      <c r="I104" s="268">
        <f t="shared" ref="I104:I105" si="160">+F104+G104*12+H104</f>
        <v>0</v>
      </c>
      <c r="J104" s="218"/>
      <c r="K104" s="484"/>
      <c r="L104" s="227">
        <f t="shared" ref="L104" si="161">F104*$J104</f>
        <v>0</v>
      </c>
      <c r="M104" s="227">
        <f>G104*$J104</f>
        <v>0</v>
      </c>
      <c r="N104" s="228">
        <f>H104*$J104</f>
        <v>0</v>
      </c>
      <c r="O104" s="217">
        <f t="shared" ref="O104" si="162">+L104+M104*12+N104</f>
        <v>0</v>
      </c>
      <c r="P104" s="487"/>
    </row>
    <row r="105" spans="1:16" s="121" customFormat="1" ht="13.5" customHeight="1" thickTop="1" thickBot="1" x14ac:dyDescent="0.2">
      <c r="A105" s="480"/>
      <c r="B105" s="481"/>
      <c r="C105" s="482"/>
      <c r="D105" s="223" t="s">
        <v>157</v>
      </c>
      <c r="E105" s="224" t="s">
        <v>363</v>
      </c>
      <c r="F105" s="269"/>
      <c r="G105" s="269"/>
      <c r="H105" s="270"/>
      <c r="I105" s="271">
        <f t="shared" si="160"/>
        <v>0</v>
      </c>
      <c r="J105" s="211"/>
      <c r="K105" s="485"/>
      <c r="L105" s="229">
        <f>F105*$J105</f>
        <v>0</v>
      </c>
      <c r="M105" s="229">
        <f t="shared" ref="M105:M106" si="163">G105*$J105</f>
        <v>0</v>
      </c>
      <c r="N105" s="230">
        <f t="shared" ref="N105" si="164">H105*$J105</f>
        <v>0</v>
      </c>
      <c r="O105" s="128">
        <f>+L105+M105*12+N105</f>
        <v>0</v>
      </c>
      <c r="P105" s="487"/>
    </row>
    <row r="106" spans="1:16" s="121" customFormat="1" ht="13.5" customHeight="1" thickTop="1" thickBot="1" x14ac:dyDescent="0.2">
      <c r="A106" s="488">
        <v>34</v>
      </c>
      <c r="B106" s="481" t="s">
        <v>184</v>
      </c>
      <c r="C106" s="482" t="s">
        <v>0</v>
      </c>
      <c r="D106" s="219" t="s">
        <v>362</v>
      </c>
      <c r="E106" s="220" t="s">
        <v>365</v>
      </c>
      <c r="F106" s="263"/>
      <c r="G106" s="263"/>
      <c r="H106" s="264"/>
      <c r="I106" s="265">
        <f>+F106+G106*12+H106</f>
        <v>0</v>
      </c>
      <c r="J106" s="210"/>
      <c r="K106" s="483" t="s">
        <v>156</v>
      </c>
      <c r="L106" s="226">
        <f>F106*$J106</f>
        <v>0</v>
      </c>
      <c r="M106" s="226">
        <f t="shared" si="163"/>
        <v>0</v>
      </c>
      <c r="N106" s="226">
        <f>H106*$J106</f>
        <v>0</v>
      </c>
      <c r="O106" s="126">
        <f>+L106+M106*12+N106</f>
        <v>0</v>
      </c>
      <c r="P106" s="486">
        <f>SUM(O106:O108)</f>
        <v>0</v>
      </c>
    </row>
    <row r="107" spans="1:16" s="121" customFormat="1" ht="13.5" customHeight="1" thickTop="1" thickBot="1" x14ac:dyDescent="0.2">
      <c r="A107" s="489"/>
      <c r="B107" s="481"/>
      <c r="C107" s="482"/>
      <c r="D107" s="221" t="s">
        <v>361</v>
      </c>
      <c r="E107" s="222" t="s">
        <v>363</v>
      </c>
      <c r="F107" s="266"/>
      <c r="G107" s="266"/>
      <c r="H107" s="267"/>
      <c r="I107" s="268">
        <f t="shared" ref="I107:I108" si="165">+F107+G107*12+H107</f>
        <v>0</v>
      </c>
      <c r="J107" s="218"/>
      <c r="K107" s="484"/>
      <c r="L107" s="227">
        <f t="shared" ref="L107" si="166">F107*$J107</f>
        <v>0</v>
      </c>
      <c r="M107" s="227">
        <f>G107*$J107</f>
        <v>0</v>
      </c>
      <c r="N107" s="228">
        <f>H107*$J107</f>
        <v>0</v>
      </c>
      <c r="O107" s="217">
        <f t="shared" ref="O107" si="167">+L107+M107*12+N107</f>
        <v>0</v>
      </c>
      <c r="P107" s="487"/>
    </row>
    <row r="108" spans="1:16" s="121" customFormat="1" ht="13.5" customHeight="1" thickTop="1" thickBot="1" x14ac:dyDescent="0.2">
      <c r="A108" s="489"/>
      <c r="B108" s="481"/>
      <c r="C108" s="482"/>
      <c r="D108" s="223" t="s">
        <v>157</v>
      </c>
      <c r="E108" s="224" t="s">
        <v>363</v>
      </c>
      <c r="F108" s="269"/>
      <c r="G108" s="269"/>
      <c r="H108" s="270"/>
      <c r="I108" s="271">
        <f t="shared" si="165"/>
        <v>0</v>
      </c>
      <c r="J108" s="211"/>
      <c r="K108" s="485"/>
      <c r="L108" s="229">
        <f>F108*$J108</f>
        <v>0</v>
      </c>
      <c r="M108" s="229">
        <f t="shared" ref="M108:M112" si="168">G108*$J108</f>
        <v>0</v>
      </c>
      <c r="N108" s="230">
        <f t="shared" ref="N108" si="169">H108*$J108</f>
        <v>0</v>
      </c>
      <c r="O108" s="128">
        <f>+L108+M108*12+N108</f>
        <v>0</v>
      </c>
      <c r="P108" s="487"/>
    </row>
    <row r="109" spans="1:16" s="121" customFormat="1" ht="13.5" customHeight="1" thickTop="1" thickBot="1" x14ac:dyDescent="0.2">
      <c r="A109" s="480">
        <v>35</v>
      </c>
      <c r="B109" s="481" t="s">
        <v>549</v>
      </c>
      <c r="C109" s="482" t="s">
        <v>0</v>
      </c>
      <c r="D109" s="219" t="s">
        <v>362</v>
      </c>
      <c r="E109" s="220" t="s">
        <v>365</v>
      </c>
      <c r="F109" s="263"/>
      <c r="G109" s="263"/>
      <c r="H109" s="264"/>
      <c r="I109" s="265">
        <f>+F109+G109*12+H109</f>
        <v>0</v>
      </c>
      <c r="J109" s="210"/>
      <c r="K109" s="483" t="s">
        <v>156</v>
      </c>
      <c r="L109" s="226">
        <f>F109*$J109</f>
        <v>0</v>
      </c>
      <c r="M109" s="226">
        <f t="shared" ref="M109" si="170">G109*$J109</f>
        <v>0</v>
      </c>
      <c r="N109" s="226">
        <f>H109*$J109</f>
        <v>0</v>
      </c>
      <c r="O109" s="126">
        <f>+L109+M109*12+N109</f>
        <v>0</v>
      </c>
      <c r="P109" s="486">
        <f>SUM(O109:O111)</f>
        <v>0</v>
      </c>
    </row>
    <row r="110" spans="1:16" s="121" customFormat="1" ht="13.5" customHeight="1" thickTop="1" thickBot="1" x14ac:dyDescent="0.2">
      <c r="A110" s="480"/>
      <c r="B110" s="481"/>
      <c r="C110" s="482"/>
      <c r="D110" s="221" t="s">
        <v>361</v>
      </c>
      <c r="E110" s="222" t="s">
        <v>363</v>
      </c>
      <c r="F110" s="266"/>
      <c r="G110" s="266"/>
      <c r="H110" s="267"/>
      <c r="I110" s="268">
        <f t="shared" ref="I110:I111" si="171">+F110+G110*12+H110</f>
        <v>0</v>
      </c>
      <c r="J110" s="218"/>
      <c r="K110" s="484"/>
      <c r="L110" s="227">
        <f t="shared" ref="L110" si="172">F110*$J110</f>
        <v>0</v>
      </c>
      <c r="M110" s="227">
        <f>G110*$J110</f>
        <v>0</v>
      </c>
      <c r="N110" s="228">
        <f>H110*$J110</f>
        <v>0</v>
      </c>
      <c r="O110" s="217">
        <f t="shared" ref="O110" si="173">+L110+M110*12+N110</f>
        <v>0</v>
      </c>
      <c r="P110" s="487"/>
    </row>
    <row r="111" spans="1:16" s="121" customFormat="1" ht="13.5" customHeight="1" thickTop="1" thickBot="1" x14ac:dyDescent="0.2">
      <c r="A111" s="480"/>
      <c r="B111" s="481"/>
      <c r="C111" s="482"/>
      <c r="D111" s="223" t="s">
        <v>157</v>
      </c>
      <c r="E111" s="224" t="s">
        <v>363</v>
      </c>
      <c r="F111" s="269"/>
      <c r="G111" s="269"/>
      <c r="H111" s="270"/>
      <c r="I111" s="271">
        <f t="shared" si="171"/>
        <v>0</v>
      </c>
      <c r="J111" s="211"/>
      <c r="K111" s="485"/>
      <c r="L111" s="229">
        <f>F111*$J111</f>
        <v>0</v>
      </c>
      <c r="M111" s="229">
        <f t="shared" ref="M111" si="174">G111*$J111</f>
        <v>0</v>
      </c>
      <c r="N111" s="230">
        <f t="shared" ref="N111" si="175">H111*$J111</f>
        <v>0</v>
      </c>
      <c r="O111" s="128">
        <f>+L111+M111*12+N111</f>
        <v>0</v>
      </c>
      <c r="P111" s="487"/>
    </row>
    <row r="112" spans="1:16" s="121" customFormat="1" ht="13.5" customHeight="1" thickTop="1" thickBot="1" x14ac:dyDescent="0.2">
      <c r="A112" s="488">
        <v>36</v>
      </c>
      <c r="B112" s="481" t="s">
        <v>185</v>
      </c>
      <c r="C112" s="482" t="s">
        <v>0</v>
      </c>
      <c r="D112" s="219" t="s">
        <v>362</v>
      </c>
      <c r="E112" s="220" t="s">
        <v>365</v>
      </c>
      <c r="F112" s="263"/>
      <c r="G112" s="263"/>
      <c r="H112" s="264"/>
      <c r="I112" s="265">
        <f>+F112+G112*12+H112</f>
        <v>0</v>
      </c>
      <c r="J112" s="210"/>
      <c r="K112" s="483" t="s">
        <v>156</v>
      </c>
      <c r="L112" s="226">
        <f>F112*$J112</f>
        <v>0</v>
      </c>
      <c r="M112" s="226">
        <f t="shared" si="168"/>
        <v>0</v>
      </c>
      <c r="N112" s="226">
        <f>H112*$J112</f>
        <v>0</v>
      </c>
      <c r="O112" s="126">
        <f>+L112+M112*12+N112</f>
        <v>0</v>
      </c>
      <c r="P112" s="486">
        <f>SUM(O112:O114)</f>
        <v>0</v>
      </c>
    </row>
    <row r="113" spans="1:16" s="121" customFormat="1" ht="13.5" customHeight="1" thickTop="1" thickBot="1" x14ac:dyDescent="0.2">
      <c r="A113" s="489"/>
      <c r="B113" s="481"/>
      <c r="C113" s="482"/>
      <c r="D113" s="221" t="s">
        <v>361</v>
      </c>
      <c r="E113" s="222" t="s">
        <v>363</v>
      </c>
      <c r="F113" s="266"/>
      <c r="G113" s="266"/>
      <c r="H113" s="267"/>
      <c r="I113" s="268">
        <f t="shared" ref="I113:I114" si="176">+F113+G113*12+H113</f>
        <v>0</v>
      </c>
      <c r="J113" s="218"/>
      <c r="K113" s="484"/>
      <c r="L113" s="227">
        <f t="shared" ref="L113" si="177">F113*$J113</f>
        <v>0</v>
      </c>
      <c r="M113" s="227">
        <f>G113*$J113</f>
        <v>0</v>
      </c>
      <c r="N113" s="228">
        <f>H113*$J113</f>
        <v>0</v>
      </c>
      <c r="O113" s="217">
        <f t="shared" ref="O113" si="178">+L113+M113*12+N113</f>
        <v>0</v>
      </c>
      <c r="P113" s="487"/>
    </row>
    <row r="114" spans="1:16" s="121" customFormat="1" ht="13.5" customHeight="1" thickTop="1" thickBot="1" x14ac:dyDescent="0.2">
      <c r="A114" s="489"/>
      <c r="B114" s="481"/>
      <c r="C114" s="482"/>
      <c r="D114" s="223" t="s">
        <v>157</v>
      </c>
      <c r="E114" s="224" t="s">
        <v>363</v>
      </c>
      <c r="F114" s="269"/>
      <c r="G114" s="269"/>
      <c r="H114" s="270"/>
      <c r="I114" s="271">
        <f t="shared" si="176"/>
        <v>0</v>
      </c>
      <c r="J114" s="211"/>
      <c r="K114" s="485"/>
      <c r="L114" s="229">
        <f>F114*$J114</f>
        <v>0</v>
      </c>
      <c r="M114" s="229">
        <f t="shared" ref="M114:M115" si="179">G114*$J114</f>
        <v>0</v>
      </c>
      <c r="N114" s="230">
        <f t="shared" ref="N114" si="180">H114*$J114</f>
        <v>0</v>
      </c>
      <c r="O114" s="128">
        <f>+L114+M114*12+N114</f>
        <v>0</v>
      </c>
      <c r="P114" s="487"/>
    </row>
    <row r="115" spans="1:16" s="121" customFormat="1" ht="13.5" customHeight="1" thickTop="1" thickBot="1" x14ac:dyDescent="0.2">
      <c r="A115" s="480">
        <v>37</v>
      </c>
      <c r="B115" s="481" t="s">
        <v>186</v>
      </c>
      <c r="C115" s="482" t="s">
        <v>0</v>
      </c>
      <c r="D115" s="219" t="s">
        <v>362</v>
      </c>
      <c r="E115" s="220" t="s">
        <v>365</v>
      </c>
      <c r="F115" s="263"/>
      <c r="G115" s="263"/>
      <c r="H115" s="264"/>
      <c r="I115" s="265">
        <f>+F115+G115*12+H115</f>
        <v>0</v>
      </c>
      <c r="J115" s="210"/>
      <c r="K115" s="483" t="s">
        <v>156</v>
      </c>
      <c r="L115" s="226">
        <f>F115*$J115</f>
        <v>0</v>
      </c>
      <c r="M115" s="226">
        <f t="shared" si="179"/>
        <v>0</v>
      </c>
      <c r="N115" s="226">
        <f>H115*$J115</f>
        <v>0</v>
      </c>
      <c r="O115" s="126">
        <f>+L115+M115*12+N115</f>
        <v>0</v>
      </c>
      <c r="P115" s="486">
        <f>SUM(O115:O117)</f>
        <v>0</v>
      </c>
    </row>
    <row r="116" spans="1:16" s="121" customFormat="1" ht="13.5" customHeight="1" thickTop="1" thickBot="1" x14ac:dyDescent="0.2">
      <c r="A116" s="480"/>
      <c r="B116" s="481"/>
      <c r="C116" s="482"/>
      <c r="D116" s="221" t="s">
        <v>361</v>
      </c>
      <c r="E116" s="222" t="s">
        <v>363</v>
      </c>
      <c r="F116" s="266"/>
      <c r="G116" s="266"/>
      <c r="H116" s="267"/>
      <c r="I116" s="268">
        <f t="shared" ref="I116:I117" si="181">+F116+G116*12+H116</f>
        <v>0</v>
      </c>
      <c r="J116" s="218"/>
      <c r="K116" s="484"/>
      <c r="L116" s="227">
        <f t="shared" ref="L116" si="182">F116*$J116</f>
        <v>0</v>
      </c>
      <c r="M116" s="227">
        <f>G116*$J116</f>
        <v>0</v>
      </c>
      <c r="N116" s="228">
        <f>H116*$J116</f>
        <v>0</v>
      </c>
      <c r="O116" s="217">
        <f t="shared" ref="O116" si="183">+L116+M116*12+N116</f>
        <v>0</v>
      </c>
      <c r="P116" s="487"/>
    </row>
    <row r="117" spans="1:16" s="121" customFormat="1" ht="13.5" customHeight="1" thickTop="1" thickBot="1" x14ac:dyDescent="0.2">
      <c r="A117" s="480"/>
      <c r="B117" s="481"/>
      <c r="C117" s="482"/>
      <c r="D117" s="223" t="s">
        <v>157</v>
      </c>
      <c r="E117" s="224" t="s">
        <v>363</v>
      </c>
      <c r="F117" s="269"/>
      <c r="G117" s="269"/>
      <c r="H117" s="270"/>
      <c r="I117" s="271">
        <f t="shared" si="181"/>
        <v>0</v>
      </c>
      <c r="J117" s="211"/>
      <c r="K117" s="485"/>
      <c r="L117" s="229">
        <f t="shared" ref="L117:L124" si="184">F117*$J117</f>
        <v>0</v>
      </c>
      <c r="M117" s="229">
        <f t="shared" ref="M117" si="185">G117*$J117</f>
        <v>0</v>
      </c>
      <c r="N117" s="230">
        <f t="shared" ref="N117" si="186">H117*$J117</f>
        <v>0</v>
      </c>
      <c r="O117" s="128">
        <f>+L117+M117*12+N117</f>
        <v>0</v>
      </c>
      <c r="P117" s="487"/>
    </row>
    <row r="118" spans="1:16" s="121" customFormat="1" ht="13.5" customHeight="1" thickTop="1" thickBot="1" x14ac:dyDescent="0.2">
      <c r="A118" s="488">
        <v>38</v>
      </c>
      <c r="B118" s="481" t="s">
        <v>187</v>
      </c>
      <c r="C118" s="482" t="s">
        <v>0</v>
      </c>
      <c r="D118" s="219" t="s">
        <v>362</v>
      </c>
      <c r="E118" s="220" t="s">
        <v>365</v>
      </c>
      <c r="F118" s="263"/>
      <c r="G118" s="263"/>
      <c r="H118" s="264"/>
      <c r="I118" s="265">
        <f>+F118+G118*12+H118</f>
        <v>0</v>
      </c>
      <c r="J118" s="210"/>
      <c r="K118" s="483" t="s">
        <v>156</v>
      </c>
      <c r="L118" s="226">
        <f t="shared" si="184"/>
        <v>0</v>
      </c>
      <c r="M118" s="226">
        <f>G118*$J118</f>
        <v>0</v>
      </c>
      <c r="N118" s="226">
        <f>H118*$J118</f>
        <v>0</v>
      </c>
      <c r="O118" s="126">
        <f>+L118+M118*12+N118</f>
        <v>0</v>
      </c>
      <c r="P118" s="486">
        <f>SUM(O118:O120)</f>
        <v>0</v>
      </c>
    </row>
    <row r="119" spans="1:16" s="121" customFormat="1" ht="13.5" customHeight="1" thickTop="1" thickBot="1" x14ac:dyDescent="0.2">
      <c r="A119" s="489"/>
      <c r="B119" s="481"/>
      <c r="C119" s="482"/>
      <c r="D119" s="221" t="s">
        <v>361</v>
      </c>
      <c r="E119" s="222" t="s">
        <v>363</v>
      </c>
      <c r="F119" s="266"/>
      <c r="G119" s="266"/>
      <c r="H119" s="267"/>
      <c r="I119" s="268">
        <f t="shared" ref="I119:I120" si="187">+F119+G119*12+H119</f>
        <v>0</v>
      </c>
      <c r="J119" s="218"/>
      <c r="K119" s="484"/>
      <c r="L119" s="227">
        <f t="shared" si="184"/>
        <v>0</v>
      </c>
      <c r="M119" s="227">
        <f>G119*$J119</f>
        <v>0</v>
      </c>
      <c r="N119" s="228">
        <f>H119*$J119</f>
        <v>0</v>
      </c>
      <c r="O119" s="217">
        <f>+L119+M119*12+N119</f>
        <v>0</v>
      </c>
      <c r="P119" s="487"/>
    </row>
    <row r="120" spans="1:16" s="121" customFormat="1" ht="13.5" customHeight="1" thickTop="1" thickBot="1" x14ac:dyDescent="0.2">
      <c r="A120" s="489"/>
      <c r="B120" s="481"/>
      <c r="C120" s="482"/>
      <c r="D120" s="223" t="s">
        <v>157</v>
      </c>
      <c r="E120" s="224" t="s">
        <v>363</v>
      </c>
      <c r="F120" s="269"/>
      <c r="G120" s="269"/>
      <c r="H120" s="270"/>
      <c r="I120" s="271">
        <f t="shared" si="187"/>
        <v>0</v>
      </c>
      <c r="J120" s="211"/>
      <c r="K120" s="485"/>
      <c r="L120" s="229">
        <f t="shared" si="184"/>
        <v>0</v>
      </c>
      <c r="M120" s="229">
        <f t="shared" ref="M120:M121" si="188">G120*$J120</f>
        <v>0</v>
      </c>
      <c r="N120" s="230">
        <f t="shared" ref="N120" si="189">H120*$J120</f>
        <v>0</v>
      </c>
      <c r="O120" s="128">
        <f>+L120+M120*12+N120</f>
        <v>0</v>
      </c>
      <c r="P120" s="487"/>
    </row>
    <row r="121" spans="1:16" s="121" customFormat="1" ht="13.5" customHeight="1" thickTop="1" thickBot="1" x14ac:dyDescent="0.2">
      <c r="A121" s="480">
        <v>39</v>
      </c>
      <c r="B121" s="481" t="s">
        <v>188</v>
      </c>
      <c r="C121" s="482" t="s">
        <v>0</v>
      </c>
      <c r="D121" s="219" t="s">
        <v>362</v>
      </c>
      <c r="E121" s="220" t="s">
        <v>365</v>
      </c>
      <c r="F121" s="263"/>
      <c r="G121" s="263"/>
      <c r="H121" s="264"/>
      <c r="I121" s="265">
        <f>+F121+G121*12+H121</f>
        <v>0</v>
      </c>
      <c r="J121" s="210"/>
      <c r="K121" s="483" t="s">
        <v>156</v>
      </c>
      <c r="L121" s="226">
        <f t="shared" si="184"/>
        <v>0</v>
      </c>
      <c r="M121" s="226">
        <f t="shared" si="188"/>
        <v>0</v>
      </c>
      <c r="N121" s="226">
        <f>H121*$J121</f>
        <v>0</v>
      </c>
      <c r="O121" s="126">
        <f>+L121+M121*12+N121</f>
        <v>0</v>
      </c>
      <c r="P121" s="486">
        <f>SUM(O121:O123)</f>
        <v>0</v>
      </c>
    </row>
    <row r="122" spans="1:16" s="121" customFormat="1" ht="13.5" customHeight="1" thickTop="1" thickBot="1" x14ac:dyDescent="0.2">
      <c r="A122" s="480"/>
      <c r="B122" s="481"/>
      <c r="C122" s="482"/>
      <c r="D122" s="221" t="s">
        <v>361</v>
      </c>
      <c r="E122" s="222" t="s">
        <v>363</v>
      </c>
      <c r="F122" s="266"/>
      <c r="G122" s="266"/>
      <c r="H122" s="267"/>
      <c r="I122" s="268">
        <f t="shared" ref="I122:I123" si="190">+F122+G122*12+H122</f>
        <v>0</v>
      </c>
      <c r="J122" s="218"/>
      <c r="K122" s="484"/>
      <c r="L122" s="227">
        <f t="shared" si="184"/>
        <v>0</v>
      </c>
      <c r="M122" s="227">
        <f>G122*$J122</f>
        <v>0</v>
      </c>
      <c r="N122" s="228">
        <f>H122*$J122</f>
        <v>0</v>
      </c>
      <c r="O122" s="217">
        <f t="shared" ref="O122" si="191">+L122+M122*12+N122</f>
        <v>0</v>
      </c>
      <c r="P122" s="487"/>
    </row>
    <row r="123" spans="1:16" s="121" customFormat="1" ht="13.5" customHeight="1" thickTop="1" thickBot="1" x14ac:dyDescent="0.2">
      <c r="A123" s="480"/>
      <c r="B123" s="481"/>
      <c r="C123" s="482"/>
      <c r="D123" s="223" t="s">
        <v>157</v>
      </c>
      <c r="E123" s="224" t="s">
        <v>363</v>
      </c>
      <c r="F123" s="269"/>
      <c r="G123" s="269"/>
      <c r="H123" s="270"/>
      <c r="I123" s="271">
        <f t="shared" si="190"/>
        <v>0</v>
      </c>
      <c r="J123" s="211"/>
      <c r="K123" s="485"/>
      <c r="L123" s="229">
        <f t="shared" si="184"/>
        <v>0</v>
      </c>
      <c r="M123" s="229">
        <f t="shared" ref="M123" si="192">G123*$J123</f>
        <v>0</v>
      </c>
      <c r="N123" s="230">
        <f t="shared" ref="N123" si="193">H123*$J123</f>
        <v>0</v>
      </c>
      <c r="O123" s="128">
        <f>+L123+M123*12+N123</f>
        <v>0</v>
      </c>
      <c r="P123" s="487"/>
    </row>
    <row r="124" spans="1:16" s="121" customFormat="1" ht="13.5" customHeight="1" thickTop="1" thickBot="1" x14ac:dyDescent="0.2">
      <c r="A124" s="488">
        <v>40</v>
      </c>
      <c r="B124" s="481" t="s">
        <v>189</v>
      </c>
      <c r="C124" s="482" t="s">
        <v>0</v>
      </c>
      <c r="D124" s="219" t="s">
        <v>362</v>
      </c>
      <c r="E124" s="220" t="s">
        <v>365</v>
      </c>
      <c r="F124" s="263"/>
      <c r="G124" s="263"/>
      <c r="H124" s="264"/>
      <c r="I124" s="265">
        <f>+F124+G124*12+H124</f>
        <v>0</v>
      </c>
      <c r="J124" s="210"/>
      <c r="K124" s="483" t="s">
        <v>156</v>
      </c>
      <c r="L124" s="226">
        <f t="shared" si="184"/>
        <v>0</v>
      </c>
      <c r="M124" s="226">
        <f>G124*$J124</f>
        <v>0</v>
      </c>
      <c r="N124" s="226">
        <f>H124*$J124</f>
        <v>0</v>
      </c>
      <c r="O124" s="126">
        <f>+L124+M124*12+N124</f>
        <v>0</v>
      </c>
      <c r="P124" s="486">
        <f>SUM(O124:O126)</f>
        <v>0</v>
      </c>
    </row>
    <row r="125" spans="1:16" s="121" customFormat="1" ht="13.5" customHeight="1" thickTop="1" thickBot="1" x14ac:dyDescent="0.2">
      <c r="A125" s="489"/>
      <c r="B125" s="481"/>
      <c r="C125" s="482"/>
      <c r="D125" s="221" t="s">
        <v>361</v>
      </c>
      <c r="E125" s="222" t="s">
        <v>363</v>
      </c>
      <c r="F125" s="266"/>
      <c r="G125" s="266"/>
      <c r="H125" s="267"/>
      <c r="I125" s="268">
        <f t="shared" ref="I125:I126" si="194">+F125+G125*12+H125</f>
        <v>0</v>
      </c>
      <c r="J125" s="218"/>
      <c r="K125" s="484"/>
      <c r="L125" s="227">
        <f t="shared" ref="L125" si="195">F125*$J125</f>
        <v>0</v>
      </c>
      <c r="M125" s="227">
        <f>G125*$J125</f>
        <v>0</v>
      </c>
      <c r="N125" s="228">
        <f>H125*$J125</f>
        <v>0</v>
      </c>
      <c r="O125" s="217">
        <f t="shared" ref="O125" si="196">+L125+M125*12+N125</f>
        <v>0</v>
      </c>
      <c r="P125" s="487"/>
    </row>
    <row r="126" spans="1:16" s="121" customFormat="1" ht="13.5" customHeight="1" thickTop="1" thickBot="1" x14ac:dyDescent="0.2">
      <c r="A126" s="489"/>
      <c r="B126" s="481"/>
      <c r="C126" s="482"/>
      <c r="D126" s="223" t="s">
        <v>157</v>
      </c>
      <c r="E126" s="224" t="s">
        <v>363</v>
      </c>
      <c r="F126" s="269"/>
      <c r="G126" s="269"/>
      <c r="H126" s="270"/>
      <c r="I126" s="271">
        <f t="shared" si="194"/>
        <v>0</v>
      </c>
      <c r="J126" s="211"/>
      <c r="K126" s="485"/>
      <c r="L126" s="229">
        <f>F126*$J126</f>
        <v>0</v>
      </c>
      <c r="M126" s="229">
        <f t="shared" ref="M126" si="197">G126*$J126</f>
        <v>0</v>
      </c>
      <c r="N126" s="230">
        <f t="shared" ref="N126" si="198">H126*$J126</f>
        <v>0</v>
      </c>
      <c r="O126" s="128">
        <f>+L126+M126*12+N126</f>
        <v>0</v>
      </c>
      <c r="P126" s="487"/>
    </row>
    <row r="127" spans="1:16" s="121" customFormat="1" ht="13.5" customHeight="1" thickTop="1" x14ac:dyDescent="0.15">
      <c r="A127" s="515" t="s">
        <v>154</v>
      </c>
      <c r="B127" s="516"/>
      <c r="C127" s="517"/>
      <c r="D127" s="219" t="s">
        <v>362</v>
      </c>
      <c r="E127" s="220" t="s">
        <v>365</v>
      </c>
      <c r="F127" s="272">
        <f ca="1">SUMIF($D$7:$H$126,$D127,F$7:F$126)</f>
        <v>0</v>
      </c>
      <c r="G127" s="272">
        <f t="shared" ref="G127" ca="1" si="199">SUMIF($D$7:$H$126,$D127,G$7:G$126)</f>
        <v>0</v>
      </c>
      <c r="H127" s="272">
        <f ca="1">SUMIF($D$7:$H$126,$D127,H$7:H$126)</f>
        <v>0</v>
      </c>
      <c r="I127" s="273">
        <f ca="1">+F127+G127*12+H127</f>
        <v>0</v>
      </c>
      <c r="J127" s="244"/>
      <c r="K127" s="483" t="s">
        <v>156</v>
      </c>
      <c r="L127" s="125">
        <f ca="1">SUMIF($D$7:$O$126,$D127,L$7:L$126)</f>
        <v>0</v>
      </c>
      <c r="M127" s="125">
        <f t="shared" ref="M127:O129" ca="1" si="200">SUMIF($D$7:$O$126,$D127,M$7:M$126)</f>
        <v>0</v>
      </c>
      <c r="N127" s="125">
        <f t="shared" ca="1" si="200"/>
        <v>0</v>
      </c>
      <c r="O127" s="126">
        <f t="shared" ca="1" si="200"/>
        <v>0</v>
      </c>
      <c r="P127" s="524">
        <f ca="1">SUM(O127:O129)</f>
        <v>0</v>
      </c>
    </row>
    <row r="128" spans="1:16" s="121" customFormat="1" ht="13.5" customHeight="1" x14ac:dyDescent="0.15">
      <c r="A128" s="518"/>
      <c r="B128" s="519"/>
      <c r="C128" s="520"/>
      <c r="D128" s="221" t="s">
        <v>361</v>
      </c>
      <c r="E128" s="222" t="s">
        <v>363</v>
      </c>
      <c r="F128" s="274">
        <f ca="1">SUMIF($D$7:$H$126,$D128,F$7:F$126)</f>
        <v>0</v>
      </c>
      <c r="G128" s="274">
        <f ca="1">SUMIF($D$7:$H$126,$D128,G$7:G$126)</f>
        <v>0</v>
      </c>
      <c r="H128" s="275">
        <f ca="1">SUMIF($D$7:$H$126,$D128,H$7:H$126)</f>
        <v>0</v>
      </c>
      <c r="I128" s="276">
        <f t="shared" ref="I128:I129" ca="1" si="201">+F128+G128*12+H128</f>
        <v>0</v>
      </c>
      <c r="J128" s="245"/>
      <c r="K128" s="484"/>
      <c r="L128" s="215">
        <f t="shared" ref="L128:L129" ca="1" si="202">SUMIF($D$7:$O$126,$D128,L$7:L$126)</f>
        <v>0</v>
      </c>
      <c r="M128" s="215">
        <f t="shared" ca="1" si="200"/>
        <v>0</v>
      </c>
      <c r="N128" s="216">
        <f t="shared" ca="1" si="200"/>
        <v>0</v>
      </c>
      <c r="O128" s="217">
        <f ca="1">SUMIF($D$7:$O$126,$D128,O$7:O$126)</f>
        <v>0</v>
      </c>
      <c r="P128" s="525"/>
    </row>
    <row r="129" spans="1:16" s="121" customFormat="1" ht="13.5" customHeight="1" thickBot="1" x14ac:dyDescent="0.2">
      <c r="A129" s="521"/>
      <c r="B129" s="522"/>
      <c r="C129" s="523"/>
      <c r="D129" s="223" t="s">
        <v>157</v>
      </c>
      <c r="E129" s="224" t="s">
        <v>363</v>
      </c>
      <c r="F129" s="277">
        <f t="shared" ref="F129" ca="1" si="203">SUMIF($D$7:$H$126,$D129,F$7:F$126)</f>
        <v>0</v>
      </c>
      <c r="G129" s="277">
        <f ca="1">SUMIF($D$7:$H$126,$D129,G$7:G$126)</f>
        <v>0</v>
      </c>
      <c r="H129" s="278">
        <f ca="1">SUMIF($D$7:$H$126,$D129,H$7:H$126)</f>
        <v>0</v>
      </c>
      <c r="I129" s="279">
        <f t="shared" ca="1" si="201"/>
        <v>0</v>
      </c>
      <c r="J129" s="246"/>
      <c r="K129" s="485"/>
      <c r="L129" s="127">
        <f t="shared" ca="1" si="202"/>
        <v>0</v>
      </c>
      <c r="M129" s="127">
        <f t="shared" ca="1" si="200"/>
        <v>0</v>
      </c>
      <c r="N129" s="212">
        <f ca="1">SUMIF($D$7:$O$126,$D129,N$7:N$126)</f>
        <v>0</v>
      </c>
      <c r="O129" s="128">
        <f ca="1">SUMIF($D$7:$O$126,$D129,O$7:O$126)</f>
        <v>0</v>
      </c>
      <c r="P129" s="526"/>
    </row>
    <row r="130" spans="1:16" ht="13.5" customHeight="1" thickTop="1" x14ac:dyDescent="0.15">
      <c r="A130" s="81" t="s">
        <v>367</v>
      </c>
      <c r="B130" s="259"/>
      <c r="C130" s="259"/>
      <c r="D130" s="259"/>
      <c r="E130" s="259"/>
      <c r="F130" s="259"/>
      <c r="G130" s="259"/>
      <c r="H130" s="259"/>
      <c r="I130" s="258"/>
    </row>
    <row r="131" spans="1:16" ht="13.5" customHeight="1" x14ac:dyDescent="0.15">
      <c r="A131" s="129"/>
    </row>
  </sheetData>
  <mergeCells count="214">
    <mergeCell ref="A127:C129"/>
    <mergeCell ref="K127:K129"/>
    <mergeCell ref="P127:P129"/>
    <mergeCell ref="A121:A123"/>
    <mergeCell ref="B121:B123"/>
    <mergeCell ref="C121:C123"/>
    <mergeCell ref="K121:K123"/>
    <mergeCell ref="P121:P123"/>
    <mergeCell ref="A124:A126"/>
    <mergeCell ref="B124:B126"/>
    <mergeCell ref="C124:C126"/>
    <mergeCell ref="K124:K126"/>
    <mergeCell ref="P124:P126"/>
    <mergeCell ref="A115:A117"/>
    <mergeCell ref="B115:B117"/>
    <mergeCell ref="C115:C117"/>
    <mergeCell ref="K115:K117"/>
    <mergeCell ref="P115:P117"/>
    <mergeCell ref="A118:A120"/>
    <mergeCell ref="B118:B120"/>
    <mergeCell ref="C118:C120"/>
    <mergeCell ref="K118:K120"/>
    <mergeCell ref="P118:P120"/>
    <mergeCell ref="P103:P105"/>
    <mergeCell ref="A106:A108"/>
    <mergeCell ref="B106:B108"/>
    <mergeCell ref="C106:C108"/>
    <mergeCell ref="K106:K108"/>
    <mergeCell ref="P106:P108"/>
    <mergeCell ref="A112:A114"/>
    <mergeCell ref="B112:B114"/>
    <mergeCell ref="C112:C114"/>
    <mergeCell ref="K112:K114"/>
    <mergeCell ref="P112:P114"/>
    <mergeCell ref="A109:A111"/>
    <mergeCell ref="B109:B111"/>
    <mergeCell ref="C109:C111"/>
    <mergeCell ref="K109:K111"/>
    <mergeCell ref="P109:P111"/>
    <mergeCell ref="A103:A105"/>
    <mergeCell ref="B103:B105"/>
    <mergeCell ref="C103:C105"/>
    <mergeCell ref="K103:K105"/>
    <mergeCell ref="A85:A87"/>
    <mergeCell ref="B85:B87"/>
    <mergeCell ref="C85:C87"/>
    <mergeCell ref="K85:K87"/>
    <mergeCell ref="P85:P87"/>
    <mergeCell ref="A94:A96"/>
    <mergeCell ref="B94:B96"/>
    <mergeCell ref="C94:C96"/>
    <mergeCell ref="K94:K96"/>
    <mergeCell ref="P94:P96"/>
    <mergeCell ref="A91:A93"/>
    <mergeCell ref="B91:B93"/>
    <mergeCell ref="C91:C93"/>
    <mergeCell ref="K91:K93"/>
    <mergeCell ref="P91:P93"/>
    <mergeCell ref="A79:A81"/>
    <mergeCell ref="B79:B81"/>
    <mergeCell ref="C79:C81"/>
    <mergeCell ref="K79:K81"/>
    <mergeCell ref="P79:P81"/>
    <mergeCell ref="A82:A84"/>
    <mergeCell ref="B82:B84"/>
    <mergeCell ref="C82:C84"/>
    <mergeCell ref="K82:K84"/>
    <mergeCell ref="P82:P84"/>
    <mergeCell ref="A73:A75"/>
    <mergeCell ref="B73:B75"/>
    <mergeCell ref="C73:C75"/>
    <mergeCell ref="K73:K75"/>
    <mergeCell ref="P73:P75"/>
    <mergeCell ref="A76:A78"/>
    <mergeCell ref="B76:B78"/>
    <mergeCell ref="C76:C78"/>
    <mergeCell ref="K76:K78"/>
    <mergeCell ref="P76:P78"/>
    <mergeCell ref="A67:A69"/>
    <mergeCell ref="B67:B69"/>
    <mergeCell ref="C67:C69"/>
    <mergeCell ref="K67:K69"/>
    <mergeCell ref="P67:P69"/>
    <mergeCell ref="A70:A72"/>
    <mergeCell ref="B70:B72"/>
    <mergeCell ref="C70:C72"/>
    <mergeCell ref="K70:K72"/>
    <mergeCell ref="P70:P72"/>
    <mergeCell ref="P58:P60"/>
    <mergeCell ref="A61:A63"/>
    <mergeCell ref="B61:B63"/>
    <mergeCell ref="C61:C63"/>
    <mergeCell ref="K61:K63"/>
    <mergeCell ref="P61:P63"/>
    <mergeCell ref="A64:A66"/>
    <mergeCell ref="B64:B66"/>
    <mergeCell ref="C64:C66"/>
    <mergeCell ref="K64:K66"/>
    <mergeCell ref="P64:P66"/>
    <mergeCell ref="A43:A45"/>
    <mergeCell ref="B43:B45"/>
    <mergeCell ref="C43:C45"/>
    <mergeCell ref="K43:K45"/>
    <mergeCell ref="P43:P45"/>
    <mergeCell ref="A46:A48"/>
    <mergeCell ref="B46:B48"/>
    <mergeCell ref="C46:C48"/>
    <mergeCell ref="K46:K48"/>
    <mergeCell ref="P46:P48"/>
    <mergeCell ref="A37:A39"/>
    <mergeCell ref="B37:B39"/>
    <mergeCell ref="C37:C39"/>
    <mergeCell ref="K37:K39"/>
    <mergeCell ref="P37:P39"/>
    <mergeCell ref="A40:A42"/>
    <mergeCell ref="B40:B42"/>
    <mergeCell ref="C40:C42"/>
    <mergeCell ref="K40:K42"/>
    <mergeCell ref="P40:P42"/>
    <mergeCell ref="A31:A33"/>
    <mergeCell ref="B31:B33"/>
    <mergeCell ref="C31:C33"/>
    <mergeCell ref="K31:K33"/>
    <mergeCell ref="P31:P33"/>
    <mergeCell ref="A34:A36"/>
    <mergeCell ref="B34:B36"/>
    <mergeCell ref="C34:C36"/>
    <mergeCell ref="K34:K36"/>
    <mergeCell ref="P34:P36"/>
    <mergeCell ref="A25:A27"/>
    <mergeCell ref="B25:B27"/>
    <mergeCell ref="C25:C27"/>
    <mergeCell ref="K25:K27"/>
    <mergeCell ref="P25:P27"/>
    <mergeCell ref="A28:A30"/>
    <mergeCell ref="B28:B30"/>
    <mergeCell ref="C28:C30"/>
    <mergeCell ref="K28:K30"/>
    <mergeCell ref="P28:P30"/>
    <mergeCell ref="A19:A21"/>
    <mergeCell ref="B19:B21"/>
    <mergeCell ref="C19:C21"/>
    <mergeCell ref="K19:K21"/>
    <mergeCell ref="P19:P21"/>
    <mergeCell ref="A22:A24"/>
    <mergeCell ref="B22:B24"/>
    <mergeCell ref="C22:C24"/>
    <mergeCell ref="K22:K24"/>
    <mergeCell ref="P22:P24"/>
    <mergeCell ref="A13:A15"/>
    <mergeCell ref="B13:B15"/>
    <mergeCell ref="C13:C15"/>
    <mergeCell ref="K13:K15"/>
    <mergeCell ref="P13:P15"/>
    <mergeCell ref="A16:A18"/>
    <mergeCell ref="B16:B18"/>
    <mergeCell ref="C16:C18"/>
    <mergeCell ref="K16:K18"/>
    <mergeCell ref="P16:P18"/>
    <mergeCell ref="A7:A9"/>
    <mergeCell ref="B7:B9"/>
    <mergeCell ref="C7:C9"/>
    <mergeCell ref="K7:K9"/>
    <mergeCell ref="P7:P9"/>
    <mergeCell ref="A10:A12"/>
    <mergeCell ref="B10:B12"/>
    <mergeCell ref="C10:C12"/>
    <mergeCell ref="K10:K12"/>
    <mergeCell ref="P10:P12"/>
    <mergeCell ref="A4:A6"/>
    <mergeCell ref="B4:C6"/>
    <mergeCell ref="D4:D6"/>
    <mergeCell ref="E4:I4"/>
    <mergeCell ref="K4:P4"/>
    <mergeCell ref="E5:E6"/>
    <mergeCell ref="I5:I6"/>
    <mergeCell ref="K5:K6"/>
    <mergeCell ref="O5:O6"/>
    <mergeCell ref="P5:P6"/>
    <mergeCell ref="J4:J6"/>
    <mergeCell ref="A49:A51"/>
    <mergeCell ref="B49:B51"/>
    <mergeCell ref="C49:C51"/>
    <mergeCell ref="K49:K51"/>
    <mergeCell ref="P49:P51"/>
    <mergeCell ref="A88:A90"/>
    <mergeCell ref="B88:B90"/>
    <mergeCell ref="C88:C90"/>
    <mergeCell ref="K88:K90"/>
    <mergeCell ref="P88:P90"/>
    <mergeCell ref="A52:A54"/>
    <mergeCell ref="B52:B54"/>
    <mergeCell ref="C52:C54"/>
    <mergeCell ref="K52:K54"/>
    <mergeCell ref="P52:P54"/>
    <mergeCell ref="A55:A57"/>
    <mergeCell ref="B55:B57"/>
    <mergeCell ref="C55:C57"/>
    <mergeCell ref="K55:K57"/>
    <mergeCell ref="P55:P57"/>
    <mergeCell ref="A58:A60"/>
    <mergeCell ref="B58:B60"/>
    <mergeCell ref="C58:C60"/>
    <mergeCell ref="K58:K60"/>
    <mergeCell ref="A97:A99"/>
    <mergeCell ref="B97:B99"/>
    <mergeCell ref="C97:C99"/>
    <mergeCell ref="K97:K99"/>
    <mergeCell ref="P97:P99"/>
    <mergeCell ref="A100:A102"/>
    <mergeCell ref="B100:B102"/>
    <mergeCell ref="C100:C102"/>
    <mergeCell ref="K100:K102"/>
    <mergeCell ref="P100:P102"/>
  </mergeCells>
  <phoneticPr fontId="3"/>
  <pageMargins left="0.78740157480314965" right="0.78740157480314965" top="0.51181102362204722" bottom="0.6692913385826772" header="0.51181102362204722" footer="0.39370078740157483"/>
  <pageSetup paperSize="8" scale="85" fitToHeight="0" orientation="landscape" r:id="rId1"/>
  <headerFooter alignWithMargins="0"/>
  <rowBreaks count="1" manualBreakCount="1">
    <brk id="69" max="1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pageSetUpPr fitToPage="1"/>
  </sheetPr>
  <dimension ref="B1:AC64"/>
  <sheetViews>
    <sheetView view="pageBreakPreview" zoomScale="85" zoomScaleNormal="115" zoomScaleSheetLayoutView="85" workbookViewId="0">
      <selection activeCell="Q64" sqref="Q64"/>
    </sheetView>
  </sheetViews>
  <sheetFormatPr defaultRowHeight="13.5" x14ac:dyDescent="0.15"/>
  <cols>
    <col min="1" max="1" width="2.625" style="1" customWidth="1"/>
    <col min="2" max="2" width="8.625" style="2" customWidth="1"/>
    <col min="3" max="3" width="30.625" style="2" customWidth="1"/>
    <col min="4" max="4" width="13.875" style="2" customWidth="1"/>
    <col min="5" max="5" width="12.375" style="2" customWidth="1"/>
    <col min="6" max="6" width="15.625" style="2" customWidth="1"/>
    <col min="7" max="7" width="4.625" style="2" customWidth="1"/>
    <col min="8" max="9" width="6.625" style="2" customWidth="1"/>
    <col min="10" max="11" width="7.625" style="2" customWidth="1"/>
    <col min="12" max="12" width="3.625" style="2" customWidth="1"/>
    <col min="13" max="13" width="5.625" style="2" customWidth="1"/>
    <col min="14" max="15" width="6.625" style="2" customWidth="1"/>
    <col min="16" max="17" width="7.625" style="4" customWidth="1"/>
    <col min="18" max="18" width="7.625" style="2" customWidth="1"/>
    <col min="19" max="19" width="8.625" style="4" customWidth="1"/>
    <col min="20" max="20" width="4.5" style="7" bestFit="1" customWidth="1"/>
    <col min="21" max="22" width="6.625" style="2" customWidth="1"/>
    <col min="23" max="24" width="7.625" style="4" customWidth="1"/>
    <col min="25" max="25" width="30.625" style="2" customWidth="1"/>
    <col min="26" max="53" width="3.625" style="1" customWidth="1"/>
    <col min="54" max="252" width="9" style="1"/>
    <col min="253" max="253" width="2.625" style="1" customWidth="1"/>
    <col min="254" max="254" width="8.625" style="1" customWidth="1"/>
    <col min="255" max="255" width="30.625" style="1" customWidth="1"/>
    <col min="256" max="256" width="15.625" style="1" customWidth="1"/>
    <col min="257" max="257" width="4.625" style="1" customWidth="1"/>
    <col min="258" max="259" width="6.625" style="1" customWidth="1"/>
    <col min="260" max="261" width="7.625" style="1" customWidth="1"/>
    <col min="262" max="262" width="3.625" style="1" customWidth="1"/>
    <col min="263" max="263" width="5.625" style="1" customWidth="1"/>
    <col min="264" max="265" width="6.625" style="1" customWidth="1"/>
    <col min="266" max="267" width="7.625" style="1" customWidth="1"/>
    <col min="268" max="269" width="6.625" style="1" customWidth="1"/>
    <col min="270" max="272" width="7.625" style="1" customWidth="1"/>
    <col min="273" max="273" width="8.625" style="1" customWidth="1"/>
    <col min="274" max="274" width="4.5" style="1" bestFit="1" customWidth="1"/>
    <col min="275" max="276" width="6.625" style="1" customWidth="1"/>
    <col min="277" max="278" width="7.625" style="1" customWidth="1"/>
    <col min="279" max="280" width="15.625" style="1" customWidth="1"/>
    <col min="281" max="281" width="30.625" style="1" customWidth="1"/>
    <col min="282" max="282" width="3.625" style="1" customWidth="1"/>
    <col min="283" max="283" width="0" style="1" hidden="1" customWidth="1"/>
    <col min="284" max="309" width="3.625" style="1" customWidth="1"/>
    <col min="310" max="508" width="9" style="1"/>
    <col min="509" max="509" width="2.625" style="1" customWidth="1"/>
    <col min="510" max="510" width="8.625" style="1" customWidth="1"/>
    <col min="511" max="511" width="30.625" style="1" customWidth="1"/>
    <col min="512" max="512" width="15.625" style="1" customWidth="1"/>
    <col min="513" max="513" width="4.625" style="1" customWidth="1"/>
    <col min="514" max="515" width="6.625" style="1" customWidth="1"/>
    <col min="516" max="517" width="7.625" style="1" customWidth="1"/>
    <col min="518" max="518" width="3.625" style="1" customWidth="1"/>
    <col min="519" max="519" width="5.625" style="1" customWidth="1"/>
    <col min="520" max="521" width="6.625" style="1" customWidth="1"/>
    <col min="522" max="523" width="7.625" style="1" customWidth="1"/>
    <col min="524" max="525" width="6.625" style="1" customWidth="1"/>
    <col min="526" max="528" width="7.625" style="1" customWidth="1"/>
    <col min="529" max="529" width="8.625" style="1" customWidth="1"/>
    <col min="530" max="530" width="4.5" style="1" bestFit="1" customWidth="1"/>
    <col min="531" max="532" width="6.625" style="1" customWidth="1"/>
    <col min="533" max="534" width="7.625" style="1" customWidth="1"/>
    <col min="535" max="536" width="15.625" style="1" customWidth="1"/>
    <col min="537" max="537" width="30.625" style="1" customWidth="1"/>
    <col min="538" max="538" width="3.625" style="1" customWidth="1"/>
    <col min="539" max="539" width="0" style="1" hidden="1" customWidth="1"/>
    <col min="540" max="565" width="3.625" style="1" customWidth="1"/>
    <col min="566" max="764" width="9" style="1"/>
    <col min="765" max="765" width="2.625" style="1" customWidth="1"/>
    <col min="766" max="766" width="8.625" style="1" customWidth="1"/>
    <col min="767" max="767" width="30.625" style="1" customWidth="1"/>
    <col min="768" max="768" width="15.625" style="1" customWidth="1"/>
    <col min="769" max="769" width="4.625" style="1" customWidth="1"/>
    <col min="770" max="771" width="6.625" style="1" customWidth="1"/>
    <col min="772" max="773" width="7.625" style="1" customWidth="1"/>
    <col min="774" max="774" width="3.625" style="1" customWidth="1"/>
    <col min="775" max="775" width="5.625" style="1" customWidth="1"/>
    <col min="776" max="777" width="6.625" style="1" customWidth="1"/>
    <col min="778" max="779" width="7.625" style="1" customWidth="1"/>
    <col min="780" max="781" width="6.625" style="1" customWidth="1"/>
    <col min="782" max="784" width="7.625" style="1" customWidth="1"/>
    <col min="785" max="785" width="8.625" style="1" customWidth="1"/>
    <col min="786" max="786" width="4.5" style="1" bestFit="1" customWidth="1"/>
    <col min="787" max="788" width="6.625" style="1" customWidth="1"/>
    <col min="789" max="790" width="7.625" style="1" customWidth="1"/>
    <col min="791" max="792" width="15.625" style="1" customWidth="1"/>
    <col min="793" max="793" width="30.625" style="1" customWidth="1"/>
    <col min="794" max="794" width="3.625" style="1" customWidth="1"/>
    <col min="795" max="795" width="0" style="1" hidden="1" customWidth="1"/>
    <col min="796" max="821" width="3.625" style="1" customWidth="1"/>
    <col min="822" max="1020" width="9" style="1"/>
    <col min="1021" max="1021" width="2.625" style="1" customWidth="1"/>
    <col min="1022" max="1022" width="8.625" style="1" customWidth="1"/>
    <col min="1023" max="1023" width="30.625" style="1" customWidth="1"/>
    <col min="1024" max="1024" width="15.625" style="1" customWidth="1"/>
    <col min="1025" max="1025" width="4.625" style="1" customWidth="1"/>
    <col min="1026" max="1027" width="6.625" style="1" customWidth="1"/>
    <col min="1028" max="1029" width="7.625" style="1" customWidth="1"/>
    <col min="1030" max="1030" width="3.625" style="1" customWidth="1"/>
    <col min="1031" max="1031" width="5.625" style="1" customWidth="1"/>
    <col min="1032" max="1033" width="6.625" style="1" customWidth="1"/>
    <col min="1034" max="1035" width="7.625" style="1" customWidth="1"/>
    <col min="1036" max="1037" width="6.625" style="1" customWidth="1"/>
    <col min="1038" max="1040" width="7.625" style="1" customWidth="1"/>
    <col min="1041" max="1041" width="8.625" style="1" customWidth="1"/>
    <col min="1042" max="1042" width="4.5" style="1" bestFit="1" customWidth="1"/>
    <col min="1043" max="1044" width="6.625" style="1" customWidth="1"/>
    <col min="1045" max="1046" width="7.625" style="1" customWidth="1"/>
    <col min="1047" max="1048" width="15.625" style="1" customWidth="1"/>
    <col min="1049" max="1049" width="30.625" style="1" customWidth="1"/>
    <col min="1050" max="1050" width="3.625" style="1" customWidth="1"/>
    <col min="1051" max="1051" width="0" style="1" hidden="1" customWidth="1"/>
    <col min="1052" max="1077" width="3.625" style="1" customWidth="1"/>
    <col min="1078" max="1276" width="9" style="1"/>
    <col min="1277" max="1277" width="2.625" style="1" customWidth="1"/>
    <col min="1278" max="1278" width="8.625" style="1" customWidth="1"/>
    <col min="1279" max="1279" width="30.625" style="1" customWidth="1"/>
    <col min="1280" max="1280" width="15.625" style="1" customWidth="1"/>
    <col min="1281" max="1281" width="4.625" style="1" customWidth="1"/>
    <col min="1282" max="1283" width="6.625" style="1" customWidth="1"/>
    <col min="1284" max="1285" width="7.625" style="1" customWidth="1"/>
    <col min="1286" max="1286" width="3.625" style="1" customWidth="1"/>
    <col min="1287" max="1287" width="5.625" style="1" customWidth="1"/>
    <col min="1288" max="1289" width="6.625" style="1" customWidth="1"/>
    <col min="1290" max="1291" width="7.625" style="1" customWidth="1"/>
    <col min="1292" max="1293" width="6.625" style="1" customWidth="1"/>
    <col min="1294" max="1296" width="7.625" style="1" customWidth="1"/>
    <col min="1297" max="1297" width="8.625" style="1" customWidth="1"/>
    <col min="1298" max="1298" width="4.5" style="1" bestFit="1" customWidth="1"/>
    <col min="1299" max="1300" width="6.625" style="1" customWidth="1"/>
    <col min="1301" max="1302" width="7.625" style="1" customWidth="1"/>
    <col min="1303" max="1304" width="15.625" style="1" customWidth="1"/>
    <col min="1305" max="1305" width="30.625" style="1" customWidth="1"/>
    <col min="1306" max="1306" width="3.625" style="1" customWidth="1"/>
    <col min="1307" max="1307" width="0" style="1" hidden="1" customWidth="1"/>
    <col min="1308" max="1333" width="3.625" style="1" customWidth="1"/>
    <col min="1334" max="1532" width="9" style="1"/>
    <col min="1533" max="1533" width="2.625" style="1" customWidth="1"/>
    <col min="1534" max="1534" width="8.625" style="1" customWidth="1"/>
    <col min="1535" max="1535" width="30.625" style="1" customWidth="1"/>
    <col min="1536" max="1536" width="15.625" style="1" customWidth="1"/>
    <col min="1537" max="1537" width="4.625" style="1" customWidth="1"/>
    <col min="1538" max="1539" width="6.625" style="1" customWidth="1"/>
    <col min="1540" max="1541" width="7.625" style="1" customWidth="1"/>
    <col min="1542" max="1542" width="3.625" style="1" customWidth="1"/>
    <col min="1543" max="1543" width="5.625" style="1" customWidth="1"/>
    <col min="1544" max="1545" width="6.625" style="1" customWidth="1"/>
    <col min="1546" max="1547" width="7.625" style="1" customWidth="1"/>
    <col min="1548" max="1549" width="6.625" style="1" customWidth="1"/>
    <col min="1550" max="1552" width="7.625" style="1" customWidth="1"/>
    <col min="1553" max="1553" width="8.625" style="1" customWidth="1"/>
    <col min="1554" max="1554" width="4.5" style="1" bestFit="1" customWidth="1"/>
    <col min="1555" max="1556" width="6.625" style="1" customWidth="1"/>
    <col min="1557" max="1558" width="7.625" style="1" customWidth="1"/>
    <col min="1559" max="1560" width="15.625" style="1" customWidth="1"/>
    <col min="1561" max="1561" width="30.625" style="1" customWidth="1"/>
    <col min="1562" max="1562" width="3.625" style="1" customWidth="1"/>
    <col min="1563" max="1563" width="0" style="1" hidden="1" customWidth="1"/>
    <col min="1564" max="1589" width="3.625" style="1" customWidth="1"/>
    <col min="1590" max="1788" width="9" style="1"/>
    <col min="1789" max="1789" width="2.625" style="1" customWidth="1"/>
    <col min="1790" max="1790" width="8.625" style="1" customWidth="1"/>
    <col min="1791" max="1791" width="30.625" style="1" customWidth="1"/>
    <col min="1792" max="1792" width="15.625" style="1" customWidth="1"/>
    <col min="1793" max="1793" width="4.625" style="1" customWidth="1"/>
    <col min="1794" max="1795" width="6.625" style="1" customWidth="1"/>
    <col min="1796" max="1797" width="7.625" style="1" customWidth="1"/>
    <col min="1798" max="1798" width="3.625" style="1" customWidth="1"/>
    <col min="1799" max="1799" width="5.625" style="1" customWidth="1"/>
    <col min="1800" max="1801" width="6.625" style="1" customWidth="1"/>
    <col min="1802" max="1803" width="7.625" style="1" customWidth="1"/>
    <col min="1804" max="1805" width="6.625" style="1" customWidth="1"/>
    <col min="1806" max="1808" width="7.625" style="1" customWidth="1"/>
    <col min="1809" max="1809" width="8.625" style="1" customWidth="1"/>
    <col min="1810" max="1810" width="4.5" style="1" bestFit="1" customWidth="1"/>
    <col min="1811" max="1812" width="6.625" style="1" customWidth="1"/>
    <col min="1813" max="1814" width="7.625" style="1" customWidth="1"/>
    <col min="1815" max="1816" width="15.625" style="1" customWidth="1"/>
    <col min="1817" max="1817" width="30.625" style="1" customWidth="1"/>
    <col min="1818" max="1818" width="3.625" style="1" customWidth="1"/>
    <col min="1819" max="1819" width="0" style="1" hidden="1" customWidth="1"/>
    <col min="1820" max="1845" width="3.625" style="1" customWidth="1"/>
    <col min="1846" max="2044" width="9" style="1"/>
    <col min="2045" max="2045" width="2.625" style="1" customWidth="1"/>
    <col min="2046" max="2046" width="8.625" style="1" customWidth="1"/>
    <col min="2047" max="2047" width="30.625" style="1" customWidth="1"/>
    <col min="2048" max="2048" width="15.625" style="1" customWidth="1"/>
    <col min="2049" max="2049" width="4.625" style="1" customWidth="1"/>
    <col min="2050" max="2051" width="6.625" style="1" customWidth="1"/>
    <col min="2052" max="2053" width="7.625" style="1" customWidth="1"/>
    <col min="2054" max="2054" width="3.625" style="1" customWidth="1"/>
    <col min="2055" max="2055" width="5.625" style="1" customWidth="1"/>
    <col min="2056" max="2057" width="6.625" style="1" customWidth="1"/>
    <col min="2058" max="2059" width="7.625" style="1" customWidth="1"/>
    <col min="2060" max="2061" width="6.625" style="1" customWidth="1"/>
    <col min="2062" max="2064" width="7.625" style="1" customWidth="1"/>
    <col min="2065" max="2065" width="8.625" style="1" customWidth="1"/>
    <col min="2066" max="2066" width="4.5" style="1" bestFit="1" customWidth="1"/>
    <col min="2067" max="2068" width="6.625" style="1" customWidth="1"/>
    <col min="2069" max="2070" width="7.625" style="1" customWidth="1"/>
    <col min="2071" max="2072" width="15.625" style="1" customWidth="1"/>
    <col min="2073" max="2073" width="30.625" style="1" customWidth="1"/>
    <col min="2074" max="2074" width="3.625" style="1" customWidth="1"/>
    <col min="2075" max="2075" width="0" style="1" hidden="1" customWidth="1"/>
    <col min="2076" max="2101" width="3.625" style="1" customWidth="1"/>
    <col min="2102" max="2300" width="9" style="1"/>
    <col min="2301" max="2301" width="2.625" style="1" customWidth="1"/>
    <col min="2302" max="2302" width="8.625" style="1" customWidth="1"/>
    <col min="2303" max="2303" width="30.625" style="1" customWidth="1"/>
    <col min="2304" max="2304" width="15.625" style="1" customWidth="1"/>
    <col min="2305" max="2305" width="4.625" style="1" customWidth="1"/>
    <col min="2306" max="2307" width="6.625" style="1" customWidth="1"/>
    <col min="2308" max="2309" width="7.625" style="1" customWidth="1"/>
    <col min="2310" max="2310" width="3.625" style="1" customWidth="1"/>
    <col min="2311" max="2311" width="5.625" style="1" customWidth="1"/>
    <col min="2312" max="2313" width="6.625" style="1" customWidth="1"/>
    <col min="2314" max="2315" width="7.625" style="1" customWidth="1"/>
    <col min="2316" max="2317" width="6.625" style="1" customWidth="1"/>
    <col min="2318" max="2320" width="7.625" style="1" customWidth="1"/>
    <col min="2321" max="2321" width="8.625" style="1" customWidth="1"/>
    <col min="2322" max="2322" width="4.5" style="1" bestFit="1" customWidth="1"/>
    <col min="2323" max="2324" width="6.625" style="1" customWidth="1"/>
    <col min="2325" max="2326" width="7.625" style="1" customWidth="1"/>
    <col min="2327" max="2328" width="15.625" style="1" customWidth="1"/>
    <col min="2329" max="2329" width="30.625" style="1" customWidth="1"/>
    <col min="2330" max="2330" width="3.625" style="1" customWidth="1"/>
    <col min="2331" max="2331" width="0" style="1" hidden="1" customWidth="1"/>
    <col min="2332" max="2357" width="3.625" style="1" customWidth="1"/>
    <col min="2358" max="2556" width="9" style="1"/>
    <col min="2557" max="2557" width="2.625" style="1" customWidth="1"/>
    <col min="2558" max="2558" width="8.625" style="1" customWidth="1"/>
    <col min="2559" max="2559" width="30.625" style="1" customWidth="1"/>
    <col min="2560" max="2560" width="15.625" style="1" customWidth="1"/>
    <col min="2561" max="2561" width="4.625" style="1" customWidth="1"/>
    <col min="2562" max="2563" width="6.625" style="1" customWidth="1"/>
    <col min="2564" max="2565" width="7.625" style="1" customWidth="1"/>
    <col min="2566" max="2566" width="3.625" style="1" customWidth="1"/>
    <col min="2567" max="2567" width="5.625" style="1" customWidth="1"/>
    <col min="2568" max="2569" width="6.625" style="1" customWidth="1"/>
    <col min="2570" max="2571" width="7.625" style="1" customWidth="1"/>
    <col min="2572" max="2573" width="6.625" style="1" customWidth="1"/>
    <col min="2574" max="2576" width="7.625" style="1" customWidth="1"/>
    <col min="2577" max="2577" width="8.625" style="1" customWidth="1"/>
    <col min="2578" max="2578" width="4.5" style="1" bestFit="1" customWidth="1"/>
    <col min="2579" max="2580" width="6.625" style="1" customWidth="1"/>
    <col min="2581" max="2582" width="7.625" style="1" customWidth="1"/>
    <col min="2583" max="2584" width="15.625" style="1" customWidth="1"/>
    <col min="2585" max="2585" width="30.625" style="1" customWidth="1"/>
    <col min="2586" max="2586" width="3.625" style="1" customWidth="1"/>
    <col min="2587" max="2587" width="0" style="1" hidden="1" customWidth="1"/>
    <col min="2588" max="2613" width="3.625" style="1" customWidth="1"/>
    <col min="2614" max="2812" width="9" style="1"/>
    <col min="2813" max="2813" width="2.625" style="1" customWidth="1"/>
    <col min="2814" max="2814" width="8.625" style="1" customWidth="1"/>
    <col min="2815" max="2815" width="30.625" style="1" customWidth="1"/>
    <col min="2816" max="2816" width="15.625" style="1" customWidth="1"/>
    <col min="2817" max="2817" width="4.625" style="1" customWidth="1"/>
    <col min="2818" max="2819" width="6.625" style="1" customWidth="1"/>
    <col min="2820" max="2821" width="7.625" style="1" customWidth="1"/>
    <col min="2822" max="2822" width="3.625" style="1" customWidth="1"/>
    <col min="2823" max="2823" width="5.625" style="1" customWidth="1"/>
    <col min="2824" max="2825" width="6.625" style="1" customWidth="1"/>
    <col min="2826" max="2827" width="7.625" style="1" customWidth="1"/>
    <col min="2828" max="2829" width="6.625" style="1" customWidth="1"/>
    <col min="2830" max="2832" width="7.625" style="1" customWidth="1"/>
    <col min="2833" max="2833" width="8.625" style="1" customWidth="1"/>
    <col min="2834" max="2834" width="4.5" style="1" bestFit="1" customWidth="1"/>
    <col min="2835" max="2836" width="6.625" style="1" customWidth="1"/>
    <col min="2837" max="2838" width="7.625" style="1" customWidth="1"/>
    <col min="2839" max="2840" width="15.625" style="1" customWidth="1"/>
    <col min="2841" max="2841" width="30.625" style="1" customWidth="1"/>
    <col min="2842" max="2842" width="3.625" style="1" customWidth="1"/>
    <col min="2843" max="2843" width="0" style="1" hidden="1" customWidth="1"/>
    <col min="2844" max="2869" width="3.625" style="1" customWidth="1"/>
    <col min="2870" max="3068" width="9" style="1"/>
    <col min="3069" max="3069" width="2.625" style="1" customWidth="1"/>
    <col min="3070" max="3070" width="8.625" style="1" customWidth="1"/>
    <col min="3071" max="3071" width="30.625" style="1" customWidth="1"/>
    <col min="3072" max="3072" width="15.625" style="1" customWidth="1"/>
    <col min="3073" max="3073" width="4.625" style="1" customWidth="1"/>
    <col min="3074" max="3075" width="6.625" style="1" customWidth="1"/>
    <col min="3076" max="3077" width="7.625" style="1" customWidth="1"/>
    <col min="3078" max="3078" width="3.625" style="1" customWidth="1"/>
    <col min="3079" max="3079" width="5.625" style="1" customWidth="1"/>
    <col min="3080" max="3081" width="6.625" style="1" customWidth="1"/>
    <col min="3082" max="3083" width="7.625" style="1" customWidth="1"/>
    <col min="3084" max="3085" width="6.625" style="1" customWidth="1"/>
    <col min="3086" max="3088" width="7.625" style="1" customWidth="1"/>
    <col min="3089" max="3089" width="8.625" style="1" customWidth="1"/>
    <col min="3090" max="3090" width="4.5" style="1" bestFit="1" customWidth="1"/>
    <col min="3091" max="3092" width="6.625" style="1" customWidth="1"/>
    <col min="3093" max="3094" width="7.625" style="1" customWidth="1"/>
    <col min="3095" max="3096" width="15.625" style="1" customWidth="1"/>
    <col min="3097" max="3097" width="30.625" style="1" customWidth="1"/>
    <col min="3098" max="3098" width="3.625" style="1" customWidth="1"/>
    <col min="3099" max="3099" width="0" style="1" hidden="1" customWidth="1"/>
    <col min="3100" max="3125" width="3.625" style="1" customWidth="1"/>
    <col min="3126" max="3324" width="9" style="1"/>
    <col min="3325" max="3325" width="2.625" style="1" customWidth="1"/>
    <col min="3326" max="3326" width="8.625" style="1" customWidth="1"/>
    <col min="3327" max="3327" width="30.625" style="1" customWidth="1"/>
    <col min="3328" max="3328" width="15.625" style="1" customWidth="1"/>
    <col min="3329" max="3329" width="4.625" style="1" customWidth="1"/>
    <col min="3330" max="3331" width="6.625" style="1" customWidth="1"/>
    <col min="3332" max="3333" width="7.625" style="1" customWidth="1"/>
    <col min="3334" max="3334" width="3.625" style="1" customWidth="1"/>
    <col min="3335" max="3335" width="5.625" style="1" customWidth="1"/>
    <col min="3336" max="3337" width="6.625" style="1" customWidth="1"/>
    <col min="3338" max="3339" width="7.625" style="1" customWidth="1"/>
    <col min="3340" max="3341" width="6.625" style="1" customWidth="1"/>
    <col min="3342" max="3344" width="7.625" style="1" customWidth="1"/>
    <col min="3345" max="3345" width="8.625" style="1" customWidth="1"/>
    <col min="3346" max="3346" width="4.5" style="1" bestFit="1" customWidth="1"/>
    <col min="3347" max="3348" width="6.625" style="1" customWidth="1"/>
    <col min="3349" max="3350" width="7.625" style="1" customWidth="1"/>
    <col min="3351" max="3352" width="15.625" style="1" customWidth="1"/>
    <col min="3353" max="3353" width="30.625" style="1" customWidth="1"/>
    <col min="3354" max="3354" width="3.625" style="1" customWidth="1"/>
    <col min="3355" max="3355" width="0" style="1" hidden="1" customWidth="1"/>
    <col min="3356" max="3381" width="3.625" style="1" customWidth="1"/>
    <col min="3382" max="3580" width="9" style="1"/>
    <col min="3581" max="3581" width="2.625" style="1" customWidth="1"/>
    <col min="3582" max="3582" width="8.625" style="1" customWidth="1"/>
    <col min="3583" max="3583" width="30.625" style="1" customWidth="1"/>
    <col min="3584" max="3584" width="15.625" style="1" customWidth="1"/>
    <col min="3585" max="3585" width="4.625" style="1" customWidth="1"/>
    <col min="3586" max="3587" width="6.625" style="1" customWidth="1"/>
    <col min="3588" max="3589" width="7.625" style="1" customWidth="1"/>
    <col min="3590" max="3590" width="3.625" style="1" customWidth="1"/>
    <col min="3591" max="3591" width="5.625" style="1" customWidth="1"/>
    <col min="3592" max="3593" width="6.625" style="1" customWidth="1"/>
    <col min="3594" max="3595" width="7.625" style="1" customWidth="1"/>
    <col min="3596" max="3597" width="6.625" style="1" customWidth="1"/>
    <col min="3598" max="3600" width="7.625" style="1" customWidth="1"/>
    <col min="3601" max="3601" width="8.625" style="1" customWidth="1"/>
    <col min="3602" max="3602" width="4.5" style="1" bestFit="1" customWidth="1"/>
    <col min="3603" max="3604" width="6.625" style="1" customWidth="1"/>
    <col min="3605" max="3606" width="7.625" style="1" customWidth="1"/>
    <col min="3607" max="3608" width="15.625" style="1" customWidth="1"/>
    <col min="3609" max="3609" width="30.625" style="1" customWidth="1"/>
    <col min="3610" max="3610" width="3.625" style="1" customWidth="1"/>
    <col min="3611" max="3611" width="0" style="1" hidden="1" customWidth="1"/>
    <col min="3612" max="3637" width="3.625" style="1" customWidth="1"/>
    <col min="3638" max="3836" width="9" style="1"/>
    <col min="3837" max="3837" width="2.625" style="1" customWidth="1"/>
    <col min="3838" max="3838" width="8.625" style="1" customWidth="1"/>
    <col min="3839" max="3839" width="30.625" style="1" customWidth="1"/>
    <col min="3840" max="3840" width="15.625" style="1" customWidth="1"/>
    <col min="3841" max="3841" width="4.625" style="1" customWidth="1"/>
    <col min="3842" max="3843" width="6.625" style="1" customWidth="1"/>
    <col min="3844" max="3845" width="7.625" style="1" customWidth="1"/>
    <col min="3846" max="3846" width="3.625" style="1" customWidth="1"/>
    <col min="3847" max="3847" width="5.625" style="1" customWidth="1"/>
    <col min="3848" max="3849" width="6.625" style="1" customWidth="1"/>
    <col min="3850" max="3851" width="7.625" style="1" customWidth="1"/>
    <col min="3852" max="3853" width="6.625" style="1" customWidth="1"/>
    <col min="3854" max="3856" width="7.625" style="1" customWidth="1"/>
    <col min="3857" max="3857" width="8.625" style="1" customWidth="1"/>
    <col min="3858" max="3858" width="4.5" style="1" bestFit="1" customWidth="1"/>
    <col min="3859" max="3860" width="6.625" style="1" customWidth="1"/>
    <col min="3861" max="3862" width="7.625" style="1" customWidth="1"/>
    <col min="3863" max="3864" width="15.625" style="1" customWidth="1"/>
    <col min="3865" max="3865" width="30.625" style="1" customWidth="1"/>
    <col min="3866" max="3866" width="3.625" style="1" customWidth="1"/>
    <col min="3867" max="3867" width="0" style="1" hidden="1" customWidth="1"/>
    <col min="3868" max="3893" width="3.625" style="1" customWidth="1"/>
    <col min="3894" max="4092" width="9" style="1"/>
    <col min="4093" max="4093" width="2.625" style="1" customWidth="1"/>
    <col min="4094" max="4094" width="8.625" style="1" customWidth="1"/>
    <col min="4095" max="4095" width="30.625" style="1" customWidth="1"/>
    <col min="4096" max="4096" width="15.625" style="1" customWidth="1"/>
    <col min="4097" max="4097" width="4.625" style="1" customWidth="1"/>
    <col min="4098" max="4099" width="6.625" style="1" customWidth="1"/>
    <col min="4100" max="4101" width="7.625" style="1" customWidth="1"/>
    <col min="4102" max="4102" width="3.625" style="1" customWidth="1"/>
    <col min="4103" max="4103" width="5.625" style="1" customWidth="1"/>
    <col min="4104" max="4105" width="6.625" style="1" customWidth="1"/>
    <col min="4106" max="4107" width="7.625" style="1" customWidth="1"/>
    <col min="4108" max="4109" width="6.625" style="1" customWidth="1"/>
    <col min="4110" max="4112" width="7.625" style="1" customWidth="1"/>
    <col min="4113" max="4113" width="8.625" style="1" customWidth="1"/>
    <col min="4114" max="4114" width="4.5" style="1" bestFit="1" customWidth="1"/>
    <col min="4115" max="4116" width="6.625" style="1" customWidth="1"/>
    <col min="4117" max="4118" width="7.625" style="1" customWidth="1"/>
    <col min="4119" max="4120" width="15.625" style="1" customWidth="1"/>
    <col min="4121" max="4121" width="30.625" style="1" customWidth="1"/>
    <col min="4122" max="4122" width="3.625" style="1" customWidth="1"/>
    <col min="4123" max="4123" width="0" style="1" hidden="1" customWidth="1"/>
    <col min="4124" max="4149" width="3.625" style="1" customWidth="1"/>
    <col min="4150" max="4348" width="9" style="1"/>
    <col min="4349" max="4349" width="2.625" style="1" customWidth="1"/>
    <col min="4350" max="4350" width="8.625" style="1" customWidth="1"/>
    <col min="4351" max="4351" width="30.625" style="1" customWidth="1"/>
    <col min="4352" max="4352" width="15.625" style="1" customWidth="1"/>
    <col min="4353" max="4353" width="4.625" style="1" customWidth="1"/>
    <col min="4354" max="4355" width="6.625" style="1" customWidth="1"/>
    <col min="4356" max="4357" width="7.625" style="1" customWidth="1"/>
    <col min="4358" max="4358" width="3.625" style="1" customWidth="1"/>
    <col min="4359" max="4359" width="5.625" style="1" customWidth="1"/>
    <col min="4360" max="4361" width="6.625" style="1" customWidth="1"/>
    <col min="4362" max="4363" width="7.625" style="1" customWidth="1"/>
    <col min="4364" max="4365" width="6.625" style="1" customWidth="1"/>
    <col min="4366" max="4368" width="7.625" style="1" customWidth="1"/>
    <col min="4369" max="4369" width="8.625" style="1" customWidth="1"/>
    <col min="4370" max="4370" width="4.5" style="1" bestFit="1" customWidth="1"/>
    <col min="4371" max="4372" width="6.625" style="1" customWidth="1"/>
    <col min="4373" max="4374" width="7.625" style="1" customWidth="1"/>
    <col min="4375" max="4376" width="15.625" style="1" customWidth="1"/>
    <col min="4377" max="4377" width="30.625" style="1" customWidth="1"/>
    <col min="4378" max="4378" width="3.625" style="1" customWidth="1"/>
    <col min="4379" max="4379" width="0" style="1" hidden="1" customWidth="1"/>
    <col min="4380" max="4405" width="3.625" style="1" customWidth="1"/>
    <col min="4406" max="4604" width="9" style="1"/>
    <col min="4605" max="4605" width="2.625" style="1" customWidth="1"/>
    <col min="4606" max="4606" width="8.625" style="1" customWidth="1"/>
    <col min="4607" max="4607" width="30.625" style="1" customWidth="1"/>
    <col min="4608" max="4608" width="15.625" style="1" customWidth="1"/>
    <col min="4609" max="4609" width="4.625" style="1" customWidth="1"/>
    <col min="4610" max="4611" width="6.625" style="1" customWidth="1"/>
    <col min="4612" max="4613" width="7.625" style="1" customWidth="1"/>
    <col min="4614" max="4614" width="3.625" style="1" customWidth="1"/>
    <col min="4615" max="4615" width="5.625" style="1" customWidth="1"/>
    <col min="4616" max="4617" width="6.625" style="1" customWidth="1"/>
    <col min="4618" max="4619" width="7.625" style="1" customWidth="1"/>
    <col min="4620" max="4621" width="6.625" style="1" customWidth="1"/>
    <col min="4622" max="4624" width="7.625" style="1" customWidth="1"/>
    <col min="4625" max="4625" width="8.625" style="1" customWidth="1"/>
    <col min="4626" max="4626" width="4.5" style="1" bestFit="1" customWidth="1"/>
    <col min="4627" max="4628" width="6.625" style="1" customWidth="1"/>
    <col min="4629" max="4630" width="7.625" style="1" customWidth="1"/>
    <col min="4631" max="4632" width="15.625" style="1" customWidth="1"/>
    <col min="4633" max="4633" width="30.625" style="1" customWidth="1"/>
    <col min="4634" max="4634" width="3.625" style="1" customWidth="1"/>
    <col min="4635" max="4635" width="0" style="1" hidden="1" customWidth="1"/>
    <col min="4636" max="4661" width="3.625" style="1" customWidth="1"/>
    <col min="4662" max="4860" width="9" style="1"/>
    <col min="4861" max="4861" width="2.625" style="1" customWidth="1"/>
    <col min="4862" max="4862" width="8.625" style="1" customWidth="1"/>
    <col min="4863" max="4863" width="30.625" style="1" customWidth="1"/>
    <col min="4864" max="4864" width="15.625" style="1" customWidth="1"/>
    <col min="4865" max="4865" width="4.625" style="1" customWidth="1"/>
    <col min="4866" max="4867" width="6.625" style="1" customWidth="1"/>
    <col min="4868" max="4869" width="7.625" style="1" customWidth="1"/>
    <col min="4870" max="4870" width="3.625" style="1" customWidth="1"/>
    <col min="4871" max="4871" width="5.625" style="1" customWidth="1"/>
    <col min="4872" max="4873" width="6.625" style="1" customWidth="1"/>
    <col min="4874" max="4875" width="7.625" style="1" customWidth="1"/>
    <col min="4876" max="4877" width="6.625" style="1" customWidth="1"/>
    <col min="4878" max="4880" width="7.625" style="1" customWidth="1"/>
    <col min="4881" max="4881" width="8.625" style="1" customWidth="1"/>
    <col min="4882" max="4882" width="4.5" style="1" bestFit="1" customWidth="1"/>
    <col min="4883" max="4884" width="6.625" style="1" customWidth="1"/>
    <col min="4885" max="4886" width="7.625" style="1" customWidth="1"/>
    <col min="4887" max="4888" width="15.625" style="1" customWidth="1"/>
    <col min="4889" max="4889" width="30.625" style="1" customWidth="1"/>
    <col min="4890" max="4890" width="3.625" style="1" customWidth="1"/>
    <col min="4891" max="4891" width="0" style="1" hidden="1" customWidth="1"/>
    <col min="4892" max="4917" width="3.625" style="1" customWidth="1"/>
    <col min="4918" max="5116" width="9" style="1"/>
    <col min="5117" max="5117" width="2.625" style="1" customWidth="1"/>
    <col min="5118" max="5118" width="8.625" style="1" customWidth="1"/>
    <col min="5119" max="5119" width="30.625" style="1" customWidth="1"/>
    <col min="5120" max="5120" width="15.625" style="1" customWidth="1"/>
    <col min="5121" max="5121" width="4.625" style="1" customWidth="1"/>
    <col min="5122" max="5123" width="6.625" style="1" customWidth="1"/>
    <col min="5124" max="5125" width="7.625" style="1" customWidth="1"/>
    <col min="5126" max="5126" width="3.625" style="1" customWidth="1"/>
    <col min="5127" max="5127" width="5.625" style="1" customWidth="1"/>
    <col min="5128" max="5129" width="6.625" style="1" customWidth="1"/>
    <col min="5130" max="5131" width="7.625" style="1" customWidth="1"/>
    <col min="5132" max="5133" width="6.625" style="1" customWidth="1"/>
    <col min="5134" max="5136" width="7.625" style="1" customWidth="1"/>
    <col min="5137" max="5137" width="8.625" style="1" customWidth="1"/>
    <col min="5138" max="5138" width="4.5" style="1" bestFit="1" customWidth="1"/>
    <col min="5139" max="5140" width="6.625" style="1" customWidth="1"/>
    <col min="5141" max="5142" width="7.625" style="1" customWidth="1"/>
    <col min="5143" max="5144" width="15.625" style="1" customWidth="1"/>
    <col min="5145" max="5145" width="30.625" style="1" customWidth="1"/>
    <col min="5146" max="5146" width="3.625" style="1" customWidth="1"/>
    <col min="5147" max="5147" width="0" style="1" hidden="1" customWidth="1"/>
    <col min="5148" max="5173" width="3.625" style="1" customWidth="1"/>
    <col min="5174" max="5372" width="9" style="1"/>
    <col min="5373" max="5373" width="2.625" style="1" customWidth="1"/>
    <col min="5374" max="5374" width="8.625" style="1" customWidth="1"/>
    <col min="5375" max="5375" width="30.625" style="1" customWidth="1"/>
    <col min="5376" max="5376" width="15.625" style="1" customWidth="1"/>
    <col min="5377" max="5377" width="4.625" style="1" customWidth="1"/>
    <col min="5378" max="5379" width="6.625" style="1" customWidth="1"/>
    <col min="5380" max="5381" width="7.625" style="1" customWidth="1"/>
    <col min="5382" max="5382" width="3.625" style="1" customWidth="1"/>
    <col min="5383" max="5383" width="5.625" style="1" customWidth="1"/>
    <col min="5384" max="5385" width="6.625" style="1" customWidth="1"/>
    <col min="5386" max="5387" width="7.625" style="1" customWidth="1"/>
    <col min="5388" max="5389" width="6.625" style="1" customWidth="1"/>
    <col min="5390" max="5392" width="7.625" style="1" customWidth="1"/>
    <col min="5393" max="5393" width="8.625" style="1" customWidth="1"/>
    <col min="5394" max="5394" width="4.5" style="1" bestFit="1" customWidth="1"/>
    <col min="5395" max="5396" width="6.625" style="1" customWidth="1"/>
    <col min="5397" max="5398" width="7.625" style="1" customWidth="1"/>
    <col min="5399" max="5400" width="15.625" style="1" customWidth="1"/>
    <col min="5401" max="5401" width="30.625" style="1" customWidth="1"/>
    <col min="5402" max="5402" width="3.625" style="1" customWidth="1"/>
    <col min="5403" max="5403" width="0" style="1" hidden="1" customWidth="1"/>
    <col min="5404" max="5429" width="3.625" style="1" customWidth="1"/>
    <col min="5430" max="5628" width="9" style="1"/>
    <col min="5629" max="5629" width="2.625" style="1" customWidth="1"/>
    <col min="5630" max="5630" width="8.625" style="1" customWidth="1"/>
    <col min="5631" max="5631" width="30.625" style="1" customWidth="1"/>
    <col min="5632" max="5632" width="15.625" style="1" customWidth="1"/>
    <col min="5633" max="5633" width="4.625" style="1" customWidth="1"/>
    <col min="5634" max="5635" width="6.625" style="1" customWidth="1"/>
    <col min="5636" max="5637" width="7.625" style="1" customWidth="1"/>
    <col min="5638" max="5638" width="3.625" style="1" customWidth="1"/>
    <col min="5639" max="5639" width="5.625" style="1" customWidth="1"/>
    <col min="5640" max="5641" width="6.625" style="1" customWidth="1"/>
    <col min="5642" max="5643" width="7.625" style="1" customWidth="1"/>
    <col min="5644" max="5645" width="6.625" style="1" customWidth="1"/>
    <col min="5646" max="5648" width="7.625" style="1" customWidth="1"/>
    <col min="5649" max="5649" width="8.625" style="1" customWidth="1"/>
    <col min="5650" max="5650" width="4.5" style="1" bestFit="1" customWidth="1"/>
    <col min="5651" max="5652" width="6.625" style="1" customWidth="1"/>
    <col min="5653" max="5654" width="7.625" style="1" customWidth="1"/>
    <col min="5655" max="5656" width="15.625" style="1" customWidth="1"/>
    <col min="5657" max="5657" width="30.625" style="1" customWidth="1"/>
    <col min="5658" max="5658" width="3.625" style="1" customWidth="1"/>
    <col min="5659" max="5659" width="0" style="1" hidden="1" customWidth="1"/>
    <col min="5660" max="5685" width="3.625" style="1" customWidth="1"/>
    <col min="5686" max="5884" width="9" style="1"/>
    <col min="5885" max="5885" width="2.625" style="1" customWidth="1"/>
    <col min="5886" max="5886" width="8.625" style="1" customWidth="1"/>
    <col min="5887" max="5887" width="30.625" style="1" customWidth="1"/>
    <col min="5888" max="5888" width="15.625" style="1" customWidth="1"/>
    <col min="5889" max="5889" width="4.625" style="1" customWidth="1"/>
    <col min="5890" max="5891" width="6.625" style="1" customWidth="1"/>
    <col min="5892" max="5893" width="7.625" style="1" customWidth="1"/>
    <col min="5894" max="5894" width="3.625" style="1" customWidth="1"/>
    <col min="5895" max="5895" width="5.625" style="1" customWidth="1"/>
    <col min="5896" max="5897" width="6.625" style="1" customWidth="1"/>
    <col min="5898" max="5899" width="7.625" style="1" customWidth="1"/>
    <col min="5900" max="5901" width="6.625" style="1" customWidth="1"/>
    <col min="5902" max="5904" width="7.625" style="1" customWidth="1"/>
    <col min="5905" max="5905" width="8.625" style="1" customWidth="1"/>
    <col min="5906" max="5906" width="4.5" style="1" bestFit="1" customWidth="1"/>
    <col min="5907" max="5908" width="6.625" style="1" customWidth="1"/>
    <col min="5909" max="5910" width="7.625" style="1" customWidth="1"/>
    <col min="5911" max="5912" width="15.625" style="1" customWidth="1"/>
    <col min="5913" max="5913" width="30.625" style="1" customWidth="1"/>
    <col min="5914" max="5914" width="3.625" style="1" customWidth="1"/>
    <col min="5915" max="5915" width="0" style="1" hidden="1" customWidth="1"/>
    <col min="5916" max="5941" width="3.625" style="1" customWidth="1"/>
    <col min="5942" max="6140" width="9" style="1"/>
    <col min="6141" max="6141" width="2.625" style="1" customWidth="1"/>
    <col min="6142" max="6142" width="8.625" style="1" customWidth="1"/>
    <col min="6143" max="6143" width="30.625" style="1" customWidth="1"/>
    <col min="6144" max="6144" width="15.625" style="1" customWidth="1"/>
    <col min="6145" max="6145" width="4.625" style="1" customWidth="1"/>
    <col min="6146" max="6147" width="6.625" style="1" customWidth="1"/>
    <col min="6148" max="6149" width="7.625" style="1" customWidth="1"/>
    <col min="6150" max="6150" width="3.625" style="1" customWidth="1"/>
    <col min="6151" max="6151" width="5.625" style="1" customWidth="1"/>
    <col min="6152" max="6153" width="6.625" style="1" customWidth="1"/>
    <col min="6154" max="6155" width="7.625" style="1" customWidth="1"/>
    <col min="6156" max="6157" width="6.625" style="1" customWidth="1"/>
    <col min="6158" max="6160" width="7.625" style="1" customWidth="1"/>
    <col min="6161" max="6161" width="8.625" style="1" customWidth="1"/>
    <col min="6162" max="6162" width="4.5" style="1" bestFit="1" customWidth="1"/>
    <col min="6163" max="6164" width="6.625" style="1" customWidth="1"/>
    <col min="6165" max="6166" width="7.625" style="1" customWidth="1"/>
    <col min="6167" max="6168" width="15.625" style="1" customWidth="1"/>
    <col min="6169" max="6169" width="30.625" style="1" customWidth="1"/>
    <col min="6170" max="6170" width="3.625" style="1" customWidth="1"/>
    <col min="6171" max="6171" width="0" style="1" hidden="1" customWidth="1"/>
    <col min="6172" max="6197" width="3.625" style="1" customWidth="1"/>
    <col min="6198" max="6396" width="9" style="1"/>
    <col min="6397" max="6397" width="2.625" style="1" customWidth="1"/>
    <col min="6398" max="6398" width="8.625" style="1" customWidth="1"/>
    <col min="6399" max="6399" width="30.625" style="1" customWidth="1"/>
    <col min="6400" max="6400" width="15.625" style="1" customWidth="1"/>
    <col min="6401" max="6401" width="4.625" style="1" customWidth="1"/>
    <col min="6402" max="6403" width="6.625" style="1" customWidth="1"/>
    <col min="6404" max="6405" width="7.625" style="1" customWidth="1"/>
    <col min="6406" max="6406" width="3.625" style="1" customWidth="1"/>
    <col min="6407" max="6407" width="5.625" style="1" customWidth="1"/>
    <col min="6408" max="6409" width="6.625" style="1" customWidth="1"/>
    <col min="6410" max="6411" width="7.625" style="1" customWidth="1"/>
    <col min="6412" max="6413" width="6.625" style="1" customWidth="1"/>
    <col min="6414" max="6416" width="7.625" style="1" customWidth="1"/>
    <col min="6417" max="6417" width="8.625" style="1" customWidth="1"/>
    <col min="6418" max="6418" width="4.5" style="1" bestFit="1" customWidth="1"/>
    <col min="6419" max="6420" width="6.625" style="1" customWidth="1"/>
    <col min="6421" max="6422" width="7.625" style="1" customWidth="1"/>
    <col min="6423" max="6424" width="15.625" style="1" customWidth="1"/>
    <col min="6425" max="6425" width="30.625" style="1" customWidth="1"/>
    <col min="6426" max="6426" width="3.625" style="1" customWidth="1"/>
    <col min="6427" max="6427" width="0" style="1" hidden="1" customWidth="1"/>
    <col min="6428" max="6453" width="3.625" style="1" customWidth="1"/>
    <col min="6454" max="6652" width="9" style="1"/>
    <col min="6653" max="6653" width="2.625" style="1" customWidth="1"/>
    <col min="6654" max="6654" width="8.625" style="1" customWidth="1"/>
    <col min="6655" max="6655" width="30.625" style="1" customWidth="1"/>
    <col min="6656" max="6656" width="15.625" style="1" customWidth="1"/>
    <col min="6657" max="6657" width="4.625" style="1" customWidth="1"/>
    <col min="6658" max="6659" width="6.625" style="1" customWidth="1"/>
    <col min="6660" max="6661" width="7.625" style="1" customWidth="1"/>
    <col min="6662" max="6662" width="3.625" style="1" customWidth="1"/>
    <col min="6663" max="6663" width="5.625" style="1" customWidth="1"/>
    <col min="6664" max="6665" width="6.625" style="1" customWidth="1"/>
    <col min="6666" max="6667" width="7.625" style="1" customWidth="1"/>
    <col min="6668" max="6669" width="6.625" style="1" customWidth="1"/>
    <col min="6670" max="6672" width="7.625" style="1" customWidth="1"/>
    <col min="6673" max="6673" width="8.625" style="1" customWidth="1"/>
    <col min="6674" max="6674" width="4.5" style="1" bestFit="1" customWidth="1"/>
    <col min="6675" max="6676" width="6.625" style="1" customWidth="1"/>
    <col min="6677" max="6678" width="7.625" style="1" customWidth="1"/>
    <col min="6679" max="6680" width="15.625" style="1" customWidth="1"/>
    <col min="6681" max="6681" width="30.625" style="1" customWidth="1"/>
    <col min="6682" max="6682" width="3.625" style="1" customWidth="1"/>
    <col min="6683" max="6683" width="0" style="1" hidden="1" customWidth="1"/>
    <col min="6684" max="6709" width="3.625" style="1" customWidth="1"/>
    <col min="6710" max="6908" width="9" style="1"/>
    <col min="6909" max="6909" width="2.625" style="1" customWidth="1"/>
    <col min="6910" max="6910" width="8.625" style="1" customWidth="1"/>
    <col min="6911" max="6911" width="30.625" style="1" customWidth="1"/>
    <col min="6912" max="6912" width="15.625" style="1" customWidth="1"/>
    <col min="6913" max="6913" width="4.625" style="1" customWidth="1"/>
    <col min="6914" max="6915" width="6.625" style="1" customWidth="1"/>
    <col min="6916" max="6917" width="7.625" style="1" customWidth="1"/>
    <col min="6918" max="6918" width="3.625" style="1" customWidth="1"/>
    <col min="6919" max="6919" width="5.625" style="1" customWidth="1"/>
    <col min="6920" max="6921" width="6.625" style="1" customWidth="1"/>
    <col min="6922" max="6923" width="7.625" style="1" customWidth="1"/>
    <col min="6924" max="6925" width="6.625" style="1" customWidth="1"/>
    <col min="6926" max="6928" width="7.625" style="1" customWidth="1"/>
    <col min="6929" max="6929" width="8.625" style="1" customWidth="1"/>
    <col min="6930" max="6930" width="4.5" style="1" bestFit="1" customWidth="1"/>
    <col min="6931" max="6932" width="6.625" style="1" customWidth="1"/>
    <col min="6933" max="6934" width="7.625" style="1" customWidth="1"/>
    <col min="6935" max="6936" width="15.625" style="1" customWidth="1"/>
    <col min="6937" max="6937" width="30.625" style="1" customWidth="1"/>
    <col min="6938" max="6938" width="3.625" style="1" customWidth="1"/>
    <col min="6939" max="6939" width="0" style="1" hidden="1" customWidth="1"/>
    <col min="6940" max="6965" width="3.625" style="1" customWidth="1"/>
    <col min="6966" max="7164" width="9" style="1"/>
    <col min="7165" max="7165" width="2.625" style="1" customWidth="1"/>
    <col min="7166" max="7166" width="8.625" style="1" customWidth="1"/>
    <col min="7167" max="7167" width="30.625" style="1" customWidth="1"/>
    <col min="7168" max="7168" width="15.625" style="1" customWidth="1"/>
    <col min="7169" max="7169" width="4.625" style="1" customWidth="1"/>
    <col min="7170" max="7171" width="6.625" style="1" customWidth="1"/>
    <col min="7172" max="7173" width="7.625" style="1" customWidth="1"/>
    <col min="7174" max="7174" width="3.625" style="1" customWidth="1"/>
    <col min="7175" max="7175" width="5.625" style="1" customWidth="1"/>
    <col min="7176" max="7177" width="6.625" style="1" customWidth="1"/>
    <col min="7178" max="7179" width="7.625" style="1" customWidth="1"/>
    <col min="7180" max="7181" width="6.625" style="1" customWidth="1"/>
    <col min="7182" max="7184" width="7.625" style="1" customWidth="1"/>
    <col min="7185" max="7185" width="8.625" style="1" customWidth="1"/>
    <col min="7186" max="7186" width="4.5" style="1" bestFit="1" customWidth="1"/>
    <col min="7187" max="7188" width="6.625" style="1" customWidth="1"/>
    <col min="7189" max="7190" width="7.625" style="1" customWidth="1"/>
    <col min="7191" max="7192" width="15.625" style="1" customWidth="1"/>
    <col min="7193" max="7193" width="30.625" style="1" customWidth="1"/>
    <col min="7194" max="7194" width="3.625" style="1" customWidth="1"/>
    <col min="7195" max="7195" width="0" style="1" hidden="1" customWidth="1"/>
    <col min="7196" max="7221" width="3.625" style="1" customWidth="1"/>
    <col min="7222" max="7420" width="9" style="1"/>
    <col min="7421" max="7421" width="2.625" style="1" customWidth="1"/>
    <col min="7422" max="7422" width="8.625" style="1" customWidth="1"/>
    <col min="7423" max="7423" width="30.625" style="1" customWidth="1"/>
    <col min="7424" max="7424" width="15.625" style="1" customWidth="1"/>
    <col min="7425" max="7425" width="4.625" style="1" customWidth="1"/>
    <col min="7426" max="7427" width="6.625" style="1" customWidth="1"/>
    <col min="7428" max="7429" width="7.625" style="1" customWidth="1"/>
    <col min="7430" max="7430" width="3.625" style="1" customWidth="1"/>
    <col min="7431" max="7431" width="5.625" style="1" customWidth="1"/>
    <col min="7432" max="7433" width="6.625" style="1" customWidth="1"/>
    <col min="7434" max="7435" width="7.625" style="1" customWidth="1"/>
    <col min="7436" max="7437" width="6.625" style="1" customWidth="1"/>
    <col min="7438" max="7440" width="7.625" style="1" customWidth="1"/>
    <col min="7441" max="7441" width="8.625" style="1" customWidth="1"/>
    <col min="7442" max="7442" width="4.5" style="1" bestFit="1" customWidth="1"/>
    <col min="7443" max="7444" width="6.625" style="1" customWidth="1"/>
    <col min="7445" max="7446" width="7.625" style="1" customWidth="1"/>
    <col min="7447" max="7448" width="15.625" style="1" customWidth="1"/>
    <col min="7449" max="7449" width="30.625" style="1" customWidth="1"/>
    <col min="7450" max="7450" width="3.625" style="1" customWidth="1"/>
    <col min="7451" max="7451" width="0" style="1" hidden="1" customWidth="1"/>
    <col min="7452" max="7477" width="3.625" style="1" customWidth="1"/>
    <col min="7478" max="7676" width="9" style="1"/>
    <col min="7677" max="7677" width="2.625" style="1" customWidth="1"/>
    <col min="7678" max="7678" width="8.625" style="1" customWidth="1"/>
    <col min="7679" max="7679" width="30.625" style="1" customWidth="1"/>
    <col min="7680" max="7680" width="15.625" style="1" customWidth="1"/>
    <col min="7681" max="7681" width="4.625" style="1" customWidth="1"/>
    <col min="7682" max="7683" width="6.625" style="1" customWidth="1"/>
    <col min="7684" max="7685" width="7.625" style="1" customWidth="1"/>
    <col min="7686" max="7686" width="3.625" style="1" customWidth="1"/>
    <col min="7687" max="7687" width="5.625" style="1" customWidth="1"/>
    <col min="7688" max="7689" width="6.625" style="1" customWidth="1"/>
    <col min="7690" max="7691" width="7.625" style="1" customWidth="1"/>
    <col min="7692" max="7693" width="6.625" style="1" customWidth="1"/>
    <col min="7694" max="7696" width="7.625" style="1" customWidth="1"/>
    <col min="7697" max="7697" width="8.625" style="1" customWidth="1"/>
    <col min="7698" max="7698" width="4.5" style="1" bestFit="1" customWidth="1"/>
    <col min="7699" max="7700" width="6.625" style="1" customWidth="1"/>
    <col min="7701" max="7702" width="7.625" style="1" customWidth="1"/>
    <col min="7703" max="7704" width="15.625" style="1" customWidth="1"/>
    <col min="7705" max="7705" width="30.625" style="1" customWidth="1"/>
    <col min="7706" max="7706" width="3.625" style="1" customWidth="1"/>
    <col min="7707" max="7707" width="0" style="1" hidden="1" customWidth="1"/>
    <col min="7708" max="7733" width="3.625" style="1" customWidth="1"/>
    <col min="7734" max="7932" width="9" style="1"/>
    <col min="7933" max="7933" width="2.625" style="1" customWidth="1"/>
    <col min="7934" max="7934" width="8.625" style="1" customWidth="1"/>
    <col min="7935" max="7935" width="30.625" style="1" customWidth="1"/>
    <col min="7936" max="7936" width="15.625" style="1" customWidth="1"/>
    <col min="7937" max="7937" width="4.625" style="1" customWidth="1"/>
    <col min="7938" max="7939" width="6.625" style="1" customWidth="1"/>
    <col min="7940" max="7941" width="7.625" style="1" customWidth="1"/>
    <col min="7942" max="7942" width="3.625" style="1" customWidth="1"/>
    <col min="7943" max="7943" width="5.625" style="1" customWidth="1"/>
    <col min="7944" max="7945" width="6.625" style="1" customWidth="1"/>
    <col min="7946" max="7947" width="7.625" style="1" customWidth="1"/>
    <col min="7948" max="7949" width="6.625" style="1" customWidth="1"/>
    <col min="7950" max="7952" width="7.625" style="1" customWidth="1"/>
    <col min="7953" max="7953" width="8.625" style="1" customWidth="1"/>
    <col min="7954" max="7954" width="4.5" style="1" bestFit="1" customWidth="1"/>
    <col min="7955" max="7956" width="6.625" style="1" customWidth="1"/>
    <col min="7957" max="7958" width="7.625" style="1" customWidth="1"/>
    <col min="7959" max="7960" width="15.625" style="1" customWidth="1"/>
    <col min="7961" max="7961" width="30.625" style="1" customWidth="1"/>
    <col min="7962" max="7962" width="3.625" style="1" customWidth="1"/>
    <col min="7963" max="7963" width="0" style="1" hidden="1" customWidth="1"/>
    <col min="7964" max="7989" width="3.625" style="1" customWidth="1"/>
    <col min="7990" max="8188" width="9" style="1"/>
    <col min="8189" max="8189" width="2.625" style="1" customWidth="1"/>
    <col min="8190" max="8190" width="8.625" style="1" customWidth="1"/>
    <col min="8191" max="8191" width="30.625" style="1" customWidth="1"/>
    <col min="8192" max="8192" width="15.625" style="1" customWidth="1"/>
    <col min="8193" max="8193" width="4.625" style="1" customWidth="1"/>
    <col min="8194" max="8195" width="6.625" style="1" customWidth="1"/>
    <col min="8196" max="8197" width="7.625" style="1" customWidth="1"/>
    <col min="8198" max="8198" width="3.625" style="1" customWidth="1"/>
    <col min="8199" max="8199" width="5.625" style="1" customWidth="1"/>
    <col min="8200" max="8201" width="6.625" style="1" customWidth="1"/>
    <col min="8202" max="8203" width="7.625" style="1" customWidth="1"/>
    <col min="8204" max="8205" width="6.625" style="1" customWidth="1"/>
    <col min="8206" max="8208" width="7.625" style="1" customWidth="1"/>
    <col min="8209" max="8209" width="8.625" style="1" customWidth="1"/>
    <col min="8210" max="8210" width="4.5" style="1" bestFit="1" customWidth="1"/>
    <col min="8211" max="8212" width="6.625" style="1" customWidth="1"/>
    <col min="8213" max="8214" width="7.625" style="1" customWidth="1"/>
    <col min="8215" max="8216" width="15.625" style="1" customWidth="1"/>
    <col min="8217" max="8217" width="30.625" style="1" customWidth="1"/>
    <col min="8218" max="8218" width="3.625" style="1" customWidth="1"/>
    <col min="8219" max="8219" width="0" style="1" hidden="1" customWidth="1"/>
    <col min="8220" max="8245" width="3.625" style="1" customWidth="1"/>
    <col min="8246" max="8444" width="9" style="1"/>
    <col min="8445" max="8445" width="2.625" style="1" customWidth="1"/>
    <col min="8446" max="8446" width="8.625" style="1" customWidth="1"/>
    <col min="8447" max="8447" width="30.625" style="1" customWidth="1"/>
    <col min="8448" max="8448" width="15.625" style="1" customWidth="1"/>
    <col min="8449" max="8449" width="4.625" style="1" customWidth="1"/>
    <col min="8450" max="8451" width="6.625" style="1" customWidth="1"/>
    <col min="8452" max="8453" width="7.625" style="1" customWidth="1"/>
    <col min="8454" max="8454" width="3.625" style="1" customWidth="1"/>
    <col min="8455" max="8455" width="5.625" style="1" customWidth="1"/>
    <col min="8456" max="8457" width="6.625" style="1" customWidth="1"/>
    <col min="8458" max="8459" width="7.625" style="1" customWidth="1"/>
    <col min="8460" max="8461" width="6.625" style="1" customWidth="1"/>
    <col min="8462" max="8464" width="7.625" style="1" customWidth="1"/>
    <col min="8465" max="8465" width="8.625" style="1" customWidth="1"/>
    <col min="8466" max="8466" width="4.5" style="1" bestFit="1" customWidth="1"/>
    <col min="8467" max="8468" width="6.625" style="1" customWidth="1"/>
    <col min="8469" max="8470" width="7.625" style="1" customWidth="1"/>
    <col min="8471" max="8472" width="15.625" style="1" customWidth="1"/>
    <col min="8473" max="8473" width="30.625" style="1" customWidth="1"/>
    <col min="8474" max="8474" width="3.625" style="1" customWidth="1"/>
    <col min="8475" max="8475" width="0" style="1" hidden="1" customWidth="1"/>
    <col min="8476" max="8501" width="3.625" style="1" customWidth="1"/>
    <col min="8502" max="8700" width="9" style="1"/>
    <col min="8701" max="8701" width="2.625" style="1" customWidth="1"/>
    <col min="8702" max="8702" width="8.625" style="1" customWidth="1"/>
    <col min="8703" max="8703" width="30.625" style="1" customWidth="1"/>
    <col min="8704" max="8704" width="15.625" style="1" customWidth="1"/>
    <col min="8705" max="8705" width="4.625" style="1" customWidth="1"/>
    <col min="8706" max="8707" width="6.625" style="1" customWidth="1"/>
    <col min="8708" max="8709" width="7.625" style="1" customWidth="1"/>
    <col min="8710" max="8710" width="3.625" style="1" customWidth="1"/>
    <col min="8711" max="8711" width="5.625" style="1" customWidth="1"/>
    <col min="8712" max="8713" width="6.625" style="1" customWidth="1"/>
    <col min="8714" max="8715" width="7.625" style="1" customWidth="1"/>
    <col min="8716" max="8717" width="6.625" style="1" customWidth="1"/>
    <col min="8718" max="8720" width="7.625" style="1" customWidth="1"/>
    <col min="8721" max="8721" width="8.625" style="1" customWidth="1"/>
    <col min="8722" max="8722" width="4.5" style="1" bestFit="1" customWidth="1"/>
    <col min="8723" max="8724" width="6.625" style="1" customWidth="1"/>
    <col min="8725" max="8726" width="7.625" style="1" customWidth="1"/>
    <col min="8727" max="8728" width="15.625" style="1" customWidth="1"/>
    <col min="8729" max="8729" width="30.625" style="1" customWidth="1"/>
    <col min="8730" max="8730" width="3.625" style="1" customWidth="1"/>
    <col min="8731" max="8731" width="0" style="1" hidden="1" customWidth="1"/>
    <col min="8732" max="8757" width="3.625" style="1" customWidth="1"/>
    <col min="8758" max="8956" width="9" style="1"/>
    <col min="8957" max="8957" width="2.625" style="1" customWidth="1"/>
    <col min="8958" max="8958" width="8.625" style="1" customWidth="1"/>
    <col min="8959" max="8959" width="30.625" style="1" customWidth="1"/>
    <col min="8960" max="8960" width="15.625" style="1" customWidth="1"/>
    <col min="8961" max="8961" width="4.625" style="1" customWidth="1"/>
    <col min="8962" max="8963" width="6.625" style="1" customWidth="1"/>
    <col min="8964" max="8965" width="7.625" style="1" customWidth="1"/>
    <col min="8966" max="8966" width="3.625" style="1" customWidth="1"/>
    <col min="8967" max="8967" width="5.625" style="1" customWidth="1"/>
    <col min="8968" max="8969" width="6.625" style="1" customWidth="1"/>
    <col min="8970" max="8971" width="7.625" style="1" customWidth="1"/>
    <col min="8972" max="8973" width="6.625" style="1" customWidth="1"/>
    <col min="8974" max="8976" width="7.625" style="1" customWidth="1"/>
    <col min="8977" max="8977" width="8.625" style="1" customWidth="1"/>
    <col min="8978" max="8978" width="4.5" style="1" bestFit="1" customWidth="1"/>
    <col min="8979" max="8980" width="6.625" style="1" customWidth="1"/>
    <col min="8981" max="8982" width="7.625" style="1" customWidth="1"/>
    <col min="8983" max="8984" width="15.625" style="1" customWidth="1"/>
    <col min="8985" max="8985" width="30.625" style="1" customWidth="1"/>
    <col min="8986" max="8986" width="3.625" style="1" customWidth="1"/>
    <col min="8987" max="8987" width="0" style="1" hidden="1" customWidth="1"/>
    <col min="8988" max="9013" width="3.625" style="1" customWidth="1"/>
    <col min="9014" max="9212" width="9" style="1"/>
    <col min="9213" max="9213" width="2.625" style="1" customWidth="1"/>
    <col min="9214" max="9214" width="8.625" style="1" customWidth="1"/>
    <col min="9215" max="9215" width="30.625" style="1" customWidth="1"/>
    <col min="9216" max="9216" width="15.625" style="1" customWidth="1"/>
    <col min="9217" max="9217" width="4.625" style="1" customWidth="1"/>
    <col min="9218" max="9219" width="6.625" style="1" customWidth="1"/>
    <col min="9220" max="9221" width="7.625" style="1" customWidth="1"/>
    <col min="9222" max="9222" width="3.625" style="1" customWidth="1"/>
    <col min="9223" max="9223" width="5.625" style="1" customWidth="1"/>
    <col min="9224" max="9225" width="6.625" style="1" customWidth="1"/>
    <col min="9226" max="9227" width="7.625" style="1" customWidth="1"/>
    <col min="9228" max="9229" width="6.625" style="1" customWidth="1"/>
    <col min="9230" max="9232" width="7.625" style="1" customWidth="1"/>
    <col min="9233" max="9233" width="8.625" style="1" customWidth="1"/>
    <col min="9234" max="9234" width="4.5" style="1" bestFit="1" customWidth="1"/>
    <col min="9235" max="9236" width="6.625" style="1" customWidth="1"/>
    <col min="9237" max="9238" width="7.625" style="1" customWidth="1"/>
    <col min="9239" max="9240" width="15.625" style="1" customWidth="1"/>
    <col min="9241" max="9241" width="30.625" style="1" customWidth="1"/>
    <col min="9242" max="9242" width="3.625" style="1" customWidth="1"/>
    <col min="9243" max="9243" width="0" style="1" hidden="1" customWidth="1"/>
    <col min="9244" max="9269" width="3.625" style="1" customWidth="1"/>
    <col min="9270" max="9468" width="9" style="1"/>
    <col min="9469" max="9469" width="2.625" style="1" customWidth="1"/>
    <col min="9470" max="9470" width="8.625" style="1" customWidth="1"/>
    <col min="9471" max="9471" width="30.625" style="1" customWidth="1"/>
    <col min="9472" max="9472" width="15.625" style="1" customWidth="1"/>
    <col min="9473" max="9473" width="4.625" style="1" customWidth="1"/>
    <col min="9474" max="9475" width="6.625" style="1" customWidth="1"/>
    <col min="9476" max="9477" width="7.625" style="1" customWidth="1"/>
    <col min="9478" max="9478" width="3.625" style="1" customWidth="1"/>
    <col min="9479" max="9479" width="5.625" style="1" customWidth="1"/>
    <col min="9480" max="9481" width="6.625" style="1" customWidth="1"/>
    <col min="9482" max="9483" width="7.625" style="1" customWidth="1"/>
    <col min="9484" max="9485" width="6.625" style="1" customWidth="1"/>
    <col min="9486" max="9488" width="7.625" style="1" customWidth="1"/>
    <col min="9489" max="9489" width="8.625" style="1" customWidth="1"/>
    <col min="9490" max="9490" width="4.5" style="1" bestFit="1" customWidth="1"/>
    <col min="9491" max="9492" width="6.625" style="1" customWidth="1"/>
    <col min="9493" max="9494" width="7.625" style="1" customWidth="1"/>
    <col min="9495" max="9496" width="15.625" style="1" customWidth="1"/>
    <col min="9497" max="9497" width="30.625" style="1" customWidth="1"/>
    <col min="9498" max="9498" width="3.625" style="1" customWidth="1"/>
    <col min="9499" max="9499" width="0" style="1" hidden="1" customWidth="1"/>
    <col min="9500" max="9525" width="3.625" style="1" customWidth="1"/>
    <col min="9526" max="9724" width="9" style="1"/>
    <col min="9725" max="9725" width="2.625" style="1" customWidth="1"/>
    <col min="9726" max="9726" width="8.625" style="1" customWidth="1"/>
    <col min="9727" max="9727" width="30.625" style="1" customWidth="1"/>
    <col min="9728" max="9728" width="15.625" style="1" customWidth="1"/>
    <col min="9729" max="9729" width="4.625" style="1" customWidth="1"/>
    <col min="9730" max="9731" width="6.625" style="1" customWidth="1"/>
    <col min="9732" max="9733" width="7.625" style="1" customWidth="1"/>
    <col min="9734" max="9734" width="3.625" style="1" customWidth="1"/>
    <col min="9735" max="9735" width="5.625" style="1" customWidth="1"/>
    <col min="9736" max="9737" width="6.625" style="1" customWidth="1"/>
    <col min="9738" max="9739" width="7.625" style="1" customWidth="1"/>
    <col min="9740" max="9741" width="6.625" style="1" customWidth="1"/>
    <col min="9742" max="9744" width="7.625" style="1" customWidth="1"/>
    <col min="9745" max="9745" width="8.625" style="1" customWidth="1"/>
    <col min="9746" max="9746" width="4.5" style="1" bestFit="1" customWidth="1"/>
    <col min="9747" max="9748" width="6.625" style="1" customWidth="1"/>
    <col min="9749" max="9750" width="7.625" style="1" customWidth="1"/>
    <col min="9751" max="9752" width="15.625" style="1" customWidth="1"/>
    <col min="9753" max="9753" width="30.625" style="1" customWidth="1"/>
    <col min="9754" max="9754" width="3.625" style="1" customWidth="1"/>
    <col min="9755" max="9755" width="0" style="1" hidden="1" customWidth="1"/>
    <col min="9756" max="9781" width="3.625" style="1" customWidth="1"/>
    <col min="9782" max="9980" width="9" style="1"/>
    <col min="9981" max="9981" width="2.625" style="1" customWidth="1"/>
    <col min="9982" max="9982" width="8.625" style="1" customWidth="1"/>
    <col min="9983" max="9983" width="30.625" style="1" customWidth="1"/>
    <col min="9984" max="9984" width="15.625" style="1" customWidth="1"/>
    <col min="9985" max="9985" width="4.625" style="1" customWidth="1"/>
    <col min="9986" max="9987" width="6.625" style="1" customWidth="1"/>
    <col min="9988" max="9989" width="7.625" style="1" customWidth="1"/>
    <col min="9990" max="9990" width="3.625" style="1" customWidth="1"/>
    <col min="9991" max="9991" width="5.625" style="1" customWidth="1"/>
    <col min="9992" max="9993" width="6.625" style="1" customWidth="1"/>
    <col min="9994" max="9995" width="7.625" style="1" customWidth="1"/>
    <col min="9996" max="9997" width="6.625" style="1" customWidth="1"/>
    <col min="9998" max="10000" width="7.625" style="1" customWidth="1"/>
    <col min="10001" max="10001" width="8.625" style="1" customWidth="1"/>
    <col min="10002" max="10002" width="4.5" style="1" bestFit="1" customWidth="1"/>
    <col min="10003" max="10004" width="6.625" style="1" customWidth="1"/>
    <col min="10005" max="10006" width="7.625" style="1" customWidth="1"/>
    <col min="10007" max="10008" width="15.625" style="1" customWidth="1"/>
    <col min="10009" max="10009" width="30.625" style="1" customWidth="1"/>
    <col min="10010" max="10010" width="3.625" style="1" customWidth="1"/>
    <col min="10011" max="10011" width="0" style="1" hidden="1" customWidth="1"/>
    <col min="10012" max="10037" width="3.625" style="1" customWidth="1"/>
    <col min="10038" max="10236" width="9" style="1"/>
    <col min="10237" max="10237" width="2.625" style="1" customWidth="1"/>
    <col min="10238" max="10238" width="8.625" style="1" customWidth="1"/>
    <col min="10239" max="10239" width="30.625" style="1" customWidth="1"/>
    <col min="10240" max="10240" width="15.625" style="1" customWidth="1"/>
    <col min="10241" max="10241" width="4.625" style="1" customWidth="1"/>
    <col min="10242" max="10243" width="6.625" style="1" customWidth="1"/>
    <col min="10244" max="10245" width="7.625" style="1" customWidth="1"/>
    <col min="10246" max="10246" width="3.625" style="1" customWidth="1"/>
    <col min="10247" max="10247" width="5.625" style="1" customWidth="1"/>
    <col min="10248" max="10249" width="6.625" style="1" customWidth="1"/>
    <col min="10250" max="10251" width="7.625" style="1" customWidth="1"/>
    <col min="10252" max="10253" width="6.625" style="1" customWidth="1"/>
    <col min="10254" max="10256" width="7.625" style="1" customWidth="1"/>
    <col min="10257" max="10257" width="8.625" style="1" customWidth="1"/>
    <col min="10258" max="10258" width="4.5" style="1" bestFit="1" customWidth="1"/>
    <col min="10259" max="10260" width="6.625" style="1" customWidth="1"/>
    <col min="10261" max="10262" width="7.625" style="1" customWidth="1"/>
    <col min="10263" max="10264" width="15.625" style="1" customWidth="1"/>
    <col min="10265" max="10265" width="30.625" style="1" customWidth="1"/>
    <col min="10266" max="10266" width="3.625" style="1" customWidth="1"/>
    <col min="10267" max="10267" width="0" style="1" hidden="1" customWidth="1"/>
    <col min="10268" max="10293" width="3.625" style="1" customWidth="1"/>
    <col min="10294" max="10492" width="9" style="1"/>
    <col min="10493" max="10493" width="2.625" style="1" customWidth="1"/>
    <col min="10494" max="10494" width="8.625" style="1" customWidth="1"/>
    <col min="10495" max="10495" width="30.625" style="1" customWidth="1"/>
    <col min="10496" max="10496" width="15.625" style="1" customWidth="1"/>
    <col min="10497" max="10497" width="4.625" style="1" customWidth="1"/>
    <col min="10498" max="10499" width="6.625" style="1" customWidth="1"/>
    <col min="10500" max="10501" width="7.625" style="1" customWidth="1"/>
    <col min="10502" max="10502" width="3.625" style="1" customWidth="1"/>
    <col min="10503" max="10503" width="5.625" style="1" customWidth="1"/>
    <col min="10504" max="10505" width="6.625" style="1" customWidth="1"/>
    <col min="10506" max="10507" width="7.625" style="1" customWidth="1"/>
    <col min="10508" max="10509" width="6.625" style="1" customWidth="1"/>
    <col min="10510" max="10512" width="7.625" style="1" customWidth="1"/>
    <col min="10513" max="10513" width="8.625" style="1" customWidth="1"/>
    <col min="10514" max="10514" width="4.5" style="1" bestFit="1" customWidth="1"/>
    <col min="10515" max="10516" width="6.625" style="1" customWidth="1"/>
    <col min="10517" max="10518" width="7.625" style="1" customWidth="1"/>
    <col min="10519" max="10520" width="15.625" style="1" customWidth="1"/>
    <col min="10521" max="10521" width="30.625" style="1" customWidth="1"/>
    <col min="10522" max="10522" width="3.625" style="1" customWidth="1"/>
    <col min="10523" max="10523" width="0" style="1" hidden="1" customWidth="1"/>
    <col min="10524" max="10549" width="3.625" style="1" customWidth="1"/>
    <col min="10550" max="10748" width="9" style="1"/>
    <col min="10749" max="10749" width="2.625" style="1" customWidth="1"/>
    <col min="10750" max="10750" width="8.625" style="1" customWidth="1"/>
    <col min="10751" max="10751" width="30.625" style="1" customWidth="1"/>
    <col min="10752" max="10752" width="15.625" style="1" customWidth="1"/>
    <col min="10753" max="10753" width="4.625" style="1" customWidth="1"/>
    <col min="10754" max="10755" width="6.625" style="1" customWidth="1"/>
    <col min="10756" max="10757" width="7.625" style="1" customWidth="1"/>
    <col min="10758" max="10758" width="3.625" style="1" customWidth="1"/>
    <col min="10759" max="10759" width="5.625" style="1" customWidth="1"/>
    <col min="10760" max="10761" width="6.625" style="1" customWidth="1"/>
    <col min="10762" max="10763" width="7.625" style="1" customWidth="1"/>
    <col min="10764" max="10765" width="6.625" style="1" customWidth="1"/>
    <col min="10766" max="10768" width="7.625" style="1" customWidth="1"/>
    <col min="10769" max="10769" width="8.625" style="1" customWidth="1"/>
    <col min="10770" max="10770" width="4.5" style="1" bestFit="1" customWidth="1"/>
    <col min="10771" max="10772" width="6.625" style="1" customWidth="1"/>
    <col min="10773" max="10774" width="7.625" style="1" customWidth="1"/>
    <col min="10775" max="10776" width="15.625" style="1" customWidth="1"/>
    <col min="10777" max="10777" width="30.625" style="1" customWidth="1"/>
    <col min="10778" max="10778" width="3.625" style="1" customWidth="1"/>
    <col min="10779" max="10779" width="0" style="1" hidden="1" customWidth="1"/>
    <col min="10780" max="10805" width="3.625" style="1" customWidth="1"/>
    <col min="10806" max="11004" width="9" style="1"/>
    <col min="11005" max="11005" width="2.625" style="1" customWidth="1"/>
    <col min="11006" max="11006" width="8.625" style="1" customWidth="1"/>
    <col min="11007" max="11007" width="30.625" style="1" customWidth="1"/>
    <col min="11008" max="11008" width="15.625" style="1" customWidth="1"/>
    <col min="11009" max="11009" width="4.625" style="1" customWidth="1"/>
    <col min="11010" max="11011" width="6.625" style="1" customWidth="1"/>
    <col min="11012" max="11013" width="7.625" style="1" customWidth="1"/>
    <col min="11014" max="11014" width="3.625" style="1" customWidth="1"/>
    <col min="11015" max="11015" width="5.625" style="1" customWidth="1"/>
    <col min="11016" max="11017" width="6.625" style="1" customWidth="1"/>
    <col min="11018" max="11019" width="7.625" style="1" customWidth="1"/>
    <col min="11020" max="11021" width="6.625" style="1" customWidth="1"/>
    <col min="11022" max="11024" width="7.625" style="1" customWidth="1"/>
    <col min="11025" max="11025" width="8.625" style="1" customWidth="1"/>
    <col min="11026" max="11026" width="4.5" style="1" bestFit="1" customWidth="1"/>
    <col min="11027" max="11028" width="6.625" style="1" customWidth="1"/>
    <col min="11029" max="11030" width="7.625" style="1" customWidth="1"/>
    <col min="11031" max="11032" width="15.625" style="1" customWidth="1"/>
    <col min="11033" max="11033" width="30.625" style="1" customWidth="1"/>
    <col min="11034" max="11034" width="3.625" style="1" customWidth="1"/>
    <col min="11035" max="11035" width="0" style="1" hidden="1" customWidth="1"/>
    <col min="11036" max="11061" width="3.625" style="1" customWidth="1"/>
    <col min="11062" max="11260" width="9" style="1"/>
    <col min="11261" max="11261" width="2.625" style="1" customWidth="1"/>
    <col min="11262" max="11262" width="8.625" style="1" customWidth="1"/>
    <col min="11263" max="11263" width="30.625" style="1" customWidth="1"/>
    <col min="11264" max="11264" width="15.625" style="1" customWidth="1"/>
    <col min="11265" max="11265" width="4.625" style="1" customWidth="1"/>
    <col min="11266" max="11267" width="6.625" style="1" customWidth="1"/>
    <col min="11268" max="11269" width="7.625" style="1" customWidth="1"/>
    <col min="11270" max="11270" width="3.625" style="1" customWidth="1"/>
    <col min="11271" max="11271" width="5.625" style="1" customWidth="1"/>
    <col min="11272" max="11273" width="6.625" style="1" customWidth="1"/>
    <col min="11274" max="11275" width="7.625" style="1" customWidth="1"/>
    <col min="11276" max="11277" width="6.625" style="1" customWidth="1"/>
    <col min="11278" max="11280" width="7.625" style="1" customWidth="1"/>
    <col min="11281" max="11281" width="8.625" style="1" customWidth="1"/>
    <col min="11282" max="11282" width="4.5" style="1" bestFit="1" customWidth="1"/>
    <col min="11283" max="11284" width="6.625" style="1" customWidth="1"/>
    <col min="11285" max="11286" width="7.625" style="1" customWidth="1"/>
    <col min="11287" max="11288" width="15.625" style="1" customWidth="1"/>
    <col min="11289" max="11289" width="30.625" style="1" customWidth="1"/>
    <col min="11290" max="11290" width="3.625" style="1" customWidth="1"/>
    <col min="11291" max="11291" width="0" style="1" hidden="1" customWidth="1"/>
    <col min="11292" max="11317" width="3.625" style="1" customWidth="1"/>
    <col min="11318" max="11516" width="9" style="1"/>
    <col min="11517" max="11517" width="2.625" style="1" customWidth="1"/>
    <col min="11518" max="11518" width="8.625" style="1" customWidth="1"/>
    <col min="11519" max="11519" width="30.625" style="1" customWidth="1"/>
    <col min="11520" max="11520" width="15.625" style="1" customWidth="1"/>
    <col min="11521" max="11521" width="4.625" style="1" customWidth="1"/>
    <col min="11522" max="11523" width="6.625" style="1" customWidth="1"/>
    <col min="11524" max="11525" width="7.625" style="1" customWidth="1"/>
    <col min="11526" max="11526" width="3.625" style="1" customWidth="1"/>
    <col min="11527" max="11527" width="5.625" style="1" customWidth="1"/>
    <col min="11528" max="11529" width="6.625" style="1" customWidth="1"/>
    <col min="11530" max="11531" width="7.625" style="1" customWidth="1"/>
    <col min="11532" max="11533" width="6.625" style="1" customWidth="1"/>
    <col min="11534" max="11536" width="7.625" style="1" customWidth="1"/>
    <col min="11537" max="11537" width="8.625" style="1" customWidth="1"/>
    <col min="11538" max="11538" width="4.5" style="1" bestFit="1" customWidth="1"/>
    <col min="11539" max="11540" width="6.625" style="1" customWidth="1"/>
    <col min="11541" max="11542" width="7.625" style="1" customWidth="1"/>
    <col min="11543" max="11544" width="15.625" style="1" customWidth="1"/>
    <col min="11545" max="11545" width="30.625" style="1" customWidth="1"/>
    <col min="11546" max="11546" width="3.625" style="1" customWidth="1"/>
    <col min="11547" max="11547" width="0" style="1" hidden="1" customWidth="1"/>
    <col min="11548" max="11573" width="3.625" style="1" customWidth="1"/>
    <col min="11574" max="11772" width="9" style="1"/>
    <col min="11773" max="11773" width="2.625" style="1" customWidth="1"/>
    <col min="11774" max="11774" width="8.625" style="1" customWidth="1"/>
    <col min="11775" max="11775" width="30.625" style="1" customWidth="1"/>
    <col min="11776" max="11776" width="15.625" style="1" customWidth="1"/>
    <col min="11777" max="11777" width="4.625" style="1" customWidth="1"/>
    <col min="11778" max="11779" width="6.625" style="1" customWidth="1"/>
    <col min="11780" max="11781" width="7.625" style="1" customWidth="1"/>
    <col min="11782" max="11782" width="3.625" style="1" customWidth="1"/>
    <col min="11783" max="11783" width="5.625" style="1" customWidth="1"/>
    <col min="11784" max="11785" width="6.625" style="1" customWidth="1"/>
    <col min="11786" max="11787" width="7.625" style="1" customWidth="1"/>
    <col min="11788" max="11789" width="6.625" style="1" customWidth="1"/>
    <col min="11790" max="11792" width="7.625" style="1" customWidth="1"/>
    <col min="11793" max="11793" width="8.625" style="1" customWidth="1"/>
    <col min="11794" max="11794" width="4.5" style="1" bestFit="1" customWidth="1"/>
    <col min="11795" max="11796" width="6.625" style="1" customWidth="1"/>
    <col min="11797" max="11798" width="7.625" style="1" customWidth="1"/>
    <col min="11799" max="11800" width="15.625" style="1" customWidth="1"/>
    <col min="11801" max="11801" width="30.625" style="1" customWidth="1"/>
    <col min="11802" max="11802" width="3.625" style="1" customWidth="1"/>
    <col min="11803" max="11803" width="0" style="1" hidden="1" customWidth="1"/>
    <col min="11804" max="11829" width="3.625" style="1" customWidth="1"/>
    <col min="11830" max="12028" width="9" style="1"/>
    <col min="12029" max="12029" width="2.625" style="1" customWidth="1"/>
    <col min="12030" max="12030" width="8.625" style="1" customWidth="1"/>
    <col min="12031" max="12031" width="30.625" style="1" customWidth="1"/>
    <col min="12032" max="12032" width="15.625" style="1" customWidth="1"/>
    <col min="12033" max="12033" width="4.625" style="1" customWidth="1"/>
    <col min="12034" max="12035" width="6.625" style="1" customWidth="1"/>
    <col min="12036" max="12037" width="7.625" style="1" customWidth="1"/>
    <col min="12038" max="12038" width="3.625" style="1" customWidth="1"/>
    <col min="12039" max="12039" width="5.625" style="1" customWidth="1"/>
    <col min="12040" max="12041" width="6.625" style="1" customWidth="1"/>
    <col min="12042" max="12043" width="7.625" style="1" customWidth="1"/>
    <col min="12044" max="12045" width="6.625" style="1" customWidth="1"/>
    <col min="12046" max="12048" width="7.625" style="1" customWidth="1"/>
    <col min="12049" max="12049" width="8.625" style="1" customWidth="1"/>
    <col min="12050" max="12050" width="4.5" style="1" bestFit="1" customWidth="1"/>
    <col min="12051" max="12052" width="6.625" style="1" customWidth="1"/>
    <col min="12053" max="12054" width="7.625" style="1" customWidth="1"/>
    <col min="12055" max="12056" width="15.625" style="1" customWidth="1"/>
    <col min="12057" max="12057" width="30.625" style="1" customWidth="1"/>
    <col min="12058" max="12058" width="3.625" style="1" customWidth="1"/>
    <col min="12059" max="12059" width="0" style="1" hidden="1" customWidth="1"/>
    <col min="12060" max="12085" width="3.625" style="1" customWidth="1"/>
    <col min="12086" max="12284" width="9" style="1"/>
    <col min="12285" max="12285" width="2.625" style="1" customWidth="1"/>
    <col min="12286" max="12286" width="8.625" style="1" customWidth="1"/>
    <col min="12287" max="12287" width="30.625" style="1" customWidth="1"/>
    <col min="12288" max="12288" width="15.625" style="1" customWidth="1"/>
    <col min="12289" max="12289" width="4.625" style="1" customWidth="1"/>
    <col min="12290" max="12291" width="6.625" style="1" customWidth="1"/>
    <col min="12292" max="12293" width="7.625" style="1" customWidth="1"/>
    <col min="12294" max="12294" width="3.625" style="1" customWidth="1"/>
    <col min="12295" max="12295" width="5.625" style="1" customWidth="1"/>
    <col min="12296" max="12297" width="6.625" style="1" customWidth="1"/>
    <col min="12298" max="12299" width="7.625" style="1" customWidth="1"/>
    <col min="12300" max="12301" width="6.625" style="1" customWidth="1"/>
    <col min="12302" max="12304" width="7.625" style="1" customWidth="1"/>
    <col min="12305" max="12305" width="8.625" style="1" customWidth="1"/>
    <col min="12306" max="12306" width="4.5" style="1" bestFit="1" customWidth="1"/>
    <col min="12307" max="12308" width="6.625" style="1" customWidth="1"/>
    <col min="12309" max="12310" width="7.625" style="1" customWidth="1"/>
    <col min="12311" max="12312" width="15.625" style="1" customWidth="1"/>
    <col min="12313" max="12313" width="30.625" style="1" customWidth="1"/>
    <col min="12314" max="12314" width="3.625" style="1" customWidth="1"/>
    <col min="12315" max="12315" width="0" style="1" hidden="1" customWidth="1"/>
    <col min="12316" max="12341" width="3.625" style="1" customWidth="1"/>
    <col min="12342" max="12540" width="9" style="1"/>
    <col min="12541" max="12541" width="2.625" style="1" customWidth="1"/>
    <col min="12542" max="12542" width="8.625" style="1" customWidth="1"/>
    <col min="12543" max="12543" width="30.625" style="1" customWidth="1"/>
    <col min="12544" max="12544" width="15.625" style="1" customWidth="1"/>
    <col min="12545" max="12545" width="4.625" style="1" customWidth="1"/>
    <col min="12546" max="12547" width="6.625" style="1" customWidth="1"/>
    <col min="12548" max="12549" width="7.625" style="1" customWidth="1"/>
    <col min="12550" max="12550" width="3.625" style="1" customWidth="1"/>
    <col min="12551" max="12551" width="5.625" style="1" customWidth="1"/>
    <col min="12552" max="12553" width="6.625" style="1" customWidth="1"/>
    <col min="12554" max="12555" width="7.625" style="1" customWidth="1"/>
    <col min="12556" max="12557" width="6.625" style="1" customWidth="1"/>
    <col min="12558" max="12560" width="7.625" style="1" customWidth="1"/>
    <col min="12561" max="12561" width="8.625" style="1" customWidth="1"/>
    <col min="12562" max="12562" width="4.5" style="1" bestFit="1" customWidth="1"/>
    <col min="12563" max="12564" width="6.625" style="1" customWidth="1"/>
    <col min="12565" max="12566" width="7.625" style="1" customWidth="1"/>
    <col min="12567" max="12568" width="15.625" style="1" customWidth="1"/>
    <col min="12569" max="12569" width="30.625" style="1" customWidth="1"/>
    <col min="12570" max="12570" width="3.625" style="1" customWidth="1"/>
    <col min="12571" max="12571" width="0" style="1" hidden="1" customWidth="1"/>
    <col min="12572" max="12597" width="3.625" style="1" customWidth="1"/>
    <col min="12598" max="12796" width="9" style="1"/>
    <col min="12797" max="12797" width="2.625" style="1" customWidth="1"/>
    <col min="12798" max="12798" width="8.625" style="1" customWidth="1"/>
    <col min="12799" max="12799" width="30.625" style="1" customWidth="1"/>
    <col min="12800" max="12800" width="15.625" style="1" customWidth="1"/>
    <col min="12801" max="12801" width="4.625" style="1" customWidth="1"/>
    <col min="12802" max="12803" width="6.625" style="1" customWidth="1"/>
    <col min="12804" max="12805" width="7.625" style="1" customWidth="1"/>
    <col min="12806" max="12806" width="3.625" style="1" customWidth="1"/>
    <col min="12807" max="12807" width="5.625" style="1" customWidth="1"/>
    <col min="12808" max="12809" width="6.625" style="1" customWidth="1"/>
    <col min="12810" max="12811" width="7.625" style="1" customWidth="1"/>
    <col min="12812" max="12813" width="6.625" style="1" customWidth="1"/>
    <col min="12814" max="12816" width="7.625" style="1" customWidth="1"/>
    <col min="12817" max="12817" width="8.625" style="1" customWidth="1"/>
    <col min="12818" max="12818" width="4.5" style="1" bestFit="1" customWidth="1"/>
    <col min="12819" max="12820" width="6.625" style="1" customWidth="1"/>
    <col min="12821" max="12822" width="7.625" style="1" customWidth="1"/>
    <col min="12823" max="12824" width="15.625" style="1" customWidth="1"/>
    <col min="12825" max="12825" width="30.625" style="1" customWidth="1"/>
    <col min="12826" max="12826" width="3.625" style="1" customWidth="1"/>
    <col min="12827" max="12827" width="0" style="1" hidden="1" customWidth="1"/>
    <col min="12828" max="12853" width="3.625" style="1" customWidth="1"/>
    <col min="12854" max="13052" width="9" style="1"/>
    <col min="13053" max="13053" width="2.625" style="1" customWidth="1"/>
    <col min="13054" max="13054" width="8.625" style="1" customWidth="1"/>
    <col min="13055" max="13055" width="30.625" style="1" customWidth="1"/>
    <col min="13056" max="13056" width="15.625" style="1" customWidth="1"/>
    <col min="13057" max="13057" width="4.625" style="1" customWidth="1"/>
    <col min="13058" max="13059" width="6.625" style="1" customWidth="1"/>
    <col min="13060" max="13061" width="7.625" style="1" customWidth="1"/>
    <col min="13062" max="13062" width="3.625" style="1" customWidth="1"/>
    <col min="13063" max="13063" width="5.625" style="1" customWidth="1"/>
    <col min="13064" max="13065" width="6.625" style="1" customWidth="1"/>
    <col min="13066" max="13067" width="7.625" style="1" customWidth="1"/>
    <col min="13068" max="13069" width="6.625" style="1" customWidth="1"/>
    <col min="13070" max="13072" width="7.625" style="1" customWidth="1"/>
    <col min="13073" max="13073" width="8.625" style="1" customWidth="1"/>
    <col min="13074" max="13074" width="4.5" style="1" bestFit="1" customWidth="1"/>
    <col min="13075" max="13076" width="6.625" style="1" customWidth="1"/>
    <col min="13077" max="13078" width="7.625" style="1" customWidth="1"/>
    <col min="13079" max="13080" width="15.625" style="1" customWidth="1"/>
    <col min="13081" max="13081" width="30.625" style="1" customWidth="1"/>
    <col min="13082" max="13082" width="3.625" style="1" customWidth="1"/>
    <col min="13083" max="13083" width="0" style="1" hidden="1" customWidth="1"/>
    <col min="13084" max="13109" width="3.625" style="1" customWidth="1"/>
    <col min="13110" max="13308" width="9" style="1"/>
    <col min="13309" max="13309" width="2.625" style="1" customWidth="1"/>
    <col min="13310" max="13310" width="8.625" style="1" customWidth="1"/>
    <col min="13311" max="13311" width="30.625" style="1" customWidth="1"/>
    <col min="13312" max="13312" width="15.625" style="1" customWidth="1"/>
    <col min="13313" max="13313" width="4.625" style="1" customWidth="1"/>
    <col min="13314" max="13315" width="6.625" style="1" customWidth="1"/>
    <col min="13316" max="13317" width="7.625" style="1" customWidth="1"/>
    <col min="13318" max="13318" width="3.625" style="1" customWidth="1"/>
    <col min="13319" max="13319" width="5.625" style="1" customWidth="1"/>
    <col min="13320" max="13321" width="6.625" style="1" customWidth="1"/>
    <col min="13322" max="13323" width="7.625" style="1" customWidth="1"/>
    <col min="13324" max="13325" width="6.625" style="1" customWidth="1"/>
    <col min="13326" max="13328" width="7.625" style="1" customWidth="1"/>
    <col min="13329" max="13329" width="8.625" style="1" customWidth="1"/>
    <col min="13330" max="13330" width="4.5" style="1" bestFit="1" customWidth="1"/>
    <col min="13331" max="13332" width="6.625" style="1" customWidth="1"/>
    <col min="13333" max="13334" width="7.625" style="1" customWidth="1"/>
    <col min="13335" max="13336" width="15.625" style="1" customWidth="1"/>
    <col min="13337" max="13337" width="30.625" style="1" customWidth="1"/>
    <col min="13338" max="13338" width="3.625" style="1" customWidth="1"/>
    <col min="13339" max="13339" width="0" style="1" hidden="1" customWidth="1"/>
    <col min="13340" max="13365" width="3.625" style="1" customWidth="1"/>
    <col min="13366" max="13564" width="9" style="1"/>
    <col min="13565" max="13565" width="2.625" style="1" customWidth="1"/>
    <col min="13566" max="13566" width="8.625" style="1" customWidth="1"/>
    <col min="13567" max="13567" width="30.625" style="1" customWidth="1"/>
    <col min="13568" max="13568" width="15.625" style="1" customWidth="1"/>
    <col min="13569" max="13569" width="4.625" style="1" customWidth="1"/>
    <col min="13570" max="13571" width="6.625" style="1" customWidth="1"/>
    <col min="13572" max="13573" width="7.625" style="1" customWidth="1"/>
    <col min="13574" max="13574" width="3.625" style="1" customWidth="1"/>
    <col min="13575" max="13575" width="5.625" style="1" customWidth="1"/>
    <col min="13576" max="13577" width="6.625" style="1" customWidth="1"/>
    <col min="13578" max="13579" width="7.625" style="1" customWidth="1"/>
    <col min="13580" max="13581" width="6.625" style="1" customWidth="1"/>
    <col min="13582" max="13584" width="7.625" style="1" customWidth="1"/>
    <col min="13585" max="13585" width="8.625" style="1" customWidth="1"/>
    <col min="13586" max="13586" width="4.5" style="1" bestFit="1" customWidth="1"/>
    <col min="13587" max="13588" width="6.625" style="1" customWidth="1"/>
    <col min="13589" max="13590" width="7.625" style="1" customWidth="1"/>
    <col min="13591" max="13592" width="15.625" style="1" customWidth="1"/>
    <col min="13593" max="13593" width="30.625" style="1" customWidth="1"/>
    <col min="13594" max="13594" width="3.625" style="1" customWidth="1"/>
    <col min="13595" max="13595" width="0" style="1" hidden="1" customWidth="1"/>
    <col min="13596" max="13621" width="3.625" style="1" customWidth="1"/>
    <col min="13622" max="13820" width="9" style="1"/>
    <col min="13821" max="13821" width="2.625" style="1" customWidth="1"/>
    <col min="13822" max="13822" width="8.625" style="1" customWidth="1"/>
    <col min="13823" max="13823" width="30.625" style="1" customWidth="1"/>
    <col min="13824" max="13824" width="15.625" style="1" customWidth="1"/>
    <col min="13825" max="13825" width="4.625" style="1" customWidth="1"/>
    <col min="13826" max="13827" width="6.625" style="1" customWidth="1"/>
    <col min="13828" max="13829" width="7.625" style="1" customWidth="1"/>
    <col min="13830" max="13830" width="3.625" style="1" customWidth="1"/>
    <col min="13831" max="13831" width="5.625" style="1" customWidth="1"/>
    <col min="13832" max="13833" width="6.625" style="1" customWidth="1"/>
    <col min="13834" max="13835" width="7.625" style="1" customWidth="1"/>
    <col min="13836" max="13837" width="6.625" style="1" customWidth="1"/>
    <col min="13838" max="13840" width="7.625" style="1" customWidth="1"/>
    <col min="13841" max="13841" width="8.625" style="1" customWidth="1"/>
    <col min="13842" max="13842" width="4.5" style="1" bestFit="1" customWidth="1"/>
    <col min="13843" max="13844" width="6.625" style="1" customWidth="1"/>
    <col min="13845" max="13846" width="7.625" style="1" customWidth="1"/>
    <col min="13847" max="13848" width="15.625" style="1" customWidth="1"/>
    <col min="13849" max="13849" width="30.625" style="1" customWidth="1"/>
    <col min="13850" max="13850" width="3.625" style="1" customWidth="1"/>
    <col min="13851" max="13851" width="0" style="1" hidden="1" customWidth="1"/>
    <col min="13852" max="13877" width="3.625" style="1" customWidth="1"/>
    <col min="13878" max="14076" width="9" style="1"/>
    <col min="14077" max="14077" width="2.625" style="1" customWidth="1"/>
    <col min="14078" max="14078" width="8.625" style="1" customWidth="1"/>
    <col min="14079" max="14079" width="30.625" style="1" customWidth="1"/>
    <col min="14080" max="14080" width="15.625" style="1" customWidth="1"/>
    <col min="14081" max="14081" width="4.625" style="1" customWidth="1"/>
    <col min="14082" max="14083" width="6.625" style="1" customWidth="1"/>
    <col min="14084" max="14085" width="7.625" style="1" customWidth="1"/>
    <col min="14086" max="14086" width="3.625" style="1" customWidth="1"/>
    <col min="14087" max="14087" width="5.625" style="1" customWidth="1"/>
    <col min="14088" max="14089" width="6.625" style="1" customWidth="1"/>
    <col min="14090" max="14091" width="7.625" style="1" customWidth="1"/>
    <col min="14092" max="14093" width="6.625" style="1" customWidth="1"/>
    <col min="14094" max="14096" width="7.625" style="1" customWidth="1"/>
    <col min="14097" max="14097" width="8.625" style="1" customWidth="1"/>
    <col min="14098" max="14098" width="4.5" style="1" bestFit="1" customWidth="1"/>
    <col min="14099" max="14100" width="6.625" style="1" customWidth="1"/>
    <col min="14101" max="14102" width="7.625" style="1" customWidth="1"/>
    <col min="14103" max="14104" width="15.625" style="1" customWidth="1"/>
    <col min="14105" max="14105" width="30.625" style="1" customWidth="1"/>
    <col min="14106" max="14106" width="3.625" style="1" customWidth="1"/>
    <col min="14107" max="14107" width="0" style="1" hidden="1" customWidth="1"/>
    <col min="14108" max="14133" width="3.625" style="1" customWidth="1"/>
    <col min="14134" max="14332" width="9" style="1"/>
    <col min="14333" max="14333" width="2.625" style="1" customWidth="1"/>
    <col min="14334" max="14334" width="8.625" style="1" customWidth="1"/>
    <col min="14335" max="14335" width="30.625" style="1" customWidth="1"/>
    <col min="14336" max="14336" width="15.625" style="1" customWidth="1"/>
    <col min="14337" max="14337" width="4.625" style="1" customWidth="1"/>
    <col min="14338" max="14339" width="6.625" style="1" customWidth="1"/>
    <col min="14340" max="14341" width="7.625" style="1" customWidth="1"/>
    <col min="14342" max="14342" width="3.625" style="1" customWidth="1"/>
    <col min="14343" max="14343" width="5.625" style="1" customWidth="1"/>
    <col min="14344" max="14345" width="6.625" style="1" customWidth="1"/>
    <col min="14346" max="14347" width="7.625" style="1" customWidth="1"/>
    <col min="14348" max="14349" width="6.625" style="1" customWidth="1"/>
    <col min="14350" max="14352" width="7.625" style="1" customWidth="1"/>
    <col min="14353" max="14353" width="8.625" style="1" customWidth="1"/>
    <col min="14354" max="14354" width="4.5" style="1" bestFit="1" customWidth="1"/>
    <col min="14355" max="14356" width="6.625" style="1" customWidth="1"/>
    <col min="14357" max="14358" width="7.625" style="1" customWidth="1"/>
    <col min="14359" max="14360" width="15.625" style="1" customWidth="1"/>
    <col min="14361" max="14361" width="30.625" style="1" customWidth="1"/>
    <col min="14362" max="14362" width="3.625" style="1" customWidth="1"/>
    <col min="14363" max="14363" width="0" style="1" hidden="1" customWidth="1"/>
    <col min="14364" max="14389" width="3.625" style="1" customWidth="1"/>
    <col min="14390" max="14588" width="9" style="1"/>
    <col min="14589" max="14589" width="2.625" style="1" customWidth="1"/>
    <col min="14590" max="14590" width="8.625" style="1" customWidth="1"/>
    <col min="14591" max="14591" width="30.625" style="1" customWidth="1"/>
    <col min="14592" max="14592" width="15.625" style="1" customWidth="1"/>
    <col min="14593" max="14593" width="4.625" style="1" customWidth="1"/>
    <col min="14594" max="14595" width="6.625" style="1" customWidth="1"/>
    <col min="14596" max="14597" width="7.625" style="1" customWidth="1"/>
    <col min="14598" max="14598" width="3.625" style="1" customWidth="1"/>
    <col min="14599" max="14599" width="5.625" style="1" customWidth="1"/>
    <col min="14600" max="14601" width="6.625" style="1" customWidth="1"/>
    <col min="14602" max="14603" width="7.625" style="1" customWidth="1"/>
    <col min="14604" max="14605" width="6.625" style="1" customWidth="1"/>
    <col min="14606" max="14608" width="7.625" style="1" customWidth="1"/>
    <col min="14609" max="14609" width="8.625" style="1" customWidth="1"/>
    <col min="14610" max="14610" width="4.5" style="1" bestFit="1" customWidth="1"/>
    <col min="14611" max="14612" width="6.625" style="1" customWidth="1"/>
    <col min="14613" max="14614" width="7.625" style="1" customWidth="1"/>
    <col min="14615" max="14616" width="15.625" style="1" customWidth="1"/>
    <col min="14617" max="14617" width="30.625" style="1" customWidth="1"/>
    <col min="14618" max="14618" width="3.625" style="1" customWidth="1"/>
    <col min="14619" max="14619" width="0" style="1" hidden="1" customWidth="1"/>
    <col min="14620" max="14645" width="3.625" style="1" customWidth="1"/>
    <col min="14646" max="14844" width="9" style="1"/>
    <col min="14845" max="14845" width="2.625" style="1" customWidth="1"/>
    <col min="14846" max="14846" width="8.625" style="1" customWidth="1"/>
    <col min="14847" max="14847" width="30.625" style="1" customWidth="1"/>
    <col min="14848" max="14848" width="15.625" style="1" customWidth="1"/>
    <col min="14849" max="14849" width="4.625" style="1" customWidth="1"/>
    <col min="14850" max="14851" width="6.625" style="1" customWidth="1"/>
    <col min="14852" max="14853" width="7.625" style="1" customWidth="1"/>
    <col min="14854" max="14854" width="3.625" style="1" customWidth="1"/>
    <col min="14855" max="14855" width="5.625" style="1" customWidth="1"/>
    <col min="14856" max="14857" width="6.625" style="1" customWidth="1"/>
    <col min="14858" max="14859" width="7.625" style="1" customWidth="1"/>
    <col min="14860" max="14861" width="6.625" style="1" customWidth="1"/>
    <col min="14862" max="14864" width="7.625" style="1" customWidth="1"/>
    <col min="14865" max="14865" width="8.625" style="1" customWidth="1"/>
    <col min="14866" max="14866" width="4.5" style="1" bestFit="1" customWidth="1"/>
    <col min="14867" max="14868" width="6.625" style="1" customWidth="1"/>
    <col min="14869" max="14870" width="7.625" style="1" customWidth="1"/>
    <col min="14871" max="14872" width="15.625" style="1" customWidth="1"/>
    <col min="14873" max="14873" width="30.625" style="1" customWidth="1"/>
    <col min="14874" max="14874" width="3.625" style="1" customWidth="1"/>
    <col min="14875" max="14875" width="0" style="1" hidden="1" customWidth="1"/>
    <col min="14876" max="14901" width="3.625" style="1" customWidth="1"/>
    <col min="14902" max="15100" width="9" style="1"/>
    <col min="15101" max="15101" width="2.625" style="1" customWidth="1"/>
    <col min="15102" max="15102" width="8.625" style="1" customWidth="1"/>
    <col min="15103" max="15103" width="30.625" style="1" customWidth="1"/>
    <col min="15104" max="15104" width="15.625" style="1" customWidth="1"/>
    <col min="15105" max="15105" width="4.625" style="1" customWidth="1"/>
    <col min="15106" max="15107" width="6.625" style="1" customWidth="1"/>
    <col min="15108" max="15109" width="7.625" style="1" customWidth="1"/>
    <col min="15110" max="15110" width="3.625" style="1" customWidth="1"/>
    <col min="15111" max="15111" width="5.625" style="1" customWidth="1"/>
    <col min="15112" max="15113" width="6.625" style="1" customWidth="1"/>
    <col min="15114" max="15115" width="7.625" style="1" customWidth="1"/>
    <col min="15116" max="15117" width="6.625" style="1" customWidth="1"/>
    <col min="15118" max="15120" width="7.625" style="1" customWidth="1"/>
    <col min="15121" max="15121" width="8.625" style="1" customWidth="1"/>
    <col min="15122" max="15122" width="4.5" style="1" bestFit="1" customWidth="1"/>
    <col min="15123" max="15124" width="6.625" style="1" customWidth="1"/>
    <col min="15125" max="15126" width="7.625" style="1" customWidth="1"/>
    <col min="15127" max="15128" width="15.625" style="1" customWidth="1"/>
    <col min="15129" max="15129" width="30.625" style="1" customWidth="1"/>
    <col min="15130" max="15130" width="3.625" style="1" customWidth="1"/>
    <col min="15131" max="15131" width="0" style="1" hidden="1" customWidth="1"/>
    <col min="15132" max="15157" width="3.625" style="1" customWidth="1"/>
    <col min="15158" max="15356" width="9" style="1"/>
    <col min="15357" max="15357" width="2.625" style="1" customWidth="1"/>
    <col min="15358" max="15358" width="8.625" style="1" customWidth="1"/>
    <col min="15359" max="15359" width="30.625" style="1" customWidth="1"/>
    <col min="15360" max="15360" width="15.625" style="1" customWidth="1"/>
    <col min="15361" max="15361" width="4.625" style="1" customWidth="1"/>
    <col min="15362" max="15363" width="6.625" style="1" customWidth="1"/>
    <col min="15364" max="15365" width="7.625" style="1" customWidth="1"/>
    <col min="15366" max="15366" width="3.625" style="1" customWidth="1"/>
    <col min="15367" max="15367" width="5.625" style="1" customWidth="1"/>
    <col min="15368" max="15369" width="6.625" style="1" customWidth="1"/>
    <col min="15370" max="15371" width="7.625" style="1" customWidth="1"/>
    <col min="15372" max="15373" width="6.625" style="1" customWidth="1"/>
    <col min="15374" max="15376" width="7.625" style="1" customWidth="1"/>
    <col min="15377" max="15377" width="8.625" style="1" customWidth="1"/>
    <col min="15378" max="15378" width="4.5" style="1" bestFit="1" customWidth="1"/>
    <col min="15379" max="15380" width="6.625" style="1" customWidth="1"/>
    <col min="15381" max="15382" width="7.625" style="1" customWidth="1"/>
    <col min="15383" max="15384" width="15.625" style="1" customWidth="1"/>
    <col min="15385" max="15385" width="30.625" style="1" customWidth="1"/>
    <col min="15386" max="15386" width="3.625" style="1" customWidth="1"/>
    <col min="15387" max="15387" width="0" style="1" hidden="1" customWidth="1"/>
    <col min="15388" max="15413" width="3.625" style="1" customWidth="1"/>
    <col min="15414" max="15612" width="9" style="1"/>
    <col min="15613" max="15613" width="2.625" style="1" customWidth="1"/>
    <col min="15614" max="15614" width="8.625" style="1" customWidth="1"/>
    <col min="15615" max="15615" width="30.625" style="1" customWidth="1"/>
    <col min="15616" max="15616" width="15.625" style="1" customWidth="1"/>
    <col min="15617" max="15617" width="4.625" style="1" customWidth="1"/>
    <col min="15618" max="15619" width="6.625" style="1" customWidth="1"/>
    <col min="15620" max="15621" width="7.625" style="1" customWidth="1"/>
    <col min="15622" max="15622" width="3.625" style="1" customWidth="1"/>
    <col min="15623" max="15623" width="5.625" style="1" customWidth="1"/>
    <col min="15624" max="15625" width="6.625" style="1" customWidth="1"/>
    <col min="15626" max="15627" width="7.625" style="1" customWidth="1"/>
    <col min="15628" max="15629" width="6.625" style="1" customWidth="1"/>
    <col min="15630" max="15632" width="7.625" style="1" customWidth="1"/>
    <col min="15633" max="15633" width="8.625" style="1" customWidth="1"/>
    <col min="15634" max="15634" width="4.5" style="1" bestFit="1" customWidth="1"/>
    <col min="15635" max="15636" width="6.625" style="1" customWidth="1"/>
    <col min="15637" max="15638" width="7.625" style="1" customWidth="1"/>
    <col min="15639" max="15640" width="15.625" style="1" customWidth="1"/>
    <col min="15641" max="15641" width="30.625" style="1" customWidth="1"/>
    <col min="15642" max="15642" width="3.625" style="1" customWidth="1"/>
    <col min="15643" max="15643" width="0" style="1" hidden="1" customWidth="1"/>
    <col min="15644" max="15669" width="3.625" style="1" customWidth="1"/>
    <col min="15670" max="15868" width="9" style="1"/>
    <col min="15869" max="15869" width="2.625" style="1" customWidth="1"/>
    <col min="15870" max="15870" width="8.625" style="1" customWidth="1"/>
    <col min="15871" max="15871" width="30.625" style="1" customWidth="1"/>
    <col min="15872" max="15872" width="15.625" style="1" customWidth="1"/>
    <col min="15873" max="15873" width="4.625" style="1" customWidth="1"/>
    <col min="15874" max="15875" width="6.625" style="1" customWidth="1"/>
    <col min="15876" max="15877" width="7.625" style="1" customWidth="1"/>
    <col min="15878" max="15878" width="3.625" style="1" customWidth="1"/>
    <col min="15879" max="15879" width="5.625" style="1" customWidth="1"/>
    <col min="15880" max="15881" width="6.625" style="1" customWidth="1"/>
    <col min="15882" max="15883" width="7.625" style="1" customWidth="1"/>
    <col min="15884" max="15885" width="6.625" style="1" customWidth="1"/>
    <col min="15886" max="15888" width="7.625" style="1" customWidth="1"/>
    <col min="15889" max="15889" width="8.625" style="1" customWidth="1"/>
    <col min="15890" max="15890" width="4.5" style="1" bestFit="1" customWidth="1"/>
    <col min="15891" max="15892" width="6.625" style="1" customWidth="1"/>
    <col min="15893" max="15894" width="7.625" style="1" customWidth="1"/>
    <col min="15895" max="15896" width="15.625" style="1" customWidth="1"/>
    <col min="15897" max="15897" width="30.625" style="1" customWidth="1"/>
    <col min="15898" max="15898" width="3.625" style="1" customWidth="1"/>
    <col min="15899" max="15899" width="0" style="1" hidden="1" customWidth="1"/>
    <col min="15900" max="15925" width="3.625" style="1" customWidth="1"/>
    <col min="15926" max="16124" width="9" style="1"/>
    <col min="16125" max="16125" width="2.625" style="1" customWidth="1"/>
    <col min="16126" max="16126" width="8.625" style="1" customWidth="1"/>
    <col min="16127" max="16127" width="30.625" style="1" customWidth="1"/>
    <col min="16128" max="16128" width="15.625" style="1" customWidth="1"/>
    <col min="16129" max="16129" width="4.625" style="1" customWidth="1"/>
    <col min="16130" max="16131" width="6.625" style="1" customWidth="1"/>
    <col min="16132" max="16133" width="7.625" style="1" customWidth="1"/>
    <col min="16134" max="16134" width="3.625" style="1" customWidth="1"/>
    <col min="16135" max="16135" width="5.625" style="1" customWidth="1"/>
    <col min="16136" max="16137" width="6.625" style="1" customWidth="1"/>
    <col min="16138" max="16139" width="7.625" style="1" customWidth="1"/>
    <col min="16140" max="16141" width="6.625" style="1" customWidth="1"/>
    <col min="16142" max="16144" width="7.625" style="1" customWidth="1"/>
    <col min="16145" max="16145" width="8.625" style="1" customWidth="1"/>
    <col min="16146" max="16146" width="4.5" style="1" bestFit="1" customWidth="1"/>
    <col min="16147" max="16148" width="6.625" style="1" customWidth="1"/>
    <col min="16149" max="16150" width="7.625" style="1" customWidth="1"/>
    <col min="16151" max="16152" width="15.625" style="1" customWidth="1"/>
    <col min="16153" max="16153" width="30.625" style="1" customWidth="1"/>
    <col min="16154" max="16154" width="3.625" style="1" customWidth="1"/>
    <col min="16155" max="16155" width="0" style="1" hidden="1" customWidth="1"/>
    <col min="16156" max="16181" width="3.625" style="1" customWidth="1"/>
    <col min="16182" max="16380" width="9" style="1"/>
    <col min="16381" max="16384" width="9" style="1" customWidth="1"/>
  </cols>
  <sheetData>
    <row r="1" spans="2:29" ht="14.25" thickBot="1" x14ac:dyDescent="0.2">
      <c r="Y1" s="6" t="s">
        <v>379</v>
      </c>
    </row>
    <row r="2" spans="2:29" ht="15" customHeight="1" thickBot="1" x14ac:dyDescent="0.2">
      <c r="B2" s="243" t="s">
        <v>374</v>
      </c>
      <c r="F2" s="242" t="s">
        <v>146</v>
      </c>
      <c r="G2" s="527" t="s">
        <v>190</v>
      </c>
      <c r="H2" s="528"/>
      <c r="I2" s="528"/>
      <c r="J2" s="529"/>
      <c r="K2" s="3"/>
      <c r="L2" s="1"/>
      <c r="S2" s="152"/>
      <c r="U2" s="152" t="s">
        <v>369</v>
      </c>
      <c r="V2" s="562" t="s">
        <v>191</v>
      </c>
      <c r="W2" s="563"/>
      <c r="X2" s="564"/>
      <c r="Y2" s="6"/>
      <c r="Z2" s="2"/>
      <c r="AA2" s="2"/>
    </row>
    <row r="3" spans="2:29" ht="15" customHeight="1" thickBot="1" x14ac:dyDescent="0.2">
      <c r="B3" s="257" t="s">
        <v>544</v>
      </c>
    </row>
    <row r="4" spans="2:29" ht="15" customHeight="1" x14ac:dyDescent="0.15">
      <c r="B4" s="530" t="s">
        <v>192</v>
      </c>
      <c r="C4" s="533" t="s">
        <v>193</v>
      </c>
      <c r="D4" s="533" t="s">
        <v>194</v>
      </c>
      <c r="E4" s="533" t="s">
        <v>195</v>
      </c>
      <c r="F4" s="533" t="s">
        <v>196</v>
      </c>
      <c r="G4" s="536" t="s">
        <v>197</v>
      </c>
      <c r="H4" s="537" t="s">
        <v>198</v>
      </c>
      <c r="I4" s="538"/>
      <c r="J4" s="538"/>
      <c r="K4" s="539"/>
      <c r="L4" s="537" t="s">
        <v>199</v>
      </c>
      <c r="M4" s="538"/>
      <c r="N4" s="538"/>
      <c r="O4" s="538"/>
      <c r="P4" s="538"/>
      <c r="Q4" s="538"/>
      <c r="R4" s="538"/>
      <c r="S4" s="539"/>
      <c r="T4" s="537" t="s">
        <v>200</v>
      </c>
      <c r="U4" s="538"/>
      <c r="V4" s="538"/>
      <c r="W4" s="538"/>
      <c r="X4" s="539"/>
      <c r="Y4" s="540" t="s">
        <v>201</v>
      </c>
      <c r="AC4" s="1" t="s">
        <v>191</v>
      </c>
    </row>
    <row r="5" spans="2:29" ht="15" customHeight="1" x14ac:dyDescent="0.15">
      <c r="B5" s="531"/>
      <c r="C5" s="534"/>
      <c r="D5" s="534"/>
      <c r="E5" s="534"/>
      <c r="F5" s="534"/>
      <c r="G5" s="534"/>
      <c r="H5" s="543" t="s">
        <v>202</v>
      </c>
      <c r="I5" s="544"/>
      <c r="J5" s="545" t="s">
        <v>203</v>
      </c>
      <c r="K5" s="546"/>
      <c r="L5" s="231" t="s">
        <v>204</v>
      </c>
      <c r="M5" s="232" t="s">
        <v>205</v>
      </c>
      <c r="N5" s="547" t="s">
        <v>206</v>
      </c>
      <c r="O5" s="548"/>
      <c r="P5" s="547" t="s">
        <v>207</v>
      </c>
      <c r="Q5" s="549"/>
      <c r="R5" s="231" t="s">
        <v>208</v>
      </c>
      <c r="S5" s="232" t="s">
        <v>208</v>
      </c>
      <c r="T5" s="231"/>
      <c r="U5" s="547" t="s">
        <v>209</v>
      </c>
      <c r="V5" s="548"/>
      <c r="W5" s="547" t="s">
        <v>210</v>
      </c>
      <c r="X5" s="549"/>
      <c r="Y5" s="541"/>
      <c r="AC5" s="1" t="s">
        <v>211</v>
      </c>
    </row>
    <row r="6" spans="2:29" ht="22.5" x14ac:dyDescent="0.15">
      <c r="B6" s="531"/>
      <c r="C6" s="534"/>
      <c r="D6" s="534"/>
      <c r="E6" s="534"/>
      <c r="F6" s="534"/>
      <c r="G6" s="534"/>
      <c r="H6" s="233" t="s">
        <v>212</v>
      </c>
      <c r="I6" s="234" t="s">
        <v>213</v>
      </c>
      <c r="J6" s="234" t="s">
        <v>212</v>
      </c>
      <c r="K6" s="234" t="s">
        <v>213</v>
      </c>
      <c r="L6" s="233"/>
      <c r="M6" s="234"/>
      <c r="N6" s="235" t="s">
        <v>212</v>
      </c>
      <c r="O6" s="235" t="s">
        <v>213</v>
      </c>
      <c r="P6" s="235" t="s">
        <v>212</v>
      </c>
      <c r="Q6" s="236" t="s">
        <v>213</v>
      </c>
      <c r="R6" s="233" t="s">
        <v>214</v>
      </c>
      <c r="S6" s="253" t="s">
        <v>215</v>
      </c>
      <c r="T6" s="233" t="s">
        <v>147</v>
      </c>
      <c r="U6" s="235" t="s">
        <v>212</v>
      </c>
      <c r="V6" s="235" t="s">
        <v>213</v>
      </c>
      <c r="W6" s="235" t="s">
        <v>212</v>
      </c>
      <c r="X6" s="235" t="s">
        <v>213</v>
      </c>
      <c r="Y6" s="541"/>
      <c r="AC6" s="1" t="s">
        <v>368</v>
      </c>
    </row>
    <row r="7" spans="2:29" ht="15" customHeight="1" x14ac:dyDescent="0.15">
      <c r="B7" s="532"/>
      <c r="C7" s="535"/>
      <c r="D7" s="535"/>
      <c r="E7" s="535"/>
      <c r="F7" s="535"/>
      <c r="G7" s="535"/>
      <c r="H7" s="237" t="s">
        <v>216</v>
      </c>
      <c r="I7" s="238" t="s">
        <v>217</v>
      </c>
      <c r="J7" s="238" t="s">
        <v>218</v>
      </c>
      <c r="K7" s="238" t="s">
        <v>218</v>
      </c>
      <c r="L7" s="237" t="s">
        <v>219</v>
      </c>
      <c r="M7" s="238" t="s">
        <v>220</v>
      </c>
      <c r="N7" s="238" t="s">
        <v>216</v>
      </c>
      <c r="O7" s="238" t="s">
        <v>216</v>
      </c>
      <c r="P7" s="238" t="s">
        <v>218</v>
      </c>
      <c r="Q7" s="239" t="s">
        <v>221</v>
      </c>
      <c r="R7" s="237" t="s">
        <v>216</v>
      </c>
      <c r="S7" s="238" t="s">
        <v>218</v>
      </c>
      <c r="T7" s="237"/>
      <c r="U7" s="240" t="s">
        <v>222</v>
      </c>
      <c r="V7" s="240" t="s">
        <v>222</v>
      </c>
      <c r="W7" s="241" t="s">
        <v>223</v>
      </c>
      <c r="X7" s="241" t="s">
        <v>223</v>
      </c>
      <c r="Y7" s="542"/>
    </row>
    <row r="8" spans="2:29" ht="15" customHeight="1" x14ac:dyDescent="0.15">
      <c r="B8" s="8" t="s">
        <v>224</v>
      </c>
      <c r="C8" s="9"/>
      <c r="D8" s="10"/>
      <c r="E8" s="9"/>
      <c r="F8" s="10"/>
      <c r="G8" s="10"/>
      <c r="H8" s="11"/>
      <c r="I8" s="12"/>
      <c r="J8" s="13"/>
      <c r="K8" s="12"/>
      <c r="L8" s="11"/>
      <c r="M8" s="14"/>
      <c r="N8" s="15"/>
      <c r="O8" s="15"/>
      <c r="P8" s="16"/>
      <c r="Q8" s="17"/>
      <c r="R8" s="18"/>
      <c r="S8" s="16"/>
      <c r="T8" s="19"/>
      <c r="U8" s="12"/>
      <c r="V8" s="12"/>
      <c r="W8" s="20"/>
      <c r="X8" s="20"/>
      <c r="Y8" s="21"/>
    </row>
    <row r="9" spans="2:29" ht="15" customHeight="1" x14ac:dyDescent="0.15">
      <c r="B9" s="113"/>
      <c r="C9" s="114"/>
      <c r="D9" s="115"/>
      <c r="E9" s="114"/>
      <c r="F9" s="116"/>
      <c r="G9" s="117"/>
      <c r="H9" s="118"/>
      <c r="I9" s="119"/>
      <c r="J9" s="22">
        <f>$G9*H9</f>
        <v>0</v>
      </c>
      <c r="K9" s="23">
        <f t="shared" ref="J9:K18" si="0">$G9*I9</f>
        <v>0</v>
      </c>
      <c r="L9" s="132"/>
      <c r="M9" s="133"/>
      <c r="N9" s="134"/>
      <c r="O9" s="134"/>
      <c r="P9" s="24">
        <f t="shared" ref="P9:Q18" si="1">$G9*N9</f>
        <v>0</v>
      </c>
      <c r="Q9" s="25">
        <f t="shared" si="1"/>
        <v>0</v>
      </c>
      <c r="R9" s="135"/>
      <c r="S9" s="24">
        <f>$G9*R9</f>
        <v>0</v>
      </c>
      <c r="T9" s="26" t="str">
        <f t="shared" ref="T9:T18" si="2">IF(U9="","",$V$2)</f>
        <v/>
      </c>
      <c r="U9" s="119"/>
      <c r="V9" s="119"/>
      <c r="W9" s="27">
        <f>$G9*U9</f>
        <v>0</v>
      </c>
      <c r="X9" s="27">
        <f>$G9*V9</f>
        <v>0</v>
      </c>
      <c r="Y9" s="137"/>
    </row>
    <row r="10" spans="2:29" ht="15" customHeight="1" x14ac:dyDescent="0.15">
      <c r="B10" s="113"/>
      <c r="C10" s="114"/>
      <c r="D10" s="115"/>
      <c r="E10" s="114"/>
      <c r="F10" s="116"/>
      <c r="G10" s="117"/>
      <c r="H10" s="118"/>
      <c r="I10" s="119"/>
      <c r="J10" s="22">
        <f t="shared" si="0"/>
        <v>0</v>
      </c>
      <c r="K10" s="23">
        <f t="shared" si="0"/>
        <v>0</v>
      </c>
      <c r="L10" s="132"/>
      <c r="M10" s="133"/>
      <c r="N10" s="134"/>
      <c r="O10" s="134"/>
      <c r="P10" s="24">
        <f t="shared" si="1"/>
        <v>0</v>
      </c>
      <c r="Q10" s="25">
        <f t="shared" si="1"/>
        <v>0</v>
      </c>
      <c r="R10" s="135"/>
      <c r="S10" s="24">
        <f t="shared" ref="S10:S18" si="3">$G10*R10</f>
        <v>0</v>
      </c>
      <c r="T10" s="26" t="str">
        <f t="shared" si="2"/>
        <v/>
      </c>
      <c r="U10" s="119"/>
      <c r="V10" s="119"/>
      <c r="W10" s="27">
        <f t="shared" ref="W10:X18" si="4">$G10*U10</f>
        <v>0</v>
      </c>
      <c r="X10" s="27">
        <f t="shared" si="4"/>
        <v>0</v>
      </c>
      <c r="Y10" s="137"/>
    </row>
    <row r="11" spans="2:29" ht="15" customHeight="1" x14ac:dyDescent="0.15">
      <c r="B11" s="113"/>
      <c r="C11" s="114"/>
      <c r="D11" s="115"/>
      <c r="E11" s="114"/>
      <c r="F11" s="116"/>
      <c r="G11" s="117"/>
      <c r="H11" s="118"/>
      <c r="I11" s="119"/>
      <c r="J11" s="22">
        <f>$G11*H11</f>
        <v>0</v>
      </c>
      <c r="K11" s="23">
        <f>$G11*I11</f>
        <v>0</v>
      </c>
      <c r="L11" s="132"/>
      <c r="M11" s="133"/>
      <c r="N11" s="134"/>
      <c r="O11" s="134"/>
      <c r="P11" s="24">
        <f>$G11*N11</f>
        <v>0</v>
      </c>
      <c r="Q11" s="25">
        <f>$G11*O11</f>
        <v>0</v>
      </c>
      <c r="R11" s="135"/>
      <c r="S11" s="24">
        <f t="shared" si="3"/>
        <v>0</v>
      </c>
      <c r="T11" s="26" t="str">
        <f t="shared" si="2"/>
        <v/>
      </c>
      <c r="U11" s="119"/>
      <c r="V11" s="119"/>
      <c r="W11" s="27">
        <f t="shared" si="4"/>
        <v>0</v>
      </c>
      <c r="X11" s="27">
        <f t="shared" si="4"/>
        <v>0</v>
      </c>
      <c r="Y11" s="137"/>
    </row>
    <row r="12" spans="2:29" ht="15" customHeight="1" x14ac:dyDescent="0.15">
      <c r="B12" s="113"/>
      <c r="C12" s="114"/>
      <c r="D12" s="115"/>
      <c r="E12" s="114"/>
      <c r="F12" s="116"/>
      <c r="G12" s="117"/>
      <c r="H12" s="118"/>
      <c r="I12" s="119"/>
      <c r="J12" s="22">
        <f t="shared" si="0"/>
        <v>0</v>
      </c>
      <c r="K12" s="23">
        <f t="shared" si="0"/>
        <v>0</v>
      </c>
      <c r="L12" s="132"/>
      <c r="M12" s="133"/>
      <c r="N12" s="134"/>
      <c r="O12" s="134"/>
      <c r="P12" s="24">
        <f t="shared" si="1"/>
        <v>0</v>
      </c>
      <c r="Q12" s="25">
        <f t="shared" si="1"/>
        <v>0</v>
      </c>
      <c r="R12" s="135"/>
      <c r="S12" s="24">
        <f>$G12*R12</f>
        <v>0</v>
      </c>
      <c r="T12" s="26" t="str">
        <f t="shared" si="2"/>
        <v/>
      </c>
      <c r="U12" s="136"/>
      <c r="V12" s="119"/>
      <c r="W12" s="27">
        <f t="shared" si="4"/>
        <v>0</v>
      </c>
      <c r="X12" s="27">
        <f t="shared" si="4"/>
        <v>0</v>
      </c>
      <c r="Y12" s="137"/>
    </row>
    <row r="13" spans="2:29" ht="15" customHeight="1" x14ac:dyDescent="0.15">
      <c r="B13" s="113"/>
      <c r="C13" s="114"/>
      <c r="D13" s="115"/>
      <c r="E13" s="114"/>
      <c r="F13" s="116"/>
      <c r="G13" s="117"/>
      <c r="H13" s="118"/>
      <c r="I13" s="119"/>
      <c r="J13" s="22">
        <f t="shared" si="0"/>
        <v>0</v>
      </c>
      <c r="K13" s="23">
        <f t="shared" si="0"/>
        <v>0</v>
      </c>
      <c r="L13" s="132"/>
      <c r="M13" s="133"/>
      <c r="N13" s="134"/>
      <c r="O13" s="134"/>
      <c r="P13" s="24">
        <f t="shared" si="1"/>
        <v>0</v>
      </c>
      <c r="Q13" s="25">
        <f t="shared" si="1"/>
        <v>0</v>
      </c>
      <c r="R13" s="135"/>
      <c r="S13" s="24">
        <f t="shared" si="3"/>
        <v>0</v>
      </c>
      <c r="T13" s="26" t="str">
        <f t="shared" si="2"/>
        <v/>
      </c>
      <c r="U13" s="136"/>
      <c r="V13" s="119"/>
      <c r="W13" s="27">
        <f t="shared" si="4"/>
        <v>0</v>
      </c>
      <c r="X13" s="27">
        <f t="shared" si="4"/>
        <v>0</v>
      </c>
      <c r="Y13" s="137"/>
    </row>
    <row r="14" spans="2:29" ht="15" customHeight="1" x14ac:dyDescent="0.15">
      <c r="B14" s="113"/>
      <c r="C14" s="114"/>
      <c r="D14" s="115"/>
      <c r="E14" s="114"/>
      <c r="F14" s="116"/>
      <c r="G14" s="117"/>
      <c r="H14" s="118"/>
      <c r="I14" s="119"/>
      <c r="J14" s="22">
        <f t="shared" si="0"/>
        <v>0</v>
      </c>
      <c r="K14" s="23">
        <f t="shared" si="0"/>
        <v>0</v>
      </c>
      <c r="L14" s="132"/>
      <c r="M14" s="133"/>
      <c r="N14" s="134"/>
      <c r="O14" s="134"/>
      <c r="P14" s="24">
        <f t="shared" si="1"/>
        <v>0</v>
      </c>
      <c r="Q14" s="25">
        <f t="shared" si="1"/>
        <v>0</v>
      </c>
      <c r="R14" s="135"/>
      <c r="S14" s="24">
        <f t="shared" si="3"/>
        <v>0</v>
      </c>
      <c r="T14" s="26" t="str">
        <f t="shared" si="2"/>
        <v/>
      </c>
      <c r="U14" s="136"/>
      <c r="V14" s="119"/>
      <c r="W14" s="27">
        <f t="shared" si="4"/>
        <v>0</v>
      </c>
      <c r="X14" s="27">
        <f t="shared" si="4"/>
        <v>0</v>
      </c>
      <c r="Y14" s="137"/>
    </row>
    <row r="15" spans="2:29" ht="15" customHeight="1" x14ac:dyDescent="0.15">
      <c r="B15" s="113"/>
      <c r="C15" s="114"/>
      <c r="D15" s="115"/>
      <c r="E15" s="114"/>
      <c r="F15" s="116"/>
      <c r="G15" s="117"/>
      <c r="H15" s="118"/>
      <c r="I15" s="119"/>
      <c r="J15" s="22">
        <f t="shared" si="0"/>
        <v>0</v>
      </c>
      <c r="K15" s="23">
        <f t="shared" si="0"/>
        <v>0</v>
      </c>
      <c r="L15" s="132"/>
      <c r="M15" s="133"/>
      <c r="N15" s="134"/>
      <c r="O15" s="134"/>
      <c r="P15" s="24">
        <f t="shared" si="1"/>
        <v>0</v>
      </c>
      <c r="Q15" s="25">
        <f t="shared" si="1"/>
        <v>0</v>
      </c>
      <c r="R15" s="135"/>
      <c r="S15" s="24">
        <f t="shared" si="3"/>
        <v>0</v>
      </c>
      <c r="T15" s="26" t="str">
        <f t="shared" si="2"/>
        <v/>
      </c>
      <c r="U15" s="136"/>
      <c r="V15" s="119"/>
      <c r="W15" s="27">
        <f>$G15*U15</f>
        <v>0</v>
      </c>
      <c r="X15" s="27">
        <f>$G15*V15</f>
        <v>0</v>
      </c>
      <c r="Y15" s="137"/>
    </row>
    <row r="16" spans="2:29" ht="15" customHeight="1" x14ac:dyDescent="0.15">
      <c r="B16" s="113"/>
      <c r="C16" s="114"/>
      <c r="D16" s="115"/>
      <c r="E16" s="114"/>
      <c r="F16" s="116"/>
      <c r="G16" s="117"/>
      <c r="H16" s="118"/>
      <c r="I16" s="119"/>
      <c r="J16" s="22">
        <f t="shared" si="0"/>
        <v>0</v>
      </c>
      <c r="K16" s="23">
        <f t="shared" si="0"/>
        <v>0</v>
      </c>
      <c r="L16" s="132"/>
      <c r="M16" s="133"/>
      <c r="N16" s="134"/>
      <c r="O16" s="134"/>
      <c r="P16" s="24">
        <f t="shared" si="1"/>
        <v>0</v>
      </c>
      <c r="Q16" s="25">
        <f t="shared" si="1"/>
        <v>0</v>
      </c>
      <c r="R16" s="135"/>
      <c r="S16" s="24">
        <f t="shared" si="3"/>
        <v>0</v>
      </c>
      <c r="T16" s="26" t="str">
        <f t="shared" si="2"/>
        <v/>
      </c>
      <c r="U16" s="136"/>
      <c r="V16" s="119"/>
      <c r="W16" s="27">
        <f t="shared" si="4"/>
        <v>0</v>
      </c>
      <c r="X16" s="27">
        <f t="shared" si="4"/>
        <v>0</v>
      </c>
      <c r="Y16" s="137"/>
    </row>
    <row r="17" spans="2:25" ht="15" customHeight="1" x14ac:dyDescent="0.15">
      <c r="B17" s="113"/>
      <c r="C17" s="114"/>
      <c r="D17" s="115"/>
      <c r="E17" s="114"/>
      <c r="F17" s="116"/>
      <c r="G17" s="117"/>
      <c r="H17" s="118"/>
      <c r="I17" s="119"/>
      <c r="J17" s="22">
        <f t="shared" si="0"/>
        <v>0</v>
      </c>
      <c r="K17" s="23">
        <f t="shared" si="0"/>
        <v>0</v>
      </c>
      <c r="L17" s="132"/>
      <c r="M17" s="133"/>
      <c r="N17" s="134"/>
      <c r="O17" s="134"/>
      <c r="P17" s="24">
        <f t="shared" si="1"/>
        <v>0</v>
      </c>
      <c r="Q17" s="25">
        <f t="shared" si="1"/>
        <v>0</v>
      </c>
      <c r="R17" s="135"/>
      <c r="S17" s="24">
        <f t="shared" si="3"/>
        <v>0</v>
      </c>
      <c r="T17" s="26" t="str">
        <f t="shared" si="2"/>
        <v/>
      </c>
      <c r="U17" s="136"/>
      <c r="V17" s="119"/>
      <c r="W17" s="27">
        <f t="shared" si="4"/>
        <v>0</v>
      </c>
      <c r="X17" s="27">
        <f t="shared" si="4"/>
        <v>0</v>
      </c>
      <c r="Y17" s="137"/>
    </row>
    <row r="18" spans="2:25" ht="15" customHeight="1" x14ac:dyDescent="0.15">
      <c r="B18" s="113"/>
      <c r="C18" s="114"/>
      <c r="D18" s="115"/>
      <c r="E18" s="114"/>
      <c r="F18" s="116"/>
      <c r="G18" s="117"/>
      <c r="H18" s="118"/>
      <c r="I18" s="119"/>
      <c r="J18" s="22">
        <f t="shared" si="0"/>
        <v>0</v>
      </c>
      <c r="K18" s="23">
        <f t="shared" si="0"/>
        <v>0</v>
      </c>
      <c r="L18" s="132"/>
      <c r="M18" s="133"/>
      <c r="N18" s="134"/>
      <c r="O18" s="134"/>
      <c r="P18" s="24">
        <f t="shared" si="1"/>
        <v>0</v>
      </c>
      <c r="Q18" s="25">
        <f t="shared" si="1"/>
        <v>0</v>
      </c>
      <c r="R18" s="135"/>
      <c r="S18" s="24">
        <f t="shared" si="3"/>
        <v>0</v>
      </c>
      <c r="T18" s="26" t="str">
        <f t="shared" si="2"/>
        <v/>
      </c>
      <c r="U18" s="136"/>
      <c r="V18" s="119"/>
      <c r="W18" s="27">
        <f t="shared" si="4"/>
        <v>0</v>
      </c>
      <c r="X18" s="27">
        <f t="shared" si="4"/>
        <v>0</v>
      </c>
      <c r="Y18" s="137"/>
    </row>
    <row r="19" spans="2:25" ht="15" customHeight="1" x14ac:dyDescent="0.15">
      <c r="B19" s="28" t="s">
        <v>225</v>
      </c>
      <c r="C19" s="29"/>
      <c r="D19" s="44"/>
      <c r="E19" s="45"/>
      <c r="F19" s="30"/>
      <c r="G19" s="31">
        <f>SUM(G9:G18)</f>
        <v>0</v>
      </c>
      <c r="H19" s="32"/>
      <c r="I19" s="33"/>
      <c r="J19" s="34">
        <f>SUM(J9:J18)</f>
        <v>0</v>
      </c>
      <c r="K19" s="33">
        <f>SUM(K9:K18)</f>
        <v>0</v>
      </c>
      <c r="L19" s="35"/>
      <c r="M19" s="36"/>
      <c r="N19" s="37"/>
      <c r="O19" s="37"/>
      <c r="P19" s="38">
        <f>SUM(P9:P18)</f>
        <v>0</v>
      </c>
      <c r="Q19" s="39">
        <f>SUM(Q9:Q18)</f>
        <v>0</v>
      </c>
      <c r="R19" s="40"/>
      <c r="S19" s="38">
        <f>SUM(S9:S18)</f>
        <v>0</v>
      </c>
      <c r="T19" s="41"/>
      <c r="U19" s="33"/>
      <c r="V19" s="42"/>
      <c r="W19" s="43">
        <f>SUM(W9:W18)</f>
        <v>0</v>
      </c>
      <c r="X19" s="43">
        <f>SUM(X9:X18)</f>
        <v>0</v>
      </c>
      <c r="Y19" s="46"/>
    </row>
    <row r="20" spans="2:25" ht="15" customHeight="1" x14ac:dyDescent="0.15">
      <c r="B20" s="8" t="s">
        <v>226</v>
      </c>
      <c r="C20" s="9"/>
      <c r="D20" s="10"/>
      <c r="E20" s="9"/>
      <c r="F20" s="10"/>
      <c r="G20" s="10"/>
      <c r="H20" s="47"/>
      <c r="I20" s="12"/>
      <c r="J20" s="48"/>
      <c r="K20" s="12"/>
      <c r="L20" s="11"/>
      <c r="M20" s="14"/>
      <c r="N20" s="554"/>
      <c r="O20" s="555"/>
      <c r="P20" s="556"/>
      <c r="Q20" s="557"/>
      <c r="R20" s="18"/>
      <c r="S20" s="16"/>
      <c r="T20" s="19"/>
      <c r="U20" s="12"/>
      <c r="V20" s="12"/>
      <c r="W20" s="20"/>
      <c r="X20" s="20"/>
      <c r="Y20" s="21"/>
    </row>
    <row r="21" spans="2:25" ht="15" customHeight="1" x14ac:dyDescent="0.15">
      <c r="B21" s="113"/>
      <c r="C21" s="114"/>
      <c r="D21" s="115"/>
      <c r="E21" s="114"/>
      <c r="F21" s="116"/>
      <c r="G21" s="117"/>
      <c r="H21" s="150"/>
      <c r="I21" s="136"/>
      <c r="J21" s="49">
        <f t="shared" ref="J21:K47" si="5">$G21*H21</f>
        <v>0</v>
      </c>
      <c r="K21" s="50">
        <f t="shared" si="5"/>
        <v>0</v>
      </c>
      <c r="L21" s="151"/>
      <c r="M21" s="133"/>
      <c r="N21" s="550"/>
      <c r="O21" s="551"/>
      <c r="P21" s="552">
        <f t="shared" ref="P21:P47" si="6">$G21*N21</f>
        <v>0</v>
      </c>
      <c r="Q21" s="553"/>
      <c r="R21" s="135"/>
      <c r="S21" s="24">
        <f>$G21*R21</f>
        <v>0</v>
      </c>
      <c r="T21" s="51"/>
      <c r="U21" s="52"/>
      <c r="V21" s="53"/>
      <c r="W21" s="27"/>
      <c r="X21" s="27"/>
      <c r="Y21" s="138"/>
    </row>
    <row r="22" spans="2:25" ht="15" customHeight="1" x14ac:dyDescent="0.15">
      <c r="B22" s="113"/>
      <c r="C22" s="114"/>
      <c r="D22" s="115"/>
      <c r="E22" s="114"/>
      <c r="F22" s="116"/>
      <c r="G22" s="117"/>
      <c r="H22" s="150"/>
      <c r="I22" s="136"/>
      <c r="J22" s="49">
        <f t="shared" si="5"/>
        <v>0</v>
      </c>
      <c r="K22" s="50">
        <f t="shared" si="5"/>
        <v>0</v>
      </c>
      <c r="L22" s="151"/>
      <c r="M22" s="133"/>
      <c r="N22" s="550"/>
      <c r="O22" s="551"/>
      <c r="P22" s="552">
        <f t="shared" si="6"/>
        <v>0</v>
      </c>
      <c r="Q22" s="553"/>
      <c r="R22" s="135"/>
      <c r="S22" s="24">
        <f t="shared" ref="S22:S47" si="7">$G22*R22</f>
        <v>0</v>
      </c>
      <c r="T22" s="51"/>
      <c r="U22" s="52"/>
      <c r="V22" s="53"/>
      <c r="W22" s="27"/>
      <c r="X22" s="27"/>
      <c r="Y22" s="138"/>
    </row>
    <row r="23" spans="2:25" ht="15" customHeight="1" x14ac:dyDescent="0.15">
      <c r="B23" s="113"/>
      <c r="C23" s="114"/>
      <c r="D23" s="115"/>
      <c r="E23" s="114"/>
      <c r="F23" s="116"/>
      <c r="G23" s="117"/>
      <c r="H23" s="150"/>
      <c r="I23" s="136"/>
      <c r="J23" s="49">
        <f t="shared" si="5"/>
        <v>0</v>
      </c>
      <c r="K23" s="50">
        <f t="shared" si="5"/>
        <v>0</v>
      </c>
      <c r="L23" s="151"/>
      <c r="M23" s="133"/>
      <c r="N23" s="550"/>
      <c r="O23" s="551"/>
      <c r="P23" s="552">
        <f t="shared" si="6"/>
        <v>0</v>
      </c>
      <c r="Q23" s="553"/>
      <c r="R23" s="135"/>
      <c r="S23" s="24">
        <f t="shared" si="7"/>
        <v>0</v>
      </c>
      <c r="T23" s="51"/>
      <c r="U23" s="52"/>
      <c r="V23" s="53"/>
      <c r="W23" s="27"/>
      <c r="X23" s="27"/>
      <c r="Y23" s="138"/>
    </row>
    <row r="24" spans="2:25" ht="15" customHeight="1" x14ac:dyDescent="0.15">
      <c r="B24" s="113"/>
      <c r="C24" s="114"/>
      <c r="D24" s="115"/>
      <c r="E24" s="114"/>
      <c r="F24" s="116"/>
      <c r="G24" s="117"/>
      <c r="H24" s="150"/>
      <c r="I24" s="136"/>
      <c r="J24" s="49">
        <f t="shared" si="5"/>
        <v>0</v>
      </c>
      <c r="K24" s="50">
        <f t="shared" si="5"/>
        <v>0</v>
      </c>
      <c r="L24" s="151"/>
      <c r="M24" s="133"/>
      <c r="N24" s="550"/>
      <c r="O24" s="551"/>
      <c r="P24" s="552">
        <f t="shared" si="6"/>
        <v>0</v>
      </c>
      <c r="Q24" s="553"/>
      <c r="R24" s="135"/>
      <c r="S24" s="24">
        <f>$G24*R24</f>
        <v>0</v>
      </c>
      <c r="T24" s="51"/>
      <c r="U24" s="52"/>
      <c r="V24" s="53"/>
      <c r="W24" s="27"/>
      <c r="X24" s="27"/>
      <c r="Y24" s="138"/>
    </row>
    <row r="25" spans="2:25" ht="15" customHeight="1" x14ac:dyDescent="0.15">
      <c r="B25" s="113"/>
      <c r="C25" s="114"/>
      <c r="D25" s="115"/>
      <c r="E25" s="114"/>
      <c r="F25" s="116"/>
      <c r="G25" s="117"/>
      <c r="H25" s="150"/>
      <c r="I25" s="136"/>
      <c r="J25" s="49">
        <f t="shared" si="5"/>
        <v>0</v>
      </c>
      <c r="K25" s="50">
        <f t="shared" si="5"/>
        <v>0</v>
      </c>
      <c r="L25" s="151"/>
      <c r="M25" s="133"/>
      <c r="N25" s="550"/>
      <c r="O25" s="551"/>
      <c r="P25" s="552">
        <f t="shared" si="6"/>
        <v>0</v>
      </c>
      <c r="Q25" s="553"/>
      <c r="R25" s="135"/>
      <c r="S25" s="24">
        <f t="shared" si="7"/>
        <v>0</v>
      </c>
      <c r="T25" s="51"/>
      <c r="U25" s="52"/>
      <c r="V25" s="53"/>
      <c r="W25" s="27"/>
      <c r="X25" s="27"/>
      <c r="Y25" s="138"/>
    </row>
    <row r="26" spans="2:25" ht="15" customHeight="1" x14ac:dyDescent="0.15">
      <c r="B26" s="113"/>
      <c r="C26" s="114"/>
      <c r="D26" s="115"/>
      <c r="E26" s="114"/>
      <c r="F26" s="116"/>
      <c r="G26" s="117"/>
      <c r="H26" s="150"/>
      <c r="I26" s="136"/>
      <c r="J26" s="49">
        <f t="shared" si="5"/>
        <v>0</v>
      </c>
      <c r="K26" s="50">
        <f t="shared" si="5"/>
        <v>0</v>
      </c>
      <c r="L26" s="151"/>
      <c r="M26" s="133"/>
      <c r="N26" s="550"/>
      <c r="O26" s="551"/>
      <c r="P26" s="552">
        <f t="shared" si="6"/>
        <v>0</v>
      </c>
      <c r="Q26" s="553"/>
      <c r="R26" s="135"/>
      <c r="S26" s="24">
        <f t="shared" si="7"/>
        <v>0</v>
      </c>
      <c r="T26" s="51"/>
      <c r="U26" s="52"/>
      <c r="V26" s="53"/>
      <c r="W26" s="27"/>
      <c r="X26" s="27"/>
      <c r="Y26" s="138"/>
    </row>
    <row r="27" spans="2:25" ht="15" customHeight="1" x14ac:dyDescent="0.15">
      <c r="B27" s="113"/>
      <c r="C27" s="114"/>
      <c r="D27" s="115"/>
      <c r="E27" s="114"/>
      <c r="F27" s="116"/>
      <c r="G27" s="117"/>
      <c r="H27" s="150"/>
      <c r="I27" s="136"/>
      <c r="J27" s="49">
        <f t="shared" si="5"/>
        <v>0</v>
      </c>
      <c r="K27" s="50">
        <f t="shared" si="5"/>
        <v>0</v>
      </c>
      <c r="L27" s="151"/>
      <c r="M27" s="133"/>
      <c r="N27" s="550"/>
      <c r="O27" s="551"/>
      <c r="P27" s="552">
        <f t="shared" si="6"/>
        <v>0</v>
      </c>
      <c r="Q27" s="553"/>
      <c r="R27" s="135"/>
      <c r="S27" s="24">
        <f t="shared" si="7"/>
        <v>0</v>
      </c>
      <c r="T27" s="51"/>
      <c r="U27" s="52"/>
      <c r="V27" s="53"/>
      <c r="W27" s="27"/>
      <c r="X27" s="27"/>
      <c r="Y27" s="138"/>
    </row>
    <row r="28" spans="2:25" ht="15" customHeight="1" x14ac:dyDescent="0.15">
      <c r="B28" s="113"/>
      <c r="C28" s="114"/>
      <c r="D28" s="115"/>
      <c r="E28" s="114"/>
      <c r="F28" s="116"/>
      <c r="G28" s="117"/>
      <c r="H28" s="150"/>
      <c r="I28" s="136"/>
      <c r="J28" s="49">
        <f t="shared" si="5"/>
        <v>0</v>
      </c>
      <c r="K28" s="50">
        <f t="shared" si="5"/>
        <v>0</v>
      </c>
      <c r="L28" s="151"/>
      <c r="M28" s="133"/>
      <c r="N28" s="550"/>
      <c r="O28" s="551"/>
      <c r="P28" s="552">
        <f t="shared" si="6"/>
        <v>0</v>
      </c>
      <c r="Q28" s="553"/>
      <c r="R28" s="135"/>
      <c r="S28" s="24">
        <f t="shared" si="7"/>
        <v>0</v>
      </c>
      <c r="T28" s="51"/>
      <c r="U28" s="52"/>
      <c r="V28" s="53"/>
      <c r="W28" s="27"/>
      <c r="X28" s="27"/>
      <c r="Y28" s="138"/>
    </row>
    <row r="29" spans="2:25" ht="15" customHeight="1" x14ac:dyDescent="0.15">
      <c r="B29" s="113"/>
      <c r="C29" s="114"/>
      <c r="D29" s="115"/>
      <c r="E29" s="114"/>
      <c r="F29" s="116"/>
      <c r="G29" s="117"/>
      <c r="H29" s="150"/>
      <c r="I29" s="136"/>
      <c r="J29" s="49">
        <f t="shared" si="5"/>
        <v>0</v>
      </c>
      <c r="K29" s="50">
        <f t="shared" si="5"/>
        <v>0</v>
      </c>
      <c r="L29" s="151"/>
      <c r="M29" s="133"/>
      <c r="N29" s="550"/>
      <c r="O29" s="551"/>
      <c r="P29" s="552">
        <f t="shared" si="6"/>
        <v>0</v>
      </c>
      <c r="Q29" s="553"/>
      <c r="R29" s="135"/>
      <c r="S29" s="24">
        <f t="shared" si="7"/>
        <v>0</v>
      </c>
      <c r="T29" s="51"/>
      <c r="U29" s="52"/>
      <c r="V29" s="53"/>
      <c r="W29" s="27"/>
      <c r="X29" s="27"/>
      <c r="Y29" s="138"/>
    </row>
    <row r="30" spans="2:25" ht="15" customHeight="1" x14ac:dyDescent="0.15">
      <c r="B30" s="113"/>
      <c r="C30" s="114"/>
      <c r="D30" s="115"/>
      <c r="E30" s="114"/>
      <c r="F30" s="116"/>
      <c r="G30" s="117"/>
      <c r="H30" s="150"/>
      <c r="I30" s="136"/>
      <c r="J30" s="49">
        <f t="shared" si="5"/>
        <v>0</v>
      </c>
      <c r="K30" s="50">
        <f t="shared" si="5"/>
        <v>0</v>
      </c>
      <c r="L30" s="151"/>
      <c r="M30" s="133"/>
      <c r="N30" s="550"/>
      <c r="O30" s="551"/>
      <c r="P30" s="552">
        <f t="shared" si="6"/>
        <v>0</v>
      </c>
      <c r="Q30" s="553"/>
      <c r="R30" s="135"/>
      <c r="S30" s="24">
        <f t="shared" si="7"/>
        <v>0</v>
      </c>
      <c r="T30" s="51"/>
      <c r="U30" s="52"/>
      <c r="V30" s="53"/>
      <c r="W30" s="27"/>
      <c r="X30" s="27"/>
      <c r="Y30" s="138"/>
    </row>
    <row r="31" spans="2:25" ht="15" customHeight="1" x14ac:dyDescent="0.15">
      <c r="B31" s="113"/>
      <c r="C31" s="114"/>
      <c r="D31" s="115"/>
      <c r="E31" s="114"/>
      <c r="F31" s="116"/>
      <c r="G31" s="117"/>
      <c r="H31" s="150"/>
      <c r="I31" s="136"/>
      <c r="J31" s="49">
        <f t="shared" si="5"/>
        <v>0</v>
      </c>
      <c r="K31" s="50">
        <f t="shared" si="5"/>
        <v>0</v>
      </c>
      <c r="L31" s="151"/>
      <c r="M31" s="133"/>
      <c r="N31" s="550"/>
      <c r="O31" s="551"/>
      <c r="P31" s="552">
        <f t="shared" si="6"/>
        <v>0</v>
      </c>
      <c r="Q31" s="553"/>
      <c r="R31" s="135"/>
      <c r="S31" s="24">
        <f t="shared" si="7"/>
        <v>0</v>
      </c>
      <c r="T31" s="51"/>
      <c r="U31" s="52"/>
      <c r="V31" s="53"/>
      <c r="W31" s="27"/>
      <c r="X31" s="27"/>
      <c r="Y31" s="138"/>
    </row>
    <row r="32" spans="2:25" ht="15" customHeight="1" x14ac:dyDescent="0.15">
      <c r="B32" s="113"/>
      <c r="C32" s="114"/>
      <c r="D32" s="115"/>
      <c r="E32" s="114"/>
      <c r="F32" s="116"/>
      <c r="G32" s="117"/>
      <c r="H32" s="150"/>
      <c r="I32" s="136"/>
      <c r="J32" s="49">
        <f t="shared" si="5"/>
        <v>0</v>
      </c>
      <c r="K32" s="50">
        <f t="shared" si="5"/>
        <v>0</v>
      </c>
      <c r="L32" s="151"/>
      <c r="M32" s="133"/>
      <c r="N32" s="550"/>
      <c r="O32" s="551"/>
      <c r="P32" s="552">
        <f t="shared" si="6"/>
        <v>0</v>
      </c>
      <c r="Q32" s="553"/>
      <c r="R32" s="135"/>
      <c r="S32" s="24">
        <f t="shared" si="7"/>
        <v>0</v>
      </c>
      <c r="T32" s="51"/>
      <c r="U32" s="52"/>
      <c r="V32" s="53"/>
      <c r="W32" s="27"/>
      <c r="X32" s="27"/>
      <c r="Y32" s="138"/>
    </row>
    <row r="33" spans="2:25" ht="15" customHeight="1" x14ac:dyDescent="0.15">
      <c r="B33" s="113"/>
      <c r="C33" s="114"/>
      <c r="D33" s="115"/>
      <c r="E33" s="114"/>
      <c r="F33" s="116"/>
      <c r="G33" s="117"/>
      <c r="H33" s="150"/>
      <c r="I33" s="136"/>
      <c r="J33" s="49">
        <f t="shared" si="5"/>
        <v>0</v>
      </c>
      <c r="K33" s="50">
        <f t="shared" si="5"/>
        <v>0</v>
      </c>
      <c r="L33" s="151"/>
      <c r="M33" s="133"/>
      <c r="N33" s="550"/>
      <c r="O33" s="551"/>
      <c r="P33" s="552">
        <f t="shared" si="6"/>
        <v>0</v>
      </c>
      <c r="Q33" s="553"/>
      <c r="R33" s="135"/>
      <c r="S33" s="24">
        <f t="shared" si="7"/>
        <v>0</v>
      </c>
      <c r="T33" s="51"/>
      <c r="U33" s="52"/>
      <c r="V33" s="53"/>
      <c r="W33" s="27"/>
      <c r="X33" s="27"/>
      <c r="Y33" s="138"/>
    </row>
    <row r="34" spans="2:25" ht="15" customHeight="1" x14ac:dyDescent="0.15">
      <c r="B34" s="113"/>
      <c r="C34" s="114"/>
      <c r="D34" s="115"/>
      <c r="E34" s="114"/>
      <c r="F34" s="116"/>
      <c r="G34" s="117"/>
      <c r="H34" s="150"/>
      <c r="I34" s="136"/>
      <c r="J34" s="49">
        <f t="shared" si="5"/>
        <v>0</v>
      </c>
      <c r="K34" s="50">
        <f t="shared" si="5"/>
        <v>0</v>
      </c>
      <c r="L34" s="151"/>
      <c r="M34" s="133"/>
      <c r="N34" s="550"/>
      <c r="O34" s="551"/>
      <c r="P34" s="552">
        <f t="shared" si="6"/>
        <v>0</v>
      </c>
      <c r="Q34" s="553"/>
      <c r="R34" s="135"/>
      <c r="S34" s="24">
        <f t="shared" si="7"/>
        <v>0</v>
      </c>
      <c r="T34" s="51"/>
      <c r="U34" s="52"/>
      <c r="V34" s="53"/>
      <c r="W34" s="27"/>
      <c r="X34" s="27"/>
      <c r="Y34" s="138"/>
    </row>
    <row r="35" spans="2:25" ht="15" customHeight="1" x14ac:dyDescent="0.15">
      <c r="B35" s="113"/>
      <c r="C35" s="114"/>
      <c r="D35" s="115"/>
      <c r="E35" s="114"/>
      <c r="F35" s="116"/>
      <c r="G35" s="117"/>
      <c r="H35" s="150"/>
      <c r="I35" s="136"/>
      <c r="J35" s="49">
        <f t="shared" si="5"/>
        <v>0</v>
      </c>
      <c r="K35" s="50">
        <f t="shared" si="5"/>
        <v>0</v>
      </c>
      <c r="L35" s="151"/>
      <c r="M35" s="133"/>
      <c r="N35" s="550"/>
      <c r="O35" s="551"/>
      <c r="P35" s="552">
        <f t="shared" si="6"/>
        <v>0</v>
      </c>
      <c r="Q35" s="553"/>
      <c r="R35" s="135"/>
      <c r="S35" s="24">
        <f t="shared" si="7"/>
        <v>0</v>
      </c>
      <c r="T35" s="51"/>
      <c r="U35" s="52"/>
      <c r="V35" s="53"/>
      <c r="W35" s="27"/>
      <c r="X35" s="27"/>
      <c r="Y35" s="138"/>
    </row>
    <row r="36" spans="2:25" ht="15" customHeight="1" x14ac:dyDescent="0.15">
      <c r="B36" s="113"/>
      <c r="C36" s="114"/>
      <c r="D36" s="115"/>
      <c r="E36" s="114"/>
      <c r="F36" s="116"/>
      <c r="G36" s="117"/>
      <c r="H36" s="150"/>
      <c r="I36" s="136"/>
      <c r="J36" s="49">
        <f t="shared" si="5"/>
        <v>0</v>
      </c>
      <c r="K36" s="50">
        <f t="shared" si="5"/>
        <v>0</v>
      </c>
      <c r="L36" s="151"/>
      <c r="M36" s="133"/>
      <c r="N36" s="550"/>
      <c r="O36" s="551"/>
      <c r="P36" s="552">
        <f t="shared" si="6"/>
        <v>0</v>
      </c>
      <c r="Q36" s="553"/>
      <c r="R36" s="135"/>
      <c r="S36" s="24">
        <f t="shared" si="7"/>
        <v>0</v>
      </c>
      <c r="T36" s="51"/>
      <c r="U36" s="52"/>
      <c r="V36" s="53"/>
      <c r="W36" s="27"/>
      <c r="X36" s="27"/>
      <c r="Y36" s="138"/>
    </row>
    <row r="37" spans="2:25" ht="15" customHeight="1" x14ac:dyDescent="0.15">
      <c r="B37" s="113"/>
      <c r="C37" s="114"/>
      <c r="D37" s="115"/>
      <c r="E37" s="114"/>
      <c r="F37" s="116"/>
      <c r="G37" s="117"/>
      <c r="H37" s="150"/>
      <c r="I37" s="136"/>
      <c r="J37" s="49">
        <f t="shared" si="5"/>
        <v>0</v>
      </c>
      <c r="K37" s="50">
        <f t="shared" si="5"/>
        <v>0</v>
      </c>
      <c r="L37" s="151"/>
      <c r="M37" s="133"/>
      <c r="N37" s="550"/>
      <c r="O37" s="551"/>
      <c r="P37" s="552">
        <f t="shared" si="6"/>
        <v>0</v>
      </c>
      <c r="Q37" s="553"/>
      <c r="R37" s="135"/>
      <c r="S37" s="24">
        <f t="shared" si="7"/>
        <v>0</v>
      </c>
      <c r="T37" s="51"/>
      <c r="U37" s="52"/>
      <c r="V37" s="53"/>
      <c r="W37" s="27"/>
      <c r="X37" s="27"/>
      <c r="Y37" s="138"/>
    </row>
    <row r="38" spans="2:25" ht="15" customHeight="1" x14ac:dyDescent="0.15">
      <c r="B38" s="113"/>
      <c r="C38" s="114"/>
      <c r="D38" s="115"/>
      <c r="E38" s="114"/>
      <c r="F38" s="116"/>
      <c r="G38" s="117"/>
      <c r="H38" s="150"/>
      <c r="I38" s="136"/>
      <c r="J38" s="49">
        <f t="shared" si="5"/>
        <v>0</v>
      </c>
      <c r="K38" s="50">
        <f t="shared" si="5"/>
        <v>0</v>
      </c>
      <c r="L38" s="151"/>
      <c r="M38" s="133"/>
      <c r="N38" s="550"/>
      <c r="O38" s="551"/>
      <c r="P38" s="552">
        <f t="shared" si="6"/>
        <v>0</v>
      </c>
      <c r="Q38" s="553"/>
      <c r="R38" s="135"/>
      <c r="S38" s="24">
        <f t="shared" si="7"/>
        <v>0</v>
      </c>
      <c r="T38" s="51"/>
      <c r="U38" s="52"/>
      <c r="V38" s="53"/>
      <c r="W38" s="27"/>
      <c r="X38" s="27"/>
      <c r="Y38" s="138"/>
    </row>
    <row r="39" spans="2:25" ht="15" customHeight="1" x14ac:dyDescent="0.15">
      <c r="B39" s="113"/>
      <c r="C39" s="114"/>
      <c r="D39" s="115"/>
      <c r="E39" s="114"/>
      <c r="F39" s="116"/>
      <c r="G39" s="117"/>
      <c r="H39" s="150"/>
      <c r="I39" s="136"/>
      <c r="J39" s="49">
        <f>$G39*H39</f>
        <v>0</v>
      </c>
      <c r="K39" s="50">
        <f t="shared" ref="K39:K40" si="8">$G39*I39</f>
        <v>0</v>
      </c>
      <c r="L39" s="151"/>
      <c r="M39" s="133"/>
      <c r="N39" s="550"/>
      <c r="O39" s="551"/>
      <c r="P39" s="552">
        <f t="shared" ref="P39:P40" si="9">$G39*N39</f>
        <v>0</v>
      </c>
      <c r="Q39" s="553"/>
      <c r="R39" s="135"/>
      <c r="S39" s="24">
        <f t="shared" si="7"/>
        <v>0</v>
      </c>
      <c r="T39" s="51"/>
      <c r="U39" s="52"/>
      <c r="V39" s="53"/>
      <c r="W39" s="27"/>
      <c r="X39" s="27"/>
      <c r="Y39" s="138"/>
    </row>
    <row r="40" spans="2:25" ht="15" customHeight="1" x14ac:dyDescent="0.15">
      <c r="B40" s="113"/>
      <c r="C40" s="114"/>
      <c r="D40" s="115"/>
      <c r="E40" s="114"/>
      <c r="F40" s="116"/>
      <c r="G40" s="117"/>
      <c r="H40" s="150"/>
      <c r="I40" s="136"/>
      <c r="J40" s="49">
        <f t="shared" ref="J40" si="10">$G40*H40</f>
        <v>0</v>
      </c>
      <c r="K40" s="50">
        <f t="shared" si="8"/>
        <v>0</v>
      </c>
      <c r="L40" s="151"/>
      <c r="M40" s="133"/>
      <c r="N40" s="550"/>
      <c r="O40" s="551"/>
      <c r="P40" s="552">
        <f t="shared" si="9"/>
        <v>0</v>
      </c>
      <c r="Q40" s="553"/>
      <c r="R40" s="135"/>
      <c r="S40" s="24">
        <f t="shared" si="7"/>
        <v>0</v>
      </c>
      <c r="T40" s="51"/>
      <c r="U40" s="52"/>
      <c r="V40" s="53"/>
      <c r="W40" s="27"/>
      <c r="X40" s="27"/>
      <c r="Y40" s="138"/>
    </row>
    <row r="41" spans="2:25" ht="15" customHeight="1" x14ac:dyDescent="0.15">
      <c r="B41" s="113"/>
      <c r="C41" s="114"/>
      <c r="D41" s="115"/>
      <c r="E41" s="114"/>
      <c r="F41" s="116"/>
      <c r="G41" s="117"/>
      <c r="H41" s="150"/>
      <c r="I41" s="136"/>
      <c r="J41" s="49">
        <f t="shared" si="5"/>
        <v>0</v>
      </c>
      <c r="K41" s="50">
        <f t="shared" si="5"/>
        <v>0</v>
      </c>
      <c r="L41" s="151"/>
      <c r="M41" s="133"/>
      <c r="N41" s="550"/>
      <c r="O41" s="551"/>
      <c r="P41" s="552">
        <f t="shared" si="6"/>
        <v>0</v>
      </c>
      <c r="Q41" s="553"/>
      <c r="R41" s="135"/>
      <c r="S41" s="24">
        <f>$G41*R41</f>
        <v>0</v>
      </c>
      <c r="T41" s="51"/>
      <c r="U41" s="52"/>
      <c r="V41" s="53"/>
      <c r="W41" s="27"/>
      <c r="X41" s="27"/>
      <c r="Y41" s="138"/>
    </row>
    <row r="42" spans="2:25" ht="15" customHeight="1" x14ac:dyDescent="0.15">
      <c r="B42" s="113"/>
      <c r="C42" s="114"/>
      <c r="D42" s="115"/>
      <c r="E42" s="114"/>
      <c r="F42" s="116"/>
      <c r="G42" s="117"/>
      <c r="H42" s="150"/>
      <c r="I42" s="136"/>
      <c r="J42" s="49">
        <f t="shared" si="5"/>
        <v>0</v>
      </c>
      <c r="K42" s="50">
        <f t="shared" si="5"/>
        <v>0</v>
      </c>
      <c r="L42" s="151"/>
      <c r="M42" s="133"/>
      <c r="N42" s="550"/>
      <c r="O42" s="551"/>
      <c r="P42" s="552">
        <f t="shared" si="6"/>
        <v>0</v>
      </c>
      <c r="Q42" s="553"/>
      <c r="R42" s="135"/>
      <c r="S42" s="24">
        <f t="shared" si="7"/>
        <v>0</v>
      </c>
      <c r="T42" s="51"/>
      <c r="U42" s="52"/>
      <c r="V42" s="53"/>
      <c r="W42" s="27"/>
      <c r="X42" s="27"/>
      <c r="Y42" s="138"/>
    </row>
    <row r="43" spans="2:25" ht="15" customHeight="1" x14ac:dyDescent="0.15">
      <c r="B43" s="113"/>
      <c r="C43" s="114"/>
      <c r="D43" s="115"/>
      <c r="E43" s="114"/>
      <c r="F43" s="116"/>
      <c r="G43" s="117"/>
      <c r="H43" s="150"/>
      <c r="I43" s="136"/>
      <c r="J43" s="49">
        <f t="shared" si="5"/>
        <v>0</v>
      </c>
      <c r="K43" s="50">
        <f t="shared" si="5"/>
        <v>0</v>
      </c>
      <c r="L43" s="151"/>
      <c r="M43" s="133"/>
      <c r="N43" s="550"/>
      <c r="O43" s="551"/>
      <c r="P43" s="552">
        <f t="shared" si="6"/>
        <v>0</v>
      </c>
      <c r="Q43" s="553"/>
      <c r="R43" s="135"/>
      <c r="S43" s="24">
        <f t="shared" si="7"/>
        <v>0</v>
      </c>
      <c r="T43" s="51"/>
      <c r="U43" s="52"/>
      <c r="V43" s="53"/>
      <c r="W43" s="27"/>
      <c r="X43" s="27"/>
      <c r="Y43" s="138"/>
    </row>
    <row r="44" spans="2:25" ht="15" customHeight="1" x14ac:dyDescent="0.15">
      <c r="B44" s="113"/>
      <c r="C44" s="114"/>
      <c r="D44" s="115"/>
      <c r="E44" s="114"/>
      <c r="F44" s="116"/>
      <c r="G44" s="117"/>
      <c r="H44" s="150"/>
      <c r="I44" s="136"/>
      <c r="J44" s="49">
        <f t="shared" si="5"/>
        <v>0</v>
      </c>
      <c r="K44" s="50">
        <f t="shared" si="5"/>
        <v>0</v>
      </c>
      <c r="L44" s="151"/>
      <c r="M44" s="133"/>
      <c r="N44" s="550"/>
      <c r="O44" s="551"/>
      <c r="P44" s="552">
        <f t="shared" si="6"/>
        <v>0</v>
      </c>
      <c r="Q44" s="553"/>
      <c r="R44" s="135"/>
      <c r="S44" s="24">
        <f t="shared" si="7"/>
        <v>0</v>
      </c>
      <c r="T44" s="51"/>
      <c r="U44" s="52"/>
      <c r="V44" s="53"/>
      <c r="W44" s="27"/>
      <c r="X44" s="27"/>
      <c r="Y44" s="138"/>
    </row>
    <row r="45" spans="2:25" ht="15" customHeight="1" x14ac:dyDescent="0.15">
      <c r="B45" s="113"/>
      <c r="C45" s="114"/>
      <c r="D45" s="115"/>
      <c r="E45" s="114"/>
      <c r="F45" s="116"/>
      <c r="G45" s="117"/>
      <c r="H45" s="150"/>
      <c r="I45" s="136"/>
      <c r="J45" s="49">
        <f t="shared" si="5"/>
        <v>0</v>
      </c>
      <c r="K45" s="50">
        <f t="shared" si="5"/>
        <v>0</v>
      </c>
      <c r="L45" s="151"/>
      <c r="M45" s="133"/>
      <c r="N45" s="550"/>
      <c r="O45" s="551"/>
      <c r="P45" s="552">
        <f t="shared" si="6"/>
        <v>0</v>
      </c>
      <c r="Q45" s="553"/>
      <c r="R45" s="135"/>
      <c r="S45" s="24">
        <f t="shared" si="7"/>
        <v>0</v>
      </c>
      <c r="T45" s="51"/>
      <c r="U45" s="52"/>
      <c r="V45" s="53"/>
      <c r="W45" s="27"/>
      <c r="X45" s="27"/>
      <c r="Y45" s="138"/>
    </row>
    <row r="46" spans="2:25" ht="15" customHeight="1" x14ac:dyDescent="0.15">
      <c r="B46" s="113"/>
      <c r="C46" s="114"/>
      <c r="D46" s="115"/>
      <c r="E46" s="114"/>
      <c r="F46" s="116"/>
      <c r="G46" s="117"/>
      <c r="H46" s="150"/>
      <c r="I46" s="136"/>
      <c r="J46" s="49">
        <f t="shared" si="5"/>
        <v>0</v>
      </c>
      <c r="K46" s="50">
        <f t="shared" si="5"/>
        <v>0</v>
      </c>
      <c r="L46" s="151"/>
      <c r="M46" s="133"/>
      <c r="N46" s="550"/>
      <c r="O46" s="551"/>
      <c r="P46" s="552">
        <f t="shared" si="6"/>
        <v>0</v>
      </c>
      <c r="Q46" s="553"/>
      <c r="R46" s="135"/>
      <c r="S46" s="24">
        <f t="shared" si="7"/>
        <v>0</v>
      </c>
      <c r="T46" s="51"/>
      <c r="U46" s="52"/>
      <c r="V46" s="53"/>
      <c r="W46" s="27"/>
      <c r="X46" s="27"/>
      <c r="Y46" s="138"/>
    </row>
    <row r="47" spans="2:25" ht="15" customHeight="1" x14ac:dyDescent="0.15">
      <c r="B47" s="113"/>
      <c r="C47" s="114"/>
      <c r="D47" s="115"/>
      <c r="E47" s="114"/>
      <c r="F47" s="116"/>
      <c r="G47" s="117"/>
      <c r="H47" s="150"/>
      <c r="I47" s="136"/>
      <c r="J47" s="49">
        <f t="shared" si="5"/>
        <v>0</v>
      </c>
      <c r="K47" s="50">
        <f t="shared" si="5"/>
        <v>0</v>
      </c>
      <c r="L47" s="151"/>
      <c r="M47" s="133"/>
      <c r="N47" s="550"/>
      <c r="O47" s="551"/>
      <c r="P47" s="552">
        <f t="shared" si="6"/>
        <v>0</v>
      </c>
      <c r="Q47" s="553"/>
      <c r="R47" s="135"/>
      <c r="S47" s="24">
        <f t="shared" si="7"/>
        <v>0</v>
      </c>
      <c r="T47" s="51"/>
      <c r="U47" s="52"/>
      <c r="V47" s="53"/>
      <c r="W47" s="27"/>
      <c r="X47" s="27"/>
      <c r="Y47" s="138"/>
    </row>
    <row r="48" spans="2:25" ht="15" customHeight="1" x14ac:dyDescent="0.15">
      <c r="B48" s="28" t="s">
        <v>227</v>
      </c>
      <c r="C48" s="29"/>
      <c r="D48" s="44"/>
      <c r="E48" s="45"/>
      <c r="F48" s="30"/>
      <c r="G48" s="31">
        <f>SUM(G21:G47)</f>
        <v>0</v>
      </c>
      <c r="H48" s="32"/>
      <c r="I48" s="33"/>
      <c r="J48" s="34">
        <f>SUM(J21:J47)</f>
        <v>0</v>
      </c>
      <c r="K48" s="33">
        <f>SUM(K21:K47)</f>
        <v>0</v>
      </c>
      <c r="L48" s="54"/>
      <c r="M48" s="36"/>
      <c r="N48" s="558"/>
      <c r="O48" s="559"/>
      <c r="P48" s="560">
        <f>SUM(P21:Q47)</f>
        <v>0</v>
      </c>
      <c r="Q48" s="561"/>
      <c r="R48" s="40"/>
      <c r="S48" s="38">
        <f>SUM(S21:S47)</f>
        <v>0</v>
      </c>
      <c r="T48" s="41"/>
      <c r="U48" s="33"/>
      <c r="V48" s="42"/>
      <c r="W48" s="43"/>
      <c r="X48" s="43"/>
      <c r="Y48" s="55"/>
    </row>
    <row r="49" spans="2:27" ht="15" customHeight="1" x14ac:dyDescent="0.15">
      <c r="B49" s="8" t="s">
        <v>228</v>
      </c>
      <c r="C49" s="9"/>
      <c r="D49" s="10"/>
      <c r="E49" s="9"/>
      <c r="F49" s="10"/>
      <c r="G49" s="10"/>
      <c r="H49" s="11"/>
      <c r="I49" s="12"/>
      <c r="J49" s="13"/>
      <c r="K49" s="12"/>
      <c r="L49" s="11"/>
      <c r="M49" s="14"/>
      <c r="N49" s="15"/>
      <c r="O49" s="15"/>
      <c r="P49" s="16"/>
      <c r="Q49" s="17"/>
      <c r="R49" s="18"/>
      <c r="S49" s="16"/>
      <c r="T49" s="19"/>
      <c r="U49" s="12"/>
      <c r="V49" s="12"/>
      <c r="W49" s="20"/>
      <c r="X49" s="20"/>
      <c r="Y49" s="334" t="s">
        <v>229</v>
      </c>
    </row>
    <row r="50" spans="2:27" ht="15" customHeight="1" x14ac:dyDescent="0.15">
      <c r="B50" s="113"/>
      <c r="C50" s="114"/>
      <c r="D50" s="144"/>
      <c r="E50" s="145"/>
      <c r="F50" s="116"/>
      <c r="G50" s="117"/>
      <c r="H50" s="146"/>
      <c r="I50" s="119"/>
      <c r="J50" s="56">
        <f t="shared" ref="J50:K55" si="11">$G50*H50</f>
        <v>0</v>
      </c>
      <c r="K50" s="23">
        <f t="shared" si="11"/>
        <v>0</v>
      </c>
      <c r="L50" s="141"/>
      <c r="M50" s="133"/>
      <c r="N50" s="134"/>
      <c r="O50" s="134"/>
      <c r="P50" s="24">
        <f t="shared" ref="P50:Q55" si="12">$G50*N50</f>
        <v>0</v>
      </c>
      <c r="Q50" s="25">
        <f t="shared" si="12"/>
        <v>0</v>
      </c>
      <c r="R50" s="135"/>
      <c r="S50" s="24">
        <f>$G50*R50</f>
        <v>0</v>
      </c>
      <c r="T50" s="51"/>
      <c r="U50" s="52"/>
      <c r="V50" s="53"/>
      <c r="W50" s="27"/>
      <c r="X50" s="27"/>
      <c r="Y50" s="137"/>
    </row>
    <row r="51" spans="2:27" ht="15" customHeight="1" x14ac:dyDescent="0.15">
      <c r="B51" s="113"/>
      <c r="C51" s="114"/>
      <c r="D51" s="144"/>
      <c r="E51" s="145"/>
      <c r="F51" s="116"/>
      <c r="G51" s="117"/>
      <c r="H51" s="146"/>
      <c r="I51" s="119"/>
      <c r="J51" s="56">
        <f t="shared" si="11"/>
        <v>0</v>
      </c>
      <c r="K51" s="23">
        <f t="shared" si="11"/>
        <v>0</v>
      </c>
      <c r="L51" s="141"/>
      <c r="M51" s="133"/>
      <c r="N51" s="134"/>
      <c r="O51" s="134"/>
      <c r="P51" s="24">
        <f>$G51*N51</f>
        <v>0</v>
      </c>
      <c r="Q51" s="25">
        <f t="shared" si="12"/>
        <v>0</v>
      </c>
      <c r="R51" s="135"/>
      <c r="S51" s="24">
        <f t="shared" ref="S51:S54" si="13">$G51*R51</f>
        <v>0</v>
      </c>
      <c r="T51" s="51"/>
      <c r="U51" s="52"/>
      <c r="V51" s="53"/>
      <c r="W51" s="27"/>
      <c r="X51" s="27"/>
      <c r="Y51" s="137"/>
    </row>
    <row r="52" spans="2:27" ht="15" customHeight="1" x14ac:dyDescent="0.15">
      <c r="B52" s="147"/>
      <c r="C52" s="145"/>
      <c r="D52" s="144"/>
      <c r="E52" s="145"/>
      <c r="F52" s="148"/>
      <c r="G52" s="149"/>
      <c r="H52" s="146"/>
      <c r="I52" s="119"/>
      <c r="J52" s="56">
        <f t="shared" si="11"/>
        <v>0</v>
      </c>
      <c r="K52" s="23">
        <f t="shared" si="11"/>
        <v>0</v>
      </c>
      <c r="L52" s="141"/>
      <c r="M52" s="142"/>
      <c r="N52" s="143"/>
      <c r="O52" s="143"/>
      <c r="P52" s="24">
        <f t="shared" si="12"/>
        <v>0</v>
      </c>
      <c r="Q52" s="25">
        <f t="shared" si="12"/>
        <v>0</v>
      </c>
      <c r="R52" s="140"/>
      <c r="S52" s="24">
        <f>$G52*R52</f>
        <v>0</v>
      </c>
      <c r="T52" s="51"/>
      <c r="U52" s="52"/>
      <c r="V52" s="53"/>
      <c r="W52" s="27"/>
      <c r="X52" s="27"/>
      <c r="Y52" s="139"/>
    </row>
    <row r="53" spans="2:27" ht="15" customHeight="1" x14ac:dyDescent="0.15">
      <c r="B53" s="147"/>
      <c r="C53" s="145"/>
      <c r="D53" s="144"/>
      <c r="E53" s="145"/>
      <c r="F53" s="148"/>
      <c r="G53" s="149"/>
      <c r="H53" s="146"/>
      <c r="I53" s="119"/>
      <c r="J53" s="56">
        <f t="shared" si="11"/>
        <v>0</v>
      </c>
      <c r="K53" s="23">
        <f t="shared" si="11"/>
        <v>0</v>
      </c>
      <c r="L53" s="141"/>
      <c r="M53" s="142"/>
      <c r="N53" s="143"/>
      <c r="O53" s="143"/>
      <c r="P53" s="24">
        <f t="shared" si="12"/>
        <v>0</v>
      </c>
      <c r="Q53" s="25">
        <f t="shared" si="12"/>
        <v>0</v>
      </c>
      <c r="R53" s="140"/>
      <c r="S53" s="24">
        <f t="shared" si="13"/>
        <v>0</v>
      </c>
      <c r="T53" s="51"/>
      <c r="U53" s="52"/>
      <c r="V53" s="53"/>
      <c r="W53" s="27"/>
      <c r="X53" s="27"/>
      <c r="Y53" s="139"/>
    </row>
    <row r="54" spans="2:27" ht="15" customHeight="1" x14ac:dyDescent="0.15">
      <c r="B54" s="147"/>
      <c r="C54" s="145"/>
      <c r="D54" s="144"/>
      <c r="E54" s="145"/>
      <c r="F54" s="148"/>
      <c r="G54" s="149"/>
      <c r="H54" s="146"/>
      <c r="I54" s="119"/>
      <c r="J54" s="56">
        <f t="shared" si="11"/>
        <v>0</v>
      </c>
      <c r="K54" s="23">
        <f t="shared" si="11"/>
        <v>0</v>
      </c>
      <c r="L54" s="141"/>
      <c r="M54" s="142"/>
      <c r="N54" s="143"/>
      <c r="O54" s="143"/>
      <c r="P54" s="24">
        <f t="shared" si="12"/>
        <v>0</v>
      </c>
      <c r="Q54" s="25">
        <f t="shared" si="12"/>
        <v>0</v>
      </c>
      <c r="R54" s="140"/>
      <c r="S54" s="24">
        <f t="shared" si="13"/>
        <v>0</v>
      </c>
      <c r="T54" s="51"/>
      <c r="U54" s="52"/>
      <c r="V54" s="53"/>
      <c r="W54" s="27"/>
      <c r="X54" s="27"/>
      <c r="Y54" s="139"/>
    </row>
    <row r="55" spans="2:27" ht="15" customHeight="1" x14ac:dyDescent="0.15">
      <c r="B55" s="147"/>
      <c r="C55" s="145"/>
      <c r="D55" s="144"/>
      <c r="E55" s="145"/>
      <c r="F55" s="148"/>
      <c r="G55" s="149"/>
      <c r="H55" s="146"/>
      <c r="I55" s="119"/>
      <c r="J55" s="56">
        <f t="shared" si="11"/>
        <v>0</v>
      </c>
      <c r="K55" s="23">
        <f t="shared" si="11"/>
        <v>0</v>
      </c>
      <c r="L55" s="141"/>
      <c r="M55" s="142"/>
      <c r="N55" s="143"/>
      <c r="O55" s="143"/>
      <c r="P55" s="24">
        <f t="shared" si="12"/>
        <v>0</v>
      </c>
      <c r="Q55" s="25">
        <f t="shared" si="12"/>
        <v>0</v>
      </c>
      <c r="R55" s="140"/>
      <c r="S55" s="24">
        <f>$G55*R55</f>
        <v>0</v>
      </c>
      <c r="T55" s="51"/>
      <c r="U55" s="52"/>
      <c r="V55" s="53"/>
      <c r="W55" s="27"/>
      <c r="X55" s="27"/>
      <c r="Y55" s="139"/>
    </row>
    <row r="56" spans="2:27" ht="15" customHeight="1" x14ac:dyDescent="0.15">
      <c r="B56" s="28" t="s">
        <v>230</v>
      </c>
      <c r="C56" s="29"/>
      <c r="D56" s="60"/>
      <c r="E56" s="45"/>
      <c r="F56" s="30"/>
      <c r="G56" s="31">
        <f>SUM(G50:G55)</f>
        <v>0</v>
      </c>
      <c r="H56" s="57"/>
      <c r="I56" s="33"/>
      <c r="J56" s="58">
        <f>SUM(J50:J55)</f>
        <v>0</v>
      </c>
      <c r="K56" s="59">
        <f>SUM(K50:K55)</f>
        <v>0</v>
      </c>
      <c r="L56" s="54"/>
      <c r="M56" s="36"/>
      <c r="N56" s="37"/>
      <c r="O56" s="37"/>
      <c r="P56" s="38">
        <f>SUM(P50:P55)</f>
        <v>0</v>
      </c>
      <c r="Q56" s="39">
        <f>SUM(Q50:Q55)</f>
        <v>0</v>
      </c>
      <c r="R56" s="40"/>
      <c r="S56" s="38">
        <f>SUM(S50:S55)</f>
        <v>0</v>
      </c>
      <c r="T56" s="41"/>
      <c r="U56" s="33"/>
      <c r="V56" s="42"/>
      <c r="W56" s="43"/>
      <c r="X56" s="43"/>
      <c r="Y56" s="46"/>
    </row>
    <row r="57" spans="2:27" ht="15" customHeight="1" thickBot="1" x14ac:dyDescent="0.2">
      <c r="B57" s="61" t="s">
        <v>154</v>
      </c>
      <c r="C57" s="62"/>
      <c r="D57" s="78"/>
      <c r="E57" s="79"/>
      <c r="F57" s="63"/>
      <c r="G57" s="64"/>
      <c r="H57" s="65"/>
      <c r="I57" s="66"/>
      <c r="J57" s="67"/>
      <c r="K57" s="66"/>
      <c r="L57" s="68"/>
      <c r="M57" s="69"/>
      <c r="N57" s="70"/>
      <c r="O57" s="70"/>
      <c r="P57" s="71">
        <f>P19+P48+P56</f>
        <v>0</v>
      </c>
      <c r="Q57" s="72">
        <f>Q19+P48+Q56</f>
        <v>0</v>
      </c>
      <c r="R57" s="73"/>
      <c r="S57" s="71">
        <f>S19+S48+S56</f>
        <v>0</v>
      </c>
      <c r="T57" s="74"/>
      <c r="U57" s="75"/>
      <c r="V57" s="76"/>
      <c r="W57" s="77">
        <f>W19</f>
        <v>0</v>
      </c>
      <c r="X57" s="77">
        <f>X19</f>
        <v>0</v>
      </c>
      <c r="Y57" s="80"/>
    </row>
    <row r="58" spans="2:27" ht="15" customHeight="1" x14ac:dyDescent="0.15">
      <c r="B58" s="81" t="s">
        <v>545</v>
      </c>
      <c r="C58" s="82"/>
      <c r="F58" s="82"/>
      <c r="G58" s="82"/>
      <c r="H58" s="82"/>
      <c r="I58" s="82"/>
      <c r="J58" s="82"/>
      <c r="K58" s="82"/>
      <c r="L58" s="82"/>
      <c r="M58" s="82"/>
      <c r="N58" s="82"/>
      <c r="O58" s="82"/>
      <c r="P58" s="5"/>
      <c r="Q58" s="5"/>
    </row>
    <row r="59" spans="2:27" s="2" customFormat="1" ht="15" customHeight="1" x14ac:dyDescent="0.15">
      <c r="B59" s="81" t="s">
        <v>370</v>
      </c>
      <c r="C59" s="86"/>
      <c r="E59" s="84"/>
      <c r="R59" s="84"/>
      <c r="S59" s="83"/>
      <c r="T59" s="85"/>
      <c r="U59" s="84"/>
      <c r="W59" s="83"/>
      <c r="X59" s="83"/>
      <c r="Z59" s="1"/>
      <c r="AA59" s="1"/>
    </row>
    <row r="60" spans="2:27" s="2" customFormat="1" ht="15" customHeight="1" x14ac:dyDescent="0.15">
      <c r="B60" s="81" t="s">
        <v>371</v>
      </c>
      <c r="C60" s="86"/>
      <c r="E60" s="84"/>
      <c r="F60" s="86"/>
      <c r="G60" s="86"/>
      <c r="H60" s="86"/>
      <c r="I60" s="86"/>
      <c r="J60" s="86"/>
      <c r="K60" s="86"/>
      <c r="L60" s="86"/>
      <c r="M60" s="86"/>
      <c r="N60" s="86"/>
      <c r="O60" s="86"/>
      <c r="P60" s="87"/>
      <c r="Q60" s="87"/>
      <c r="R60" s="84"/>
      <c r="S60" s="83"/>
      <c r="T60" s="85"/>
      <c r="U60" s="84"/>
      <c r="W60" s="83"/>
      <c r="X60" s="83"/>
      <c r="Z60" s="1"/>
      <c r="AA60" s="1"/>
    </row>
    <row r="61" spans="2:27" s="2" customFormat="1" ht="15" customHeight="1" x14ac:dyDescent="0.15">
      <c r="B61" s="81"/>
      <c r="C61" s="88"/>
      <c r="F61" s="86"/>
      <c r="G61" s="86"/>
      <c r="H61" s="86"/>
      <c r="I61" s="86"/>
      <c r="J61" s="86"/>
      <c r="K61" s="86"/>
      <c r="L61" s="86"/>
      <c r="M61" s="86"/>
      <c r="N61" s="86"/>
      <c r="O61" s="86"/>
      <c r="P61" s="87"/>
      <c r="Q61" s="87"/>
      <c r="R61" s="84"/>
      <c r="S61" s="83"/>
      <c r="T61" s="7"/>
      <c r="W61" s="4"/>
      <c r="X61" s="4"/>
      <c r="Z61" s="1"/>
      <c r="AA61" s="1"/>
    </row>
    <row r="62" spans="2:27" ht="15" customHeight="1" x14ac:dyDescent="0.15">
      <c r="B62" s="81"/>
      <c r="C62" s="82"/>
      <c r="F62" s="88"/>
      <c r="G62" s="88"/>
      <c r="H62" s="88"/>
      <c r="I62" s="88"/>
      <c r="J62" s="88"/>
      <c r="K62" s="88"/>
      <c r="L62" s="88"/>
      <c r="M62" s="88"/>
      <c r="N62" s="88"/>
      <c r="O62" s="88"/>
      <c r="P62" s="88"/>
      <c r="Q62" s="88"/>
    </row>
    <row r="63" spans="2:27" x14ac:dyDescent="0.15">
      <c r="B63" s="89"/>
      <c r="F63" s="82"/>
      <c r="G63" s="82"/>
      <c r="H63" s="82"/>
      <c r="I63" s="82"/>
      <c r="J63" s="82"/>
      <c r="K63" s="82"/>
      <c r="L63" s="82"/>
      <c r="M63" s="82"/>
      <c r="N63" s="82"/>
      <c r="O63" s="82"/>
      <c r="P63" s="5"/>
      <c r="Q63" s="5"/>
    </row>
    <row r="64" spans="2:27" x14ac:dyDescent="0.15">
      <c r="B64" s="82"/>
    </row>
  </sheetData>
  <protectedRanges>
    <protectedRange sqref="G2" name="範囲1"/>
  </protectedRanges>
  <mergeCells count="76">
    <mergeCell ref="V2:X2"/>
    <mergeCell ref="L4:S4"/>
    <mergeCell ref="N46:O46"/>
    <mergeCell ref="P46:Q46"/>
    <mergeCell ref="N47:O47"/>
    <mergeCell ref="P47:Q47"/>
    <mergeCell ref="N41:O41"/>
    <mergeCell ref="P41:Q41"/>
    <mergeCell ref="N42:O42"/>
    <mergeCell ref="P42:Q42"/>
    <mergeCell ref="N36:O36"/>
    <mergeCell ref="P36:Q36"/>
    <mergeCell ref="N37:O37"/>
    <mergeCell ref="P37:Q37"/>
    <mergeCell ref="N38:O38"/>
    <mergeCell ref="P38:Q38"/>
    <mergeCell ref="N48:O48"/>
    <mergeCell ref="P48:Q48"/>
    <mergeCell ref="N43:O43"/>
    <mergeCell ref="P43:Q43"/>
    <mergeCell ref="N44:O44"/>
    <mergeCell ref="P44:Q44"/>
    <mergeCell ref="N45:O45"/>
    <mergeCell ref="P45:Q45"/>
    <mergeCell ref="N39:O39"/>
    <mergeCell ref="P39:Q39"/>
    <mergeCell ref="N40:O40"/>
    <mergeCell ref="P40:Q40"/>
    <mergeCell ref="N34:O34"/>
    <mergeCell ref="P34:Q34"/>
    <mergeCell ref="N35:O35"/>
    <mergeCell ref="P35:Q35"/>
    <mergeCell ref="N31:O31"/>
    <mergeCell ref="P31:Q31"/>
    <mergeCell ref="N32:O32"/>
    <mergeCell ref="P32:Q32"/>
    <mergeCell ref="N33:O33"/>
    <mergeCell ref="P33:Q33"/>
    <mergeCell ref="N28:O28"/>
    <mergeCell ref="P28:Q28"/>
    <mergeCell ref="N29:O29"/>
    <mergeCell ref="P29:Q29"/>
    <mergeCell ref="N30:O30"/>
    <mergeCell ref="P30:Q30"/>
    <mergeCell ref="N25:O25"/>
    <mergeCell ref="P25:Q25"/>
    <mergeCell ref="N26:O26"/>
    <mergeCell ref="P26:Q26"/>
    <mergeCell ref="N27:O27"/>
    <mergeCell ref="P27:Q27"/>
    <mergeCell ref="N22:O22"/>
    <mergeCell ref="P22:Q22"/>
    <mergeCell ref="N23:O23"/>
    <mergeCell ref="P23:Q23"/>
    <mergeCell ref="N24:O24"/>
    <mergeCell ref="P24:Q24"/>
    <mergeCell ref="N21:O21"/>
    <mergeCell ref="P21:Q21"/>
    <mergeCell ref="T4:X4"/>
    <mergeCell ref="D4:D7"/>
    <mergeCell ref="E4:E7"/>
    <mergeCell ref="U5:V5"/>
    <mergeCell ref="W5:X5"/>
    <mergeCell ref="N20:O20"/>
    <mergeCell ref="P20:Q20"/>
    <mergeCell ref="Y4:Y7"/>
    <mergeCell ref="H5:I5"/>
    <mergeCell ref="J5:K5"/>
    <mergeCell ref="N5:O5"/>
    <mergeCell ref="P5:Q5"/>
    <mergeCell ref="G2:J2"/>
    <mergeCell ref="B4:B7"/>
    <mergeCell ref="C4:C7"/>
    <mergeCell ref="F4:F7"/>
    <mergeCell ref="G4:G7"/>
    <mergeCell ref="H4:K4"/>
  </mergeCells>
  <phoneticPr fontId="3"/>
  <dataValidations count="1">
    <dataValidation type="list" showInputMessage="1" showErrorMessage="1" sqref="V2:X2" xr:uid="{5AA56013-B2B8-4E9B-858D-7AAB0B16A094}">
      <formula1>$AC$3:$AC$6</formula1>
    </dataValidation>
  </dataValidations>
  <pageMargins left="0.70866141732283472" right="0.70866141732283472" top="0.51181102362204722" bottom="0.6692913385826772" header="0.31496062992125984" footer="0.31496062992125984"/>
  <pageSetup paperSize="8"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59999389629810485"/>
    <pageSetUpPr fitToPage="1"/>
  </sheetPr>
  <dimension ref="B1:AX60"/>
  <sheetViews>
    <sheetView view="pageBreakPreview" zoomScaleNormal="115" zoomScaleSheetLayoutView="100" workbookViewId="0">
      <selection activeCell="H6" sqref="H6"/>
    </sheetView>
  </sheetViews>
  <sheetFormatPr defaultRowHeight="13.5" x14ac:dyDescent="0.15"/>
  <cols>
    <col min="1" max="1" width="2.625" style="1" customWidth="1"/>
    <col min="2" max="2" width="4.5" style="2" customWidth="1"/>
    <col min="3" max="7" width="3.625" style="2" customWidth="1"/>
    <col min="8" max="8" width="4.5" style="2" bestFit="1" customWidth="1"/>
    <col min="9" max="9" width="10.5" style="2" bestFit="1" customWidth="1"/>
    <col min="10" max="37" width="4.375" style="2" customWidth="1"/>
    <col min="38" max="42" width="3.625" style="2" customWidth="1"/>
    <col min="43" max="48" width="3.625" style="1" customWidth="1"/>
    <col min="49" max="49" width="2.375" style="1" customWidth="1"/>
    <col min="50" max="76" width="3.625" style="1" customWidth="1"/>
    <col min="77" max="256" width="9" style="1"/>
    <col min="257" max="257" width="2.625" style="1" customWidth="1"/>
    <col min="258" max="304" width="3.625" style="1" customWidth="1"/>
    <col min="305" max="305" width="2.375" style="1" customWidth="1"/>
    <col min="306" max="332" width="3.625" style="1" customWidth="1"/>
    <col min="333" max="512" width="9" style="1"/>
    <col min="513" max="513" width="2.625" style="1" customWidth="1"/>
    <col min="514" max="560" width="3.625" style="1" customWidth="1"/>
    <col min="561" max="561" width="2.375" style="1" customWidth="1"/>
    <col min="562" max="588" width="3.625" style="1" customWidth="1"/>
    <col min="589" max="768" width="9" style="1"/>
    <col min="769" max="769" width="2.625" style="1" customWidth="1"/>
    <col min="770" max="816" width="3.625" style="1" customWidth="1"/>
    <col min="817" max="817" width="2.375" style="1" customWidth="1"/>
    <col min="818" max="844" width="3.625" style="1" customWidth="1"/>
    <col min="845" max="1024" width="9" style="1"/>
    <col min="1025" max="1025" width="2.625" style="1" customWidth="1"/>
    <col min="1026" max="1072" width="3.625" style="1" customWidth="1"/>
    <col min="1073" max="1073" width="2.375" style="1" customWidth="1"/>
    <col min="1074" max="1100" width="3.625" style="1" customWidth="1"/>
    <col min="1101" max="1280" width="9" style="1"/>
    <col min="1281" max="1281" width="2.625" style="1" customWidth="1"/>
    <col min="1282" max="1328" width="3.625" style="1" customWidth="1"/>
    <col min="1329" max="1329" width="2.375" style="1" customWidth="1"/>
    <col min="1330" max="1356" width="3.625" style="1" customWidth="1"/>
    <col min="1357" max="1536" width="9" style="1"/>
    <col min="1537" max="1537" width="2.625" style="1" customWidth="1"/>
    <col min="1538" max="1584" width="3.625" style="1" customWidth="1"/>
    <col min="1585" max="1585" width="2.375" style="1" customWidth="1"/>
    <col min="1586" max="1612" width="3.625" style="1" customWidth="1"/>
    <col min="1613" max="1792" width="9" style="1"/>
    <col min="1793" max="1793" width="2.625" style="1" customWidth="1"/>
    <col min="1794" max="1840" width="3.625" style="1" customWidth="1"/>
    <col min="1841" max="1841" width="2.375" style="1" customWidth="1"/>
    <col min="1842" max="1868" width="3.625" style="1" customWidth="1"/>
    <col min="1869" max="2048" width="9" style="1"/>
    <col min="2049" max="2049" width="2.625" style="1" customWidth="1"/>
    <col min="2050" max="2096" width="3.625" style="1" customWidth="1"/>
    <col min="2097" max="2097" width="2.375" style="1" customWidth="1"/>
    <col min="2098" max="2124" width="3.625" style="1" customWidth="1"/>
    <col min="2125" max="2304" width="9" style="1"/>
    <col min="2305" max="2305" width="2.625" style="1" customWidth="1"/>
    <col min="2306" max="2352" width="3.625" style="1" customWidth="1"/>
    <col min="2353" max="2353" width="2.375" style="1" customWidth="1"/>
    <col min="2354" max="2380" width="3.625" style="1" customWidth="1"/>
    <col min="2381" max="2560" width="9" style="1"/>
    <col min="2561" max="2561" width="2.625" style="1" customWidth="1"/>
    <col min="2562" max="2608" width="3.625" style="1" customWidth="1"/>
    <col min="2609" max="2609" width="2.375" style="1" customWidth="1"/>
    <col min="2610" max="2636" width="3.625" style="1" customWidth="1"/>
    <col min="2637" max="2816" width="9" style="1"/>
    <col min="2817" max="2817" width="2.625" style="1" customWidth="1"/>
    <col min="2818" max="2864" width="3.625" style="1" customWidth="1"/>
    <col min="2865" max="2865" width="2.375" style="1" customWidth="1"/>
    <col min="2866" max="2892" width="3.625" style="1" customWidth="1"/>
    <col min="2893" max="3072" width="9" style="1"/>
    <col min="3073" max="3073" width="2.625" style="1" customWidth="1"/>
    <col min="3074" max="3120" width="3.625" style="1" customWidth="1"/>
    <col min="3121" max="3121" width="2.375" style="1" customWidth="1"/>
    <col min="3122" max="3148" width="3.625" style="1" customWidth="1"/>
    <col min="3149" max="3328" width="9" style="1"/>
    <col min="3329" max="3329" width="2.625" style="1" customWidth="1"/>
    <col min="3330" max="3376" width="3.625" style="1" customWidth="1"/>
    <col min="3377" max="3377" width="2.375" style="1" customWidth="1"/>
    <col min="3378" max="3404" width="3.625" style="1" customWidth="1"/>
    <col min="3405" max="3584" width="9" style="1"/>
    <col min="3585" max="3585" width="2.625" style="1" customWidth="1"/>
    <col min="3586" max="3632" width="3.625" style="1" customWidth="1"/>
    <col min="3633" max="3633" width="2.375" style="1" customWidth="1"/>
    <col min="3634" max="3660" width="3.625" style="1" customWidth="1"/>
    <col min="3661" max="3840" width="9" style="1"/>
    <col min="3841" max="3841" width="2.625" style="1" customWidth="1"/>
    <col min="3842" max="3888" width="3.625" style="1" customWidth="1"/>
    <col min="3889" max="3889" width="2.375" style="1" customWidth="1"/>
    <col min="3890" max="3916" width="3.625" style="1" customWidth="1"/>
    <col min="3917" max="4096" width="9" style="1"/>
    <col min="4097" max="4097" width="2.625" style="1" customWidth="1"/>
    <col min="4098" max="4144" width="3.625" style="1" customWidth="1"/>
    <col min="4145" max="4145" width="2.375" style="1" customWidth="1"/>
    <col min="4146" max="4172" width="3.625" style="1" customWidth="1"/>
    <col min="4173" max="4352" width="9" style="1"/>
    <col min="4353" max="4353" width="2.625" style="1" customWidth="1"/>
    <col min="4354" max="4400" width="3.625" style="1" customWidth="1"/>
    <col min="4401" max="4401" width="2.375" style="1" customWidth="1"/>
    <col min="4402" max="4428" width="3.625" style="1" customWidth="1"/>
    <col min="4429" max="4608" width="9" style="1"/>
    <col min="4609" max="4609" width="2.625" style="1" customWidth="1"/>
    <col min="4610" max="4656" width="3.625" style="1" customWidth="1"/>
    <col min="4657" max="4657" width="2.375" style="1" customWidth="1"/>
    <col min="4658" max="4684" width="3.625" style="1" customWidth="1"/>
    <col min="4685" max="4864" width="9" style="1"/>
    <col min="4865" max="4865" width="2.625" style="1" customWidth="1"/>
    <col min="4866" max="4912" width="3.625" style="1" customWidth="1"/>
    <col min="4913" max="4913" width="2.375" style="1" customWidth="1"/>
    <col min="4914" max="4940" width="3.625" style="1" customWidth="1"/>
    <col min="4941" max="5120" width="9" style="1"/>
    <col min="5121" max="5121" width="2.625" style="1" customWidth="1"/>
    <col min="5122" max="5168" width="3.625" style="1" customWidth="1"/>
    <col min="5169" max="5169" width="2.375" style="1" customWidth="1"/>
    <col min="5170" max="5196" width="3.625" style="1" customWidth="1"/>
    <col min="5197" max="5376" width="9" style="1"/>
    <col min="5377" max="5377" width="2.625" style="1" customWidth="1"/>
    <col min="5378" max="5424" width="3.625" style="1" customWidth="1"/>
    <col min="5425" max="5425" width="2.375" style="1" customWidth="1"/>
    <col min="5426" max="5452" width="3.625" style="1" customWidth="1"/>
    <col min="5453" max="5632" width="9" style="1"/>
    <col min="5633" max="5633" width="2.625" style="1" customWidth="1"/>
    <col min="5634" max="5680" width="3.625" style="1" customWidth="1"/>
    <col min="5681" max="5681" width="2.375" style="1" customWidth="1"/>
    <col min="5682" max="5708" width="3.625" style="1" customWidth="1"/>
    <col min="5709" max="5888" width="9" style="1"/>
    <col min="5889" max="5889" width="2.625" style="1" customWidth="1"/>
    <col min="5890" max="5936" width="3.625" style="1" customWidth="1"/>
    <col min="5937" max="5937" width="2.375" style="1" customWidth="1"/>
    <col min="5938" max="5964" width="3.625" style="1" customWidth="1"/>
    <col min="5965" max="6144" width="9" style="1"/>
    <col min="6145" max="6145" width="2.625" style="1" customWidth="1"/>
    <col min="6146" max="6192" width="3.625" style="1" customWidth="1"/>
    <col min="6193" max="6193" width="2.375" style="1" customWidth="1"/>
    <col min="6194" max="6220" width="3.625" style="1" customWidth="1"/>
    <col min="6221" max="6400" width="9" style="1"/>
    <col min="6401" max="6401" width="2.625" style="1" customWidth="1"/>
    <col min="6402" max="6448" width="3.625" style="1" customWidth="1"/>
    <col min="6449" max="6449" width="2.375" style="1" customWidth="1"/>
    <col min="6450" max="6476" width="3.625" style="1" customWidth="1"/>
    <col min="6477" max="6656" width="9" style="1"/>
    <col min="6657" max="6657" width="2.625" style="1" customWidth="1"/>
    <col min="6658" max="6704" width="3.625" style="1" customWidth="1"/>
    <col min="6705" max="6705" width="2.375" style="1" customWidth="1"/>
    <col min="6706" max="6732" width="3.625" style="1" customWidth="1"/>
    <col min="6733" max="6912" width="9" style="1"/>
    <col min="6913" max="6913" width="2.625" style="1" customWidth="1"/>
    <col min="6914" max="6960" width="3.625" style="1" customWidth="1"/>
    <col min="6961" max="6961" width="2.375" style="1" customWidth="1"/>
    <col min="6962" max="6988" width="3.625" style="1" customWidth="1"/>
    <col min="6989" max="7168" width="9" style="1"/>
    <col min="7169" max="7169" width="2.625" style="1" customWidth="1"/>
    <col min="7170" max="7216" width="3.625" style="1" customWidth="1"/>
    <col min="7217" max="7217" width="2.375" style="1" customWidth="1"/>
    <col min="7218" max="7244" width="3.625" style="1" customWidth="1"/>
    <col min="7245" max="7424" width="9" style="1"/>
    <col min="7425" max="7425" width="2.625" style="1" customWidth="1"/>
    <col min="7426" max="7472" width="3.625" style="1" customWidth="1"/>
    <col min="7473" max="7473" width="2.375" style="1" customWidth="1"/>
    <col min="7474" max="7500" width="3.625" style="1" customWidth="1"/>
    <col min="7501" max="7680" width="9" style="1"/>
    <col min="7681" max="7681" width="2.625" style="1" customWidth="1"/>
    <col min="7682" max="7728" width="3.625" style="1" customWidth="1"/>
    <col min="7729" max="7729" width="2.375" style="1" customWidth="1"/>
    <col min="7730" max="7756" width="3.625" style="1" customWidth="1"/>
    <col min="7757" max="7936" width="9" style="1"/>
    <col min="7937" max="7937" width="2.625" style="1" customWidth="1"/>
    <col min="7938" max="7984" width="3.625" style="1" customWidth="1"/>
    <col min="7985" max="7985" width="2.375" style="1" customWidth="1"/>
    <col min="7986" max="8012" width="3.625" style="1" customWidth="1"/>
    <col min="8013" max="8192" width="9" style="1"/>
    <col min="8193" max="8193" width="2.625" style="1" customWidth="1"/>
    <col min="8194" max="8240" width="3.625" style="1" customWidth="1"/>
    <col min="8241" max="8241" width="2.375" style="1" customWidth="1"/>
    <col min="8242" max="8268" width="3.625" style="1" customWidth="1"/>
    <col min="8269" max="8448" width="9" style="1"/>
    <col min="8449" max="8449" width="2.625" style="1" customWidth="1"/>
    <col min="8450" max="8496" width="3.625" style="1" customWidth="1"/>
    <col min="8497" max="8497" width="2.375" style="1" customWidth="1"/>
    <col min="8498" max="8524" width="3.625" style="1" customWidth="1"/>
    <col min="8525" max="8704" width="9" style="1"/>
    <col min="8705" max="8705" width="2.625" style="1" customWidth="1"/>
    <col min="8706" max="8752" width="3.625" style="1" customWidth="1"/>
    <col min="8753" max="8753" width="2.375" style="1" customWidth="1"/>
    <col min="8754" max="8780" width="3.625" style="1" customWidth="1"/>
    <col min="8781" max="8960" width="9" style="1"/>
    <col min="8961" max="8961" width="2.625" style="1" customWidth="1"/>
    <col min="8962" max="9008" width="3.625" style="1" customWidth="1"/>
    <col min="9009" max="9009" width="2.375" style="1" customWidth="1"/>
    <col min="9010" max="9036" width="3.625" style="1" customWidth="1"/>
    <col min="9037" max="9216" width="9" style="1"/>
    <col min="9217" max="9217" width="2.625" style="1" customWidth="1"/>
    <col min="9218" max="9264" width="3.625" style="1" customWidth="1"/>
    <col min="9265" max="9265" width="2.375" style="1" customWidth="1"/>
    <col min="9266" max="9292" width="3.625" style="1" customWidth="1"/>
    <col min="9293" max="9472" width="9" style="1"/>
    <col min="9473" max="9473" width="2.625" style="1" customWidth="1"/>
    <col min="9474" max="9520" width="3.625" style="1" customWidth="1"/>
    <col min="9521" max="9521" width="2.375" style="1" customWidth="1"/>
    <col min="9522" max="9548" width="3.625" style="1" customWidth="1"/>
    <col min="9549" max="9728" width="9" style="1"/>
    <col min="9729" max="9729" width="2.625" style="1" customWidth="1"/>
    <col min="9730" max="9776" width="3.625" style="1" customWidth="1"/>
    <col min="9777" max="9777" width="2.375" style="1" customWidth="1"/>
    <col min="9778" max="9804" width="3.625" style="1" customWidth="1"/>
    <col min="9805" max="9984" width="9" style="1"/>
    <col min="9985" max="9985" width="2.625" style="1" customWidth="1"/>
    <col min="9986" max="10032" width="3.625" style="1" customWidth="1"/>
    <col min="10033" max="10033" width="2.375" style="1" customWidth="1"/>
    <col min="10034" max="10060" width="3.625" style="1" customWidth="1"/>
    <col min="10061" max="10240" width="9" style="1"/>
    <col min="10241" max="10241" width="2.625" style="1" customWidth="1"/>
    <col min="10242" max="10288" width="3.625" style="1" customWidth="1"/>
    <col min="10289" max="10289" width="2.375" style="1" customWidth="1"/>
    <col min="10290" max="10316" width="3.625" style="1" customWidth="1"/>
    <col min="10317" max="10496" width="9" style="1"/>
    <col min="10497" max="10497" width="2.625" style="1" customWidth="1"/>
    <col min="10498" max="10544" width="3.625" style="1" customWidth="1"/>
    <col min="10545" max="10545" width="2.375" style="1" customWidth="1"/>
    <col min="10546" max="10572" width="3.625" style="1" customWidth="1"/>
    <col min="10573" max="10752" width="9" style="1"/>
    <col min="10753" max="10753" width="2.625" style="1" customWidth="1"/>
    <col min="10754" max="10800" width="3.625" style="1" customWidth="1"/>
    <col min="10801" max="10801" width="2.375" style="1" customWidth="1"/>
    <col min="10802" max="10828" width="3.625" style="1" customWidth="1"/>
    <col min="10829" max="11008" width="9" style="1"/>
    <col min="11009" max="11009" width="2.625" style="1" customWidth="1"/>
    <col min="11010" max="11056" width="3.625" style="1" customWidth="1"/>
    <col min="11057" max="11057" width="2.375" style="1" customWidth="1"/>
    <col min="11058" max="11084" width="3.625" style="1" customWidth="1"/>
    <col min="11085" max="11264" width="9" style="1"/>
    <col min="11265" max="11265" width="2.625" style="1" customWidth="1"/>
    <col min="11266" max="11312" width="3.625" style="1" customWidth="1"/>
    <col min="11313" max="11313" width="2.375" style="1" customWidth="1"/>
    <col min="11314" max="11340" width="3.625" style="1" customWidth="1"/>
    <col min="11341" max="11520" width="9" style="1"/>
    <col min="11521" max="11521" width="2.625" style="1" customWidth="1"/>
    <col min="11522" max="11568" width="3.625" style="1" customWidth="1"/>
    <col min="11569" max="11569" width="2.375" style="1" customWidth="1"/>
    <col min="11570" max="11596" width="3.625" style="1" customWidth="1"/>
    <col min="11597" max="11776" width="9" style="1"/>
    <col min="11777" max="11777" width="2.625" style="1" customWidth="1"/>
    <col min="11778" max="11824" width="3.625" style="1" customWidth="1"/>
    <col min="11825" max="11825" width="2.375" style="1" customWidth="1"/>
    <col min="11826" max="11852" width="3.625" style="1" customWidth="1"/>
    <col min="11853" max="12032" width="9" style="1"/>
    <col min="12033" max="12033" width="2.625" style="1" customWidth="1"/>
    <col min="12034" max="12080" width="3.625" style="1" customWidth="1"/>
    <col min="12081" max="12081" width="2.375" style="1" customWidth="1"/>
    <col min="12082" max="12108" width="3.625" style="1" customWidth="1"/>
    <col min="12109" max="12288" width="9" style="1"/>
    <col min="12289" max="12289" width="2.625" style="1" customWidth="1"/>
    <col min="12290" max="12336" width="3.625" style="1" customWidth="1"/>
    <col min="12337" max="12337" width="2.375" style="1" customWidth="1"/>
    <col min="12338" max="12364" width="3.625" style="1" customWidth="1"/>
    <col min="12365" max="12544" width="9" style="1"/>
    <col min="12545" max="12545" width="2.625" style="1" customWidth="1"/>
    <col min="12546" max="12592" width="3.625" style="1" customWidth="1"/>
    <col min="12593" max="12593" width="2.375" style="1" customWidth="1"/>
    <col min="12594" max="12620" width="3.625" style="1" customWidth="1"/>
    <col min="12621" max="12800" width="9" style="1"/>
    <col min="12801" max="12801" width="2.625" style="1" customWidth="1"/>
    <col min="12802" max="12848" width="3.625" style="1" customWidth="1"/>
    <col min="12849" max="12849" width="2.375" style="1" customWidth="1"/>
    <col min="12850" max="12876" width="3.625" style="1" customWidth="1"/>
    <col min="12877" max="13056" width="9" style="1"/>
    <col min="13057" max="13057" width="2.625" style="1" customWidth="1"/>
    <col min="13058" max="13104" width="3.625" style="1" customWidth="1"/>
    <col min="13105" max="13105" width="2.375" style="1" customWidth="1"/>
    <col min="13106" max="13132" width="3.625" style="1" customWidth="1"/>
    <col min="13133" max="13312" width="9" style="1"/>
    <col min="13313" max="13313" width="2.625" style="1" customWidth="1"/>
    <col min="13314" max="13360" width="3.625" style="1" customWidth="1"/>
    <col min="13361" max="13361" width="2.375" style="1" customWidth="1"/>
    <col min="13362" max="13388" width="3.625" style="1" customWidth="1"/>
    <col min="13389" max="13568" width="9" style="1"/>
    <col min="13569" max="13569" width="2.625" style="1" customWidth="1"/>
    <col min="13570" max="13616" width="3.625" style="1" customWidth="1"/>
    <col min="13617" max="13617" width="2.375" style="1" customWidth="1"/>
    <col min="13618" max="13644" width="3.625" style="1" customWidth="1"/>
    <col min="13645" max="13824" width="9" style="1"/>
    <col min="13825" max="13825" width="2.625" style="1" customWidth="1"/>
    <col min="13826" max="13872" width="3.625" style="1" customWidth="1"/>
    <col min="13873" max="13873" width="2.375" style="1" customWidth="1"/>
    <col min="13874" max="13900" width="3.625" style="1" customWidth="1"/>
    <col min="13901" max="14080" width="9" style="1"/>
    <col min="14081" max="14081" width="2.625" style="1" customWidth="1"/>
    <col min="14082" max="14128" width="3.625" style="1" customWidth="1"/>
    <col min="14129" max="14129" width="2.375" style="1" customWidth="1"/>
    <col min="14130" max="14156" width="3.625" style="1" customWidth="1"/>
    <col min="14157" max="14336" width="9" style="1"/>
    <col min="14337" max="14337" width="2.625" style="1" customWidth="1"/>
    <col min="14338" max="14384" width="3.625" style="1" customWidth="1"/>
    <col min="14385" max="14385" width="2.375" style="1" customWidth="1"/>
    <col min="14386" max="14412" width="3.625" style="1" customWidth="1"/>
    <col min="14413" max="14592" width="9" style="1"/>
    <col min="14593" max="14593" width="2.625" style="1" customWidth="1"/>
    <col min="14594" max="14640" width="3.625" style="1" customWidth="1"/>
    <col min="14641" max="14641" width="2.375" style="1" customWidth="1"/>
    <col min="14642" max="14668" width="3.625" style="1" customWidth="1"/>
    <col min="14669" max="14848" width="9" style="1"/>
    <col min="14849" max="14849" width="2.625" style="1" customWidth="1"/>
    <col min="14850" max="14896" width="3.625" style="1" customWidth="1"/>
    <col min="14897" max="14897" width="2.375" style="1" customWidth="1"/>
    <col min="14898" max="14924" width="3.625" style="1" customWidth="1"/>
    <col min="14925" max="15104" width="9" style="1"/>
    <col min="15105" max="15105" width="2.625" style="1" customWidth="1"/>
    <col min="15106" max="15152" width="3.625" style="1" customWidth="1"/>
    <col min="15153" max="15153" width="2.375" style="1" customWidth="1"/>
    <col min="15154" max="15180" width="3.625" style="1" customWidth="1"/>
    <col min="15181" max="15360" width="9" style="1"/>
    <col min="15361" max="15361" width="2.625" style="1" customWidth="1"/>
    <col min="15362" max="15408" width="3.625" style="1" customWidth="1"/>
    <col min="15409" max="15409" width="2.375" style="1" customWidth="1"/>
    <col min="15410" max="15436" width="3.625" style="1" customWidth="1"/>
    <col min="15437" max="15616" width="9" style="1"/>
    <col min="15617" max="15617" width="2.625" style="1" customWidth="1"/>
    <col min="15618" max="15664" width="3.625" style="1" customWidth="1"/>
    <col min="15665" max="15665" width="2.375" style="1" customWidth="1"/>
    <col min="15666" max="15692" width="3.625" style="1" customWidth="1"/>
    <col min="15693" max="15872" width="9" style="1"/>
    <col min="15873" max="15873" width="2.625" style="1" customWidth="1"/>
    <col min="15874" max="15920" width="3.625" style="1" customWidth="1"/>
    <col min="15921" max="15921" width="2.375" style="1" customWidth="1"/>
    <col min="15922" max="15948" width="3.625" style="1" customWidth="1"/>
    <col min="15949" max="16128" width="9" style="1"/>
    <col min="16129" max="16129" width="2.625" style="1" customWidth="1"/>
    <col min="16130" max="16176" width="3.625" style="1" customWidth="1"/>
    <col min="16177" max="16177" width="2.375" style="1" customWidth="1"/>
    <col min="16178" max="16204" width="3.625" style="1" customWidth="1"/>
    <col min="16205" max="16384" width="9" style="1"/>
  </cols>
  <sheetData>
    <row r="1" spans="2:50" x14ac:dyDescent="0.15">
      <c r="AV1" s="6" t="s">
        <v>476</v>
      </c>
    </row>
    <row r="2" spans="2:50" ht="14.25" x14ac:dyDescent="0.15">
      <c r="B2" s="243" t="s">
        <v>375</v>
      </c>
      <c r="K2" s="568" t="s">
        <v>146</v>
      </c>
      <c r="L2" s="568"/>
      <c r="M2" s="569" t="s">
        <v>231</v>
      </c>
      <c r="N2" s="570"/>
      <c r="O2" s="570"/>
      <c r="P2" s="570"/>
      <c r="Q2" s="570"/>
      <c r="R2" s="570"/>
      <c r="S2" s="571"/>
      <c r="AQ2" s="90"/>
      <c r="AR2" s="90"/>
      <c r="AS2" s="91"/>
      <c r="AT2" s="90"/>
      <c r="AU2" s="90"/>
      <c r="AV2" s="6"/>
      <c r="AX2" s="2"/>
    </row>
    <row r="3" spans="2:50" x14ac:dyDescent="0.15">
      <c r="AQ3" s="90"/>
      <c r="AR3" s="90"/>
      <c r="AS3" s="90"/>
      <c r="AT3" s="90"/>
      <c r="AU3" s="90"/>
      <c r="AV3" s="90"/>
      <c r="AW3" s="90"/>
    </row>
    <row r="4" spans="2:50" x14ac:dyDescent="0.15">
      <c r="B4" s="2" t="s">
        <v>232</v>
      </c>
      <c r="F4" s="590" t="s">
        <v>212</v>
      </c>
      <c r="G4" s="591"/>
      <c r="H4" s="592"/>
      <c r="I4" s="593"/>
      <c r="J4" s="594"/>
      <c r="K4" s="590" t="s">
        <v>213</v>
      </c>
      <c r="L4" s="591"/>
      <c r="M4" s="592"/>
      <c r="N4" s="593"/>
      <c r="O4" s="594"/>
      <c r="P4" s="2" t="s">
        <v>233</v>
      </c>
      <c r="AQ4" s="90"/>
      <c r="AR4" s="90"/>
      <c r="AS4" s="90"/>
      <c r="AT4" s="90"/>
      <c r="AU4" s="90"/>
      <c r="AV4" s="90"/>
      <c r="AW4" s="90"/>
    </row>
    <row r="5" spans="2:50" x14ac:dyDescent="0.15">
      <c r="F5" s="84"/>
      <c r="H5" s="257" t="s">
        <v>544</v>
      </c>
    </row>
    <row r="6" spans="2:50" ht="14.25" thickBot="1" x14ac:dyDescent="0.2">
      <c r="B6" s="2" t="s">
        <v>234</v>
      </c>
    </row>
    <row r="7" spans="2:50" x14ac:dyDescent="0.15">
      <c r="B7" s="605"/>
      <c r="C7" s="606"/>
      <c r="D7" s="606"/>
      <c r="E7" s="606"/>
      <c r="F7" s="606"/>
      <c r="G7" s="606"/>
      <c r="H7" s="606"/>
      <c r="I7" s="607"/>
      <c r="J7" s="619" t="s">
        <v>235</v>
      </c>
      <c r="K7" s="619"/>
      <c r="L7" s="619"/>
      <c r="M7" s="619"/>
      <c r="N7" s="619"/>
      <c r="O7" s="619"/>
      <c r="P7" s="619"/>
      <c r="Q7" s="619"/>
      <c r="R7" s="627" t="s">
        <v>236</v>
      </c>
      <c r="S7" s="628"/>
      <c r="T7" s="628"/>
      <c r="U7" s="628"/>
      <c r="V7" s="627" t="s">
        <v>237</v>
      </c>
      <c r="W7" s="628"/>
      <c r="X7" s="628"/>
      <c r="Y7" s="628"/>
      <c r="Z7" s="628"/>
      <c r="AA7" s="628"/>
      <c r="AB7" s="628"/>
      <c r="AC7" s="629"/>
      <c r="AD7" s="628" t="s">
        <v>236</v>
      </c>
      <c r="AE7" s="628"/>
      <c r="AF7" s="628"/>
      <c r="AG7" s="629"/>
      <c r="AH7" s="623" t="s">
        <v>154</v>
      </c>
      <c r="AI7" s="606"/>
      <c r="AJ7" s="606"/>
      <c r="AK7" s="606"/>
      <c r="AL7" s="623" t="s">
        <v>201</v>
      </c>
      <c r="AM7" s="606"/>
      <c r="AN7" s="606"/>
      <c r="AO7" s="606"/>
      <c r="AP7" s="606"/>
      <c r="AQ7" s="606"/>
      <c r="AR7" s="606"/>
      <c r="AS7" s="606"/>
      <c r="AT7" s="606"/>
      <c r="AU7" s="606"/>
      <c r="AV7" s="624"/>
    </row>
    <row r="8" spans="2:50" ht="14.25" thickBot="1" x14ac:dyDescent="0.2">
      <c r="B8" s="608"/>
      <c r="C8" s="609"/>
      <c r="D8" s="609"/>
      <c r="E8" s="609"/>
      <c r="F8" s="609"/>
      <c r="G8" s="609"/>
      <c r="H8" s="609"/>
      <c r="I8" s="610"/>
      <c r="J8" s="613" t="s">
        <v>238</v>
      </c>
      <c r="K8" s="575"/>
      <c r="L8" s="575" t="s">
        <v>239</v>
      </c>
      <c r="M8" s="575"/>
      <c r="N8" s="575" t="s">
        <v>240</v>
      </c>
      <c r="O8" s="575"/>
      <c r="P8" s="575" t="s">
        <v>241</v>
      </c>
      <c r="Q8" s="576"/>
      <c r="R8" s="613" t="s">
        <v>242</v>
      </c>
      <c r="S8" s="575"/>
      <c r="T8" s="575" t="s">
        <v>243</v>
      </c>
      <c r="U8" s="631"/>
      <c r="V8" s="613" t="s">
        <v>244</v>
      </c>
      <c r="W8" s="575"/>
      <c r="X8" s="575" t="s">
        <v>245</v>
      </c>
      <c r="Y8" s="575"/>
      <c r="Z8" s="575" t="s">
        <v>246</v>
      </c>
      <c r="AA8" s="575"/>
      <c r="AB8" s="575" t="s">
        <v>247</v>
      </c>
      <c r="AC8" s="576"/>
      <c r="AD8" s="630" t="s">
        <v>248</v>
      </c>
      <c r="AE8" s="575"/>
      <c r="AF8" s="575" t="s">
        <v>249</v>
      </c>
      <c r="AG8" s="576"/>
      <c r="AH8" s="625"/>
      <c r="AI8" s="609"/>
      <c r="AJ8" s="609"/>
      <c r="AK8" s="609"/>
      <c r="AL8" s="625"/>
      <c r="AM8" s="609"/>
      <c r="AN8" s="609"/>
      <c r="AO8" s="609"/>
      <c r="AP8" s="609"/>
      <c r="AQ8" s="609"/>
      <c r="AR8" s="609"/>
      <c r="AS8" s="609"/>
      <c r="AT8" s="609"/>
      <c r="AU8" s="609"/>
      <c r="AV8" s="626"/>
    </row>
    <row r="9" spans="2:50" x14ac:dyDescent="0.15">
      <c r="B9" s="595" t="s">
        <v>250</v>
      </c>
      <c r="C9" s="596"/>
      <c r="D9" s="596"/>
      <c r="E9" s="596"/>
      <c r="F9" s="596"/>
      <c r="G9" s="597"/>
      <c r="H9" s="885" t="s">
        <v>251</v>
      </c>
      <c r="I9" s="886"/>
      <c r="J9" s="611">
        <v>22</v>
      </c>
      <c r="K9" s="612"/>
      <c r="L9" s="618">
        <v>23</v>
      </c>
      <c r="M9" s="612"/>
      <c r="N9" s="618">
        <v>16</v>
      </c>
      <c r="O9" s="612"/>
      <c r="P9" s="618">
        <v>22</v>
      </c>
      <c r="Q9" s="887"/>
      <c r="R9" s="573" t="s">
        <v>252</v>
      </c>
      <c r="S9" s="574"/>
      <c r="T9" s="621" t="s">
        <v>252</v>
      </c>
      <c r="U9" s="622"/>
      <c r="V9" s="611">
        <v>18</v>
      </c>
      <c r="W9" s="612"/>
      <c r="X9" s="618">
        <v>18</v>
      </c>
      <c r="Y9" s="612"/>
      <c r="Z9" s="618">
        <v>21</v>
      </c>
      <c r="AA9" s="612"/>
      <c r="AB9" s="618">
        <v>23</v>
      </c>
      <c r="AC9" s="620"/>
      <c r="AD9" s="573" t="s">
        <v>252</v>
      </c>
      <c r="AE9" s="574"/>
      <c r="AF9" s="621" t="s">
        <v>252</v>
      </c>
      <c r="AG9" s="622"/>
      <c r="AH9" s="573" t="s">
        <v>381</v>
      </c>
      <c r="AI9" s="574"/>
      <c r="AJ9" s="638" t="s">
        <v>381</v>
      </c>
      <c r="AK9" s="639"/>
      <c r="AL9" s="898"/>
      <c r="AM9" s="899"/>
      <c r="AN9" s="899"/>
      <c r="AO9" s="899"/>
      <c r="AP9" s="899"/>
      <c r="AQ9" s="899"/>
      <c r="AR9" s="899"/>
      <c r="AS9" s="899"/>
      <c r="AT9" s="899"/>
      <c r="AU9" s="899"/>
      <c r="AV9" s="900"/>
    </row>
    <row r="10" spans="2:50" x14ac:dyDescent="0.15">
      <c r="B10" s="595"/>
      <c r="C10" s="596"/>
      <c r="D10" s="596"/>
      <c r="E10" s="596"/>
      <c r="F10" s="596"/>
      <c r="G10" s="597"/>
      <c r="H10" s="885" t="s">
        <v>253</v>
      </c>
      <c r="I10" s="886"/>
      <c r="J10" s="658">
        <v>8</v>
      </c>
      <c r="K10" s="659"/>
      <c r="L10" s="659"/>
      <c r="M10" s="659"/>
      <c r="N10" s="659"/>
      <c r="O10" s="659"/>
      <c r="P10" s="659"/>
      <c r="Q10" s="660"/>
      <c r="R10" s="662" t="s">
        <v>252</v>
      </c>
      <c r="S10" s="663"/>
      <c r="T10" s="671" t="s">
        <v>252</v>
      </c>
      <c r="U10" s="678"/>
      <c r="V10" s="658">
        <v>8</v>
      </c>
      <c r="W10" s="659"/>
      <c r="X10" s="659"/>
      <c r="Y10" s="659"/>
      <c r="Z10" s="659"/>
      <c r="AA10" s="659"/>
      <c r="AB10" s="659"/>
      <c r="AC10" s="660"/>
      <c r="AD10" s="662" t="s">
        <v>252</v>
      </c>
      <c r="AE10" s="663"/>
      <c r="AF10" s="671" t="s">
        <v>252</v>
      </c>
      <c r="AG10" s="672"/>
      <c r="AH10" s="573" t="s">
        <v>381</v>
      </c>
      <c r="AI10" s="574"/>
      <c r="AJ10" s="638"/>
      <c r="AK10" s="639"/>
      <c r="AL10" s="645"/>
      <c r="AM10" s="646"/>
      <c r="AN10" s="646"/>
      <c r="AO10" s="646"/>
      <c r="AP10" s="646"/>
      <c r="AQ10" s="646"/>
      <c r="AR10" s="646"/>
      <c r="AS10" s="646"/>
      <c r="AT10" s="646"/>
      <c r="AU10" s="646"/>
      <c r="AV10" s="647"/>
    </row>
    <row r="11" spans="2:50" x14ac:dyDescent="0.15">
      <c r="B11" s="595"/>
      <c r="C11" s="596"/>
      <c r="D11" s="596"/>
      <c r="E11" s="596"/>
      <c r="F11" s="596"/>
      <c r="G11" s="597"/>
      <c r="H11" s="601" t="s">
        <v>254</v>
      </c>
      <c r="I11" s="602"/>
      <c r="J11" s="603" t="s">
        <v>255</v>
      </c>
      <c r="K11" s="604"/>
      <c r="L11" s="572">
        <f>+L9*$J$10</f>
        <v>184</v>
      </c>
      <c r="M11" s="572"/>
      <c r="N11" s="572">
        <f t="shared" ref="N11" si="0">+N9*$J$10</f>
        <v>128</v>
      </c>
      <c r="O11" s="572"/>
      <c r="P11" s="572">
        <f t="shared" ref="P11" si="1">+P9*$J$10</f>
        <v>176</v>
      </c>
      <c r="Q11" s="572"/>
      <c r="R11" s="644" t="s">
        <v>256</v>
      </c>
      <c r="S11" s="583"/>
      <c r="T11" s="583" t="s">
        <v>256</v>
      </c>
      <c r="U11" s="642"/>
      <c r="V11" s="644" t="s">
        <v>256</v>
      </c>
      <c r="W11" s="583"/>
      <c r="X11" s="583" t="s">
        <v>256</v>
      </c>
      <c r="Y11" s="583"/>
      <c r="Z11" s="583" t="s">
        <v>256</v>
      </c>
      <c r="AA11" s="583"/>
      <c r="AB11" s="583" t="s">
        <v>256</v>
      </c>
      <c r="AC11" s="642"/>
      <c r="AD11" s="644" t="s">
        <v>256</v>
      </c>
      <c r="AE11" s="583"/>
      <c r="AF11" s="583" t="s">
        <v>256</v>
      </c>
      <c r="AG11" s="642"/>
      <c r="AH11" s="637">
        <f>SUM(J11:AG11)</f>
        <v>488</v>
      </c>
      <c r="AI11" s="572"/>
      <c r="AJ11" s="638"/>
      <c r="AK11" s="639"/>
      <c r="AL11" s="645"/>
      <c r="AM11" s="646"/>
      <c r="AN11" s="646"/>
      <c r="AO11" s="646"/>
      <c r="AP11" s="646"/>
      <c r="AQ11" s="646"/>
      <c r="AR11" s="646"/>
      <c r="AS11" s="646"/>
      <c r="AT11" s="646"/>
      <c r="AU11" s="646"/>
      <c r="AV11" s="647"/>
    </row>
    <row r="12" spans="2:50" x14ac:dyDescent="0.15">
      <c r="B12" s="598"/>
      <c r="C12" s="599"/>
      <c r="D12" s="599"/>
      <c r="E12" s="599"/>
      <c r="F12" s="599"/>
      <c r="G12" s="600"/>
      <c r="H12" s="614" t="s">
        <v>257</v>
      </c>
      <c r="I12" s="615"/>
      <c r="J12" s="616">
        <f>+J9*$J$10</f>
        <v>176</v>
      </c>
      <c r="K12" s="617"/>
      <c r="L12" s="640" t="s">
        <v>256</v>
      </c>
      <c r="M12" s="640"/>
      <c r="N12" s="640" t="s">
        <v>256</v>
      </c>
      <c r="O12" s="640"/>
      <c r="P12" s="640" t="s">
        <v>256</v>
      </c>
      <c r="Q12" s="681"/>
      <c r="R12" s="579" t="s">
        <v>256</v>
      </c>
      <c r="S12" s="580"/>
      <c r="T12" s="580" t="s">
        <v>256</v>
      </c>
      <c r="U12" s="643"/>
      <c r="V12" s="679">
        <f>+V9*$V$10</f>
        <v>144</v>
      </c>
      <c r="W12" s="680"/>
      <c r="X12" s="648">
        <f t="shared" ref="X12" si="2">+X9*$V$10</f>
        <v>144</v>
      </c>
      <c r="Y12" s="661"/>
      <c r="Z12" s="648">
        <f t="shared" ref="Z12" si="3">+Z9*$V$10</f>
        <v>168</v>
      </c>
      <c r="AA12" s="661"/>
      <c r="AB12" s="648">
        <f t="shared" ref="AB12" si="4">+AB9*$V$10</f>
        <v>184</v>
      </c>
      <c r="AC12" s="615"/>
      <c r="AD12" s="579" t="s">
        <v>256</v>
      </c>
      <c r="AE12" s="580"/>
      <c r="AF12" s="580" t="s">
        <v>256</v>
      </c>
      <c r="AG12" s="643"/>
      <c r="AH12" s="616">
        <f>SUM(J12:AG12)</f>
        <v>816</v>
      </c>
      <c r="AI12" s="617"/>
      <c r="AJ12" s="640"/>
      <c r="AK12" s="641"/>
      <c r="AL12" s="649"/>
      <c r="AM12" s="650"/>
      <c r="AN12" s="650"/>
      <c r="AO12" s="650"/>
      <c r="AP12" s="650"/>
      <c r="AQ12" s="650"/>
      <c r="AR12" s="650"/>
      <c r="AS12" s="650"/>
      <c r="AT12" s="650"/>
      <c r="AU12" s="650"/>
      <c r="AV12" s="651"/>
    </row>
    <row r="13" spans="2:50" x14ac:dyDescent="0.15">
      <c r="B13" s="895" t="s">
        <v>258</v>
      </c>
      <c r="C13" s="896"/>
      <c r="D13" s="896"/>
      <c r="E13" s="896"/>
      <c r="F13" s="896"/>
      <c r="G13" s="896"/>
      <c r="H13" s="896"/>
      <c r="I13" s="897"/>
      <c r="J13" s="673">
        <v>0.8</v>
      </c>
      <c r="K13" s="674"/>
      <c r="L13" s="674">
        <v>0.8</v>
      </c>
      <c r="M13" s="674"/>
      <c r="N13" s="674">
        <v>0.8</v>
      </c>
      <c r="O13" s="674"/>
      <c r="P13" s="674">
        <v>0.8</v>
      </c>
      <c r="Q13" s="675"/>
      <c r="R13" s="652" t="s">
        <v>256</v>
      </c>
      <c r="S13" s="653"/>
      <c r="T13" s="653" t="s">
        <v>256</v>
      </c>
      <c r="U13" s="676"/>
      <c r="V13" s="677">
        <v>0.8</v>
      </c>
      <c r="W13" s="635"/>
      <c r="X13" s="635">
        <v>0.8</v>
      </c>
      <c r="Y13" s="635"/>
      <c r="Z13" s="635">
        <v>0.8</v>
      </c>
      <c r="AA13" s="635"/>
      <c r="AB13" s="635">
        <v>0.8</v>
      </c>
      <c r="AC13" s="636"/>
      <c r="AD13" s="652" t="s">
        <v>256</v>
      </c>
      <c r="AE13" s="653"/>
      <c r="AF13" s="653" t="s">
        <v>256</v>
      </c>
      <c r="AG13" s="654"/>
      <c r="AH13" s="655" t="s">
        <v>381</v>
      </c>
      <c r="AI13" s="656"/>
      <c r="AJ13" s="656" t="s">
        <v>381</v>
      </c>
      <c r="AK13" s="657"/>
      <c r="AL13" s="632"/>
      <c r="AM13" s="633"/>
      <c r="AN13" s="633"/>
      <c r="AO13" s="633"/>
      <c r="AP13" s="633"/>
      <c r="AQ13" s="633"/>
      <c r="AR13" s="633"/>
      <c r="AS13" s="633"/>
      <c r="AT13" s="633"/>
      <c r="AU13" s="633"/>
      <c r="AV13" s="634"/>
    </row>
    <row r="14" spans="2:50" x14ac:dyDescent="0.15">
      <c r="B14" s="682" t="s">
        <v>259</v>
      </c>
      <c r="C14" s="683"/>
      <c r="D14" s="683"/>
      <c r="E14" s="683"/>
      <c r="F14" s="683"/>
      <c r="G14" s="684"/>
      <c r="H14" s="685" t="s">
        <v>254</v>
      </c>
      <c r="I14" s="686"/>
      <c r="J14" s="655" t="s">
        <v>256</v>
      </c>
      <c r="K14" s="656"/>
      <c r="L14" s="669">
        <f>+L11*L13</f>
        <v>147.20000000000002</v>
      </c>
      <c r="M14" s="669"/>
      <c r="N14" s="669">
        <f>+N11*N13</f>
        <v>102.4</v>
      </c>
      <c r="O14" s="669"/>
      <c r="P14" s="669">
        <f t="shared" ref="P14" si="5">+P11*P13</f>
        <v>140.80000000000001</v>
      </c>
      <c r="Q14" s="669"/>
      <c r="R14" s="652" t="s">
        <v>256</v>
      </c>
      <c r="S14" s="653"/>
      <c r="T14" s="653" t="s">
        <v>256</v>
      </c>
      <c r="U14" s="676"/>
      <c r="V14" s="644" t="s">
        <v>256</v>
      </c>
      <c r="W14" s="583"/>
      <c r="X14" s="583" t="s">
        <v>256</v>
      </c>
      <c r="Y14" s="583"/>
      <c r="Z14" s="583" t="s">
        <v>256</v>
      </c>
      <c r="AA14" s="583"/>
      <c r="AB14" s="583" t="s">
        <v>256</v>
      </c>
      <c r="AC14" s="642"/>
      <c r="AD14" s="652" t="s">
        <v>256</v>
      </c>
      <c r="AE14" s="653"/>
      <c r="AF14" s="653" t="s">
        <v>256</v>
      </c>
      <c r="AG14" s="654"/>
      <c r="AH14" s="668">
        <f>SUM(J14:AG14)</f>
        <v>390.40000000000003</v>
      </c>
      <c r="AI14" s="669"/>
      <c r="AJ14" s="669">
        <f>SUM(AH14:AI15)</f>
        <v>1043.2</v>
      </c>
      <c r="AK14" s="670"/>
      <c r="AL14" s="664"/>
      <c r="AM14" s="665"/>
      <c r="AN14" s="665"/>
      <c r="AO14" s="665"/>
      <c r="AP14" s="665"/>
      <c r="AQ14" s="665"/>
      <c r="AR14" s="665"/>
      <c r="AS14" s="665"/>
      <c r="AT14" s="665"/>
      <c r="AU14" s="665"/>
      <c r="AV14" s="666"/>
    </row>
    <row r="15" spans="2:50" x14ac:dyDescent="0.15">
      <c r="B15" s="598"/>
      <c r="C15" s="599"/>
      <c r="D15" s="599"/>
      <c r="E15" s="599"/>
      <c r="F15" s="599"/>
      <c r="G15" s="600"/>
      <c r="H15" s="614" t="s">
        <v>257</v>
      </c>
      <c r="I15" s="615"/>
      <c r="J15" s="616">
        <f>+J12*J13</f>
        <v>140.80000000000001</v>
      </c>
      <c r="K15" s="617"/>
      <c r="L15" s="640" t="s">
        <v>256</v>
      </c>
      <c r="M15" s="640"/>
      <c r="N15" s="640" t="s">
        <v>256</v>
      </c>
      <c r="O15" s="640"/>
      <c r="P15" s="640" t="s">
        <v>256</v>
      </c>
      <c r="Q15" s="681"/>
      <c r="R15" s="579" t="s">
        <v>256</v>
      </c>
      <c r="S15" s="580"/>
      <c r="T15" s="580" t="s">
        <v>256</v>
      </c>
      <c r="U15" s="581"/>
      <c r="V15" s="582">
        <f>+V12*V13</f>
        <v>115.2</v>
      </c>
      <c r="W15" s="578"/>
      <c r="X15" s="577">
        <f t="shared" ref="X15" si="6">+X12*X13</f>
        <v>115.2</v>
      </c>
      <c r="Y15" s="578"/>
      <c r="Z15" s="577">
        <f t="shared" ref="Z15" si="7">+Z12*Z13</f>
        <v>134.4</v>
      </c>
      <c r="AA15" s="578"/>
      <c r="AB15" s="577">
        <f t="shared" ref="AB15" si="8">+AB12*AB13</f>
        <v>147.20000000000002</v>
      </c>
      <c r="AC15" s="667"/>
      <c r="AD15" s="579" t="s">
        <v>256</v>
      </c>
      <c r="AE15" s="580"/>
      <c r="AF15" s="580" t="s">
        <v>256</v>
      </c>
      <c r="AG15" s="643"/>
      <c r="AH15" s="616">
        <f>SUM(J15:AG15)</f>
        <v>652.80000000000007</v>
      </c>
      <c r="AI15" s="617"/>
      <c r="AJ15" s="617"/>
      <c r="AK15" s="577"/>
      <c r="AL15" s="649"/>
      <c r="AM15" s="650"/>
      <c r="AN15" s="650"/>
      <c r="AO15" s="650"/>
      <c r="AP15" s="650"/>
      <c r="AQ15" s="650"/>
      <c r="AR15" s="650"/>
      <c r="AS15" s="650"/>
      <c r="AT15" s="650"/>
      <c r="AU15" s="650"/>
      <c r="AV15" s="651"/>
    </row>
    <row r="16" spans="2:50" x14ac:dyDescent="0.15">
      <c r="B16" s="682" t="s">
        <v>260</v>
      </c>
      <c r="C16" s="683"/>
      <c r="D16" s="683"/>
      <c r="E16" s="683"/>
      <c r="F16" s="683"/>
      <c r="G16" s="684"/>
      <c r="H16" s="685" t="s">
        <v>254</v>
      </c>
      <c r="I16" s="686"/>
      <c r="J16" s="655" t="s">
        <v>256</v>
      </c>
      <c r="K16" s="656"/>
      <c r="L16" s="669">
        <f>31*24-L11</f>
        <v>560</v>
      </c>
      <c r="M16" s="669"/>
      <c r="N16" s="669">
        <f>31*24-N11</f>
        <v>616</v>
      </c>
      <c r="O16" s="669"/>
      <c r="P16" s="669">
        <f>30*24-P11</f>
        <v>544</v>
      </c>
      <c r="Q16" s="713"/>
      <c r="R16" s="652" t="s">
        <v>256</v>
      </c>
      <c r="S16" s="653"/>
      <c r="T16" s="653" t="s">
        <v>256</v>
      </c>
      <c r="U16" s="676"/>
      <c r="V16" s="652" t="s">
        <v>256</v>
      </c>
      <c r="W16" s="653"/>
      <c r="X16" s="653" t="s">
        <v>256</v>
      </c>
      <c r="Y16" s="653"/>
      <c r="Z16" s="653" t="s">
        <v>256</v>
      </c>
      <c r="AA16" s="653"/>
      <c r="AB16" s="653" t="s">
        <v>256</v>
      </c>
      <c r="AC16" s="654"/>
      <c r="AD16" s="652" t="s">
        <v>256</v>
      </c>
      <c r="AE16" s="653"/>
      <c r="AF16" s="653" t="s">
        <v>256</v>
      </c>
      <c r="AG16" s="654"/>
      <c r="AH16" s="668">
        <f t="shared" ref="AH16:AH21" si="9">SUM(J16:AG16)</f>
        <v>1720</v>
      </c>
      <c r="AI16" s="669"/>
      <c r="AJ16" s="669">
        <f>SUM(AH16:AI17)</f>
        <v>7456</v>
      </c>
      <c r="AK16" s="670"/>
      <c r="AL16" s="664"/>
      <c r="AM16" s="665"/>
      <c r="AN16" s="665"/>
      <c r="AO16" s="665"/>
      <c r="AP16" s="665"/>
      <c r="AQ16" s="665"/>
      <c r="AR16" s="665"/>
      <c r="AS16" s="665"/>
      <c r="AT16" s="665"/>
      <c r="AU16" s="665"/>
      <c r="AV16" s="666"/>
    </row>
    <row r="17" spans="2:50" ht="14.25" thickBot="1" x14ac:dyDescent="0.2">
      <c r="B17" s="595"/>
      <c r="C17" s="596"/>
      <c r="D17" s="596"/>
      <c r="E17" s="596"/>
      <c r="F17" s="596"/>
      <c r="G17" s="597"/>
      <c r="H17" s="689" t="s">
        <v>257</v>
      </c>
      <c r="I17" s="690"/>
      <c r="J17" s="691">
        <f>30*24-J12</f>
        <v>544</v>
      </c>
      <c r="K17" s="687"/>
      <c r="L17" s="692" t="s">
        <v>256</v>
      </c>
      <c r="M17" s="692"/>
      <c r="N17" s="692" t="s">
        <v>256</v>
      </c>
      <c r="O17" s="692"/>
      <c r="P17" s="692" t="s">
        <v>256</v>
      </c>
      <c r="Q17" s="693"/>
      <c r="R17" s="708">
        <f>31*24</f>
        <v>744</v>
      </c>
      <c r="S17" s="695"/>
      <c r="T17" s="695">
        <f>30*24</f>
        <v>720</v>
      </c>
      <c r="U17" s="709"/>
      <c r="V17" s="708">
        <f>31*24-V12</f>
        <v>600</v>
      </c>
      <c r="W17" s="695"/>
      <c r="X17" s="695">
        <f>31*24-X12</f>
        <v>600</v>
      </c>
      <c r="Y17" s="695"/>
      <c r="Z17" s="695">
        <f>28*24-Z12</f>
        <v>504</v>
      </c>
      <c r="AA17" s="695"/>
      <c r="AB17" s="695">
        <f>31*24-AB12</f>
        <v>560</v>
      </c>
      <c r="AC17" s="696"/>
      <c r="AD17" s="694">
        <f>30*24</f>
        <v>720</v>
      </c>
      <c r="AE17" s="695"/>
      <c r="AF17" s="695">
        <f>31*24</f>
        <v>744</v>
      </c>
      <c r="AG17" s="696"/>
      <c r="AH17" s="691">
        <f>SUM(J17:AG17)</f>
        <v>5736</v>
      </c>
      <c r="AI17" s="687"/>
      <c r="AJ17" s="687"/>
      <c r="AK17" s="688"/>
      <c r="AL17" s="697"/>
      <c r="AM17" s="698"/>
      <c r="AN17" s="698"/>
      <c r="AO17" s="698"/>
      <c r="AP17" s="698"/>
      <c r="AQ17" s="698"/>
      <c r="AR17" s="698"/>
      <c r="AS17" s="698"/>
      <c r="AT17" s="698"/>
      <c r="AU17" s="698"/>
      <c r="AV17" s="699"/>
    </row>
    <row r="18" spans="2:50" ht="14.25" thickTop="1" x14ac:dyDescent="0.15">
      <c r="B18" s="700" t="s">
        <v>261</v>
      </c>
      <c r="C18" s="701"/>
      <c r="D18" s="701"/>
      <c r="E18" s="701"/>
      <c r="F18" s="701"/>
      <c r="G18" s="702"/>
      <c r="H18" s="703" t="s">
        <v>254</v>
      </c>
      <c r="I18" s="704"/>
      <c r="J18" s="705" t="s">
        <v>256</v>
      </c>
      <c r="K18" s="706"/>
      <c r="L18" s="707">
        <f>L14*'様式11-5'!$P$19+L16*'様式11-5'!$S$19</f>
        <v>0</v>
      </c>
      <c r="M18" s="707"/>
      <c r="N18" s="707">
        <f>N14*'様式11-5'!$P$19+N16*'様式11-5'!$S$19</f>
        <v>0</v>
      </c>
      <c r="O18" s="707"/>
      <c r="P18" s="707">
        <f>P14*'様式11-5'!$P$19+P16*'様式11-5'!$S$19</f>
        <v>0</v>
      </c>
      <c r="Q18" s="707"/>
      <c r="R18" s="722" t="s">
        <v>256</v>
      </c>
      <c r="S18" s="715"/>
      <c r="T18" s="715" t="s">
        <v>256</v>
      </c>
      <c r="U18" s="723"/>
      <c r="V18" s="722" t="s">
        <v>256</v>
      </c>
      <c r="W18" s="715"/>
      <c r="X18" s="715" t="s">
        <v>256</v>
      </c>
      <c r="Y18" s="715"/>
      <c r="Z18" s="715" t="s">
        <v>256</v>
      </c>
      <c r="AA18" s="715"/>
      <c r="AB18" s="715" t="s">
        <v>256</v>
      </c>
      <c r="AC18" s="716"/>
      <c r="AD18" s="714" t="s">
        <v>256</v>
      </c>
      <c r="AE18" s="715"/>
      <c r="AF18" s="715" t="s">
        <v>256</v>
      </c>
      <c r="AG18" s="716"/>
      <c r="AH18" s="717">
        <f t="shared" si="9"/>
        <v>0</v>
      </c>
      <c r="AI18" s="707"/>
      <c r="AJ18" s="707">
        <f>SUM(AH18:AI19)</f>
        <v>0</v>
      </c>
      <c r="AK18" s="718"/>
      <c r="AL18" s="719"/>
      <c r="AM18" s="720"/>
      <c r="AN18" s="720"/>
      <c r="AO18" s="720"/>
      <c r="AP18" s="720"/>
      <c r="AQ18" s="720"/>
      <c r="AR18" s="720"/>
      <c r="AS18" s="720"/>
      <c r="AT18" s="720"/>
      <c r="AU18" s="720"/>
      <c r="AV18" s="721"/>
    </row>
    <row r="19" spans="2:50" x14ac:dyDescent="0.15">
      <c r="B19" s="598"/>
      <c r="C19" s="599"/>
      <c r="D19" s="599"/>
      <c r="E19" s="599"/>
      <c r="F19" s="599"/>
      <c r="G19" s="600"/>
      <c r="H19" s="614" t="s">
        <v>257</v>
      </c>
      <c r="I19" s="615"/>
      <c r="J19" s="616">
        <f>J15*'様式11-5'!$P$19+J17*'様式11-5'!$S$19</f>
        <v>0</v>
      </c>
      <c r="K19" s="617"/>
      <c r="L19" s="640" t="s">
        <v>256</v>
      </c>
      <c r="M19" s="640"/>
      <c r="N19" s="640" t="s">
        <v>256</v>
      </c>
      <c r="O19" s="640"/>
      <c r="P19" s="640" t="s">
        <v>256</v>
      </c>
      <c r="Q19" s="681"/>
      <c r="R19" s="710">
        <f>R17*'様式11-5'!$S$19</f>
        <v>0</v>
      </c>
      <c r="S19" s="584"/>
      <c r="T19" s="711">
        <f>T17*'様式11-5'!$S$19</f>
        <v>0</v>
      </c>
      <c r="U19" s="712"/>
      <c r="V19" s="616">
        <f>V15*'様式11-5'!$Q$19+V17*'様式11-5'!$S$19</f>
        <v>0</v>
      </c>
      <c r="W19" s="617"/>
      <c r="X19" s="577">
        <f>X15*'様式11-5'!$Q$19+X17*'様式11-5'!$S$19</f>
        <v>0</v>
      </c>
      <c r="Y19" s="578"/>
      <c r="Z19" s="577">
        <f>Z15*'様式11-5'!$Q$19+Z17*'様式11-5'!$S$19</f>
        <v>0</v>
      </c>
      <c r="AA19" s="578"/>
      <c r="AB19" s="577">
        <f>AB15*'様式11-5'!$Q$19+AB17*'様式11-5'!$S$19</f>
        <v>0</v>
      </c>
      <c r="AC19" s="667"/>
      <c r="AD19" s="724">
        <f>AD17*'様式11-5'!$S$19</f>
        <v>0</v>
      </c>
      <c r="AE19" s="711"/>
      <c r="AF19" s="724">
        <f>AF17*'様式11-5'!$S$19</f>
        <v>0</v>
      </c>
      <c r="AG19" s="711"/>
      <c r="AH19" s="616">
        <f t="shared" si="9"/>
        <v>0</v>
      </c>
      <c r="AI19" s="617"/>
      <c r="AJ19" s="617"/>
      <c r="AK19" s="577"/>
      <c r="AL19" s="725"/>
      <c r="AM19" s="726"/>
      <c r="AN19" s="726"/>
      <c r="AO19" s="726"/>
      <c r="AP19" s="726"/>
      <c r="AQ19" s="726"/>
      <c r="AR19" s="726"/>
      <c r="AS19" s="726"/>
      <c r="AT19" s="726"/>
      <c r="AU19" s="726"/>
      <c r="AV19" s="727"/>
    </row>
    <row r="20" spans="2:50" x14ac:dyDescent="0.15">
      <c r="B20" s="682" t="s">
        <v>262</v>
      </c>
      <c r="C20" s="683"/>
      <c r="D20" s="683"/>
      <c r="E20" s="683"/>
      <c r="F20" s="683"/>
      <c r="G20" s="684"/>
      <c r="H20" s="685" t="s">
        <v>254</v>
      </c>
      <c r="I20" s="686"/>
      <c r="J20" s="655" t="s">
        <v>256</v>
      </c>
      <c r="K20" s="656"/>
      <c r="L20" s="669">
        <f>L11*'様式11-5'!$P$48+L16*'様式11-5'!$S$48</f>
        <v>0</v>
      </c>
      <c r="M20" s="669"/>
      <c r="N20" s="669">
        <f>N11*'様式11-5'!$P$48+N16*'様式11-5'!$S$48</f>
        <v>0</v>
      </c>
      <c r="O20" s="669"/>
      <c r="P20" s="669">
        <f>P11*'様式11-5'!$P$48+P16*'様式11-5'!$S$48</f>
        <v>0</v>
      </c>
      <c r="Q20" s="669"/>
      <c r="R20" s="728" t="s">
        <v>256</v>
      </c>
      <c r="S20" s="729"/>
      <c r="T20" s="729" t="s">
        <v>256</v>
      </c>
      <c r="U20" s="730"/>
      <c r="V20" s="728" t="s">
        <v>256</v>
      </c>
      <c r="W20" s="729"/>
      <c r="X20" s="729" t="s">
        <v>256</v>
      </c>
      <c r="Y20" s="729"/>
      <c r="Z20" s="729" t="s">
        <v>256</v>
      </c>
      <c r="AA20" s="729"/>
      <c r="AB20" s="729" t="s">
        <v>256</v>
      </c>
      <c r="AC20" s="731"/>
      <c r="AD20" s="732" t="s">
        <v>256</v>
      </c>
      <c r="AE20" s="729"/>
      <c r="AF20" s="729" t="s">
        <v>256</v>
      </c>
      <c r="AG20" s="731"/>
      <c r="AH20" s="668">
        <f t="shared" si="9"/>
        <v>0</v>
      </c>
      <c r="AI20" s="669"/>
      <c r="AJ20" s="669">
        <f>SUM(AH20:AI21)</f>
        <v>0</v>
      </c>
      <c r="AK20" s="670"/>
      <c r="AL20" s="719"/>
      <c r="AM20" s="720"/>
      <c r="AN20" s="720"/>
      <c r="AO20" s="720"/>
      <c r="AP20" s="720"/>
      <c r="AQ20" s="720"/>
      <c r="AR20" s="720"/>
      <c r="AS20" s="720"/>
      <c r="AT20" s="720"/>
      <c r="AU20" s="720"/>
      <c r="AV20" s="721"/>
    </row>
    <row r="21" spans="2:50" x14ac:dyDescent="0.15">
      <c r="B21" s="598"/>
      <c r="C21" s="599"/>
      <c r="D21" s="599"/>
      <c r="E21" s="599"/>
      <c r="F21" s="599"/>
      <c r="G21" s="600"/>
      <c r="H21" s="614" t="s">
        <v>257</v>
      </c>
      <c r="I21" s="615"/>
      <c r="J21" s="616">
        <f>J12*'様式11-5'!$P$48+J17*'様式11-5'!$S$48</f>
        <v>0</v>
      </c>
      <c r="K21" s="617"/>
      <c r="L21" s="640" t="s">
        <v>256</v>
      </c>
      <c r="M21" s="640"/>
      <c r="N21" s="640" t="s">
        <v>256</v>
      </c>
      <c r="O21" s="640"/>
      <c r="P21" s="640" t="s">
        <v>256</v>
      </c>
      <c r="Q21" s="681"/>
      <c r="R21" s="710">
        <f>R17*'様式11-5'!$S$48</f>
        <v>0</v>
      </c>
      <c r="S21" s="711"/>
      <c r="T21" s="584">
        <f>T17*'様式11-5'!$S$48</f>
        <v>0</v>
      </c>
      <c r="U21" s="585"/>
      <c r="V21" s="582">
        <f>V12*'様式11-5'!$P$48+V17*'様式11-5'!$S$48</f>
        <v>0</v>
      </c>
      <c r="W21" s="578"/>
      <c r="X21" s="577">
        <f>X12*'様式11-5'!$P$48+X17*'様式11-5'!$S$48</f>
        <v>0</v>
      </c>
      <c r="Y21" s="578"/>
      <c r="Z21" s="577">
        <f>Z12*'様式11-5'!$P$48+Z17*'様式11-5'!$S$48</f>
        <v>0</v>
      </c>
      <c r="AA21" s="578"/>
      <c r="AB21" s="577">
        <f>AB12*'様式11-5'!$P$48+AB17*'様式11-5'!$S$48</f>
        <v>0</v>
      </c>
      <c r="AC21" s="667"/>
      <c r="AD21" s="724">
        <f>AD17*'様式11-5'!$S$48</f>
        <v>0</v>
      </c>
      <c r="AE21" s="711"/>
      <c r="AF21" s="724">
        <f>AF17*'様式11-5'!$S$48</f>
        <v>0</v>
      </c>
      <c r="AG21" s="711"/>
      <c r="AH21" s="616">
        <f t="shared" si="9"/>
        <v>0</v>
      </c>
      <c r="AI21" s="617"/>
      <c r="AJ21" s="617"/>
      <c r="AK21" s="577"/>
      <c r="AL21" s="725"/>
      <c r="AM21" s="726"/>
      <c r="AN21" s="726"/>
      <c r="AO21" s="726"/>
      <c r="AP21" s="726"/>
      <c r="AQ21" s="726"/>
      <c r="AR21" s="726"/>
      <c r="AS21" s="726"/>
      <c r="AT21" s="726"/>
      <c r="AU21" s="726"/>
      <c r="AV21" s="727"/>
    </row>
    <row r="22" spans="2:50" x14ac:dyDescent="0.15">
      <c r="B22" s="682" t="s">
        <v>263</v>
      </c>
      <c r="C22" s="683"/>
      <c r="D22" s="683"/>
      <c r="E22" s="683"/>
      <c r="F22" s="683"/>
      <c r="G22" s="684"/>
      <c r="H22" s="685" t="s">
        <v>254</v>
      </c>
      <c r="I22" s="686"/>
      <c r="J22" s="655" t="s">
        <v>256</v>
      </c>
      <c r="K22" s="656"/>
      <c r="L22" s="669">
        <f>L11*'様式11-5'!$P$56+L16*'様式11-5'!$S$56</f>
        <v>0</v>
      </c>
      <c r="M22" s="669"/>
      <c r="N22" s="669">
        <f>N11*'様式11-5'!$P$56+N16*'様式11-5'!$S$56</f>
        <v>0</v>
      </c>
      <c r="O22" s="669"/>
      <c r="P22" s="669">
        <f>P11*'様式11-5'!$P$56+P16*'様式11-5'!$S$56</f>
        <v>0</v>
      </c>
      <c r="Q22" s="669"/>
      <c r="R22" s="728" t="s">
        <v>256</v>
      </c>
      <c r="S22" s="729"/>
      <c r="T22" s="729" t="s">
        <v>256</v>
      </c>
      <c r="U22" s="730"/>
      <c r="V22" s="728" t="s">
        <v>256</v>
      </c>
      <c r="W22" s="729"/>
      <c r="X22" s="729" t="s">
        <v>256</v>
      </c>
      <c r="Y22" s="729"/>
      <c r="Z22" s="729" t="s">
        <v>256</v>
      </c>
      <c r="AA22" s="729"/>
      <c r="AB22" s="729" t="s">
        <v>256</v>
      </c>
      <c r="AC22" s="731"/>
      <c r="AD22" s="732" t="s">
        <v>256</v>
      </c>
      <c r="AE22" s="729"/>
      <c r="AF22" s="729" t="s">
        <v>256</v>
      </c>
      <c r="AG22" s="731"/>
      <c r="AH22" s="668">
        <f t="shared" ref="AH22:AH24" si="10">SUM(J22:AG22)</f>
        <v>0</v>
      </c>
      <c r="AI22" s="669"/>
      <c r="AJ22" s="669">
        <f>SUM(AH22:AI23)</f>
        <v>0</v>
      </c>
      <c r="AK22" s="670"/>
      <c r="AL22" s="719"/>
      <c r="AM22" s="720"/>
      <c r="AN22" s="720"/>
      <c r="AO22" s="720"/>
      <c r="AP22" s="720"/>
      <c r="AQ22" s="720"/>
      <c r="AR22" s="720"/>
      <c r="AS22" s="720"/>
      <c r="AT22" s="720"/>
      <c r="AU22" s="720"/>
      <c r="AV22" s="721"/>
    </row>
    <row r="23" spans="2:50" ht="14.25" thickBot="1" x14ac:dyDescent="0.2">
      <c r="B23" s="595"/>
      <c r="C23" s="596"/>
      <c r="D23" s="596"/>
      <c r="E23" s="596"/>
      <c r="F23" s="596"/>
      <c r="G23" s="597"/>
      <c r="H23" s="689" t="s">
        <v>257</v>
      </c>
      <c r="I23" s="690"/>
      <c r="J23" s="691">
        <f>J12*'様式11-5'!$P$56+J17*'様式11-5'!$S$56</f>
        <v>0</v>
      </c>
      <c r="K23" s="687"/>
      <c r="L23" s="692" t="s">
        <v>256</v>
      </c>
      <c r="M23" s="692"/>
      <c r="N23" s="692" t="s">
        <v>256</v>
      </c>
      <c r="O23" s="692"/>
      <c r="P23" s="692" t="s">
        <v>256</v>
      </c>
      <c r="Q23" s="693"/>
      <c r="R23" s="756">
        <f>R17*'様式11-5'!$S$56</f>
        <v>0</v>
      </c>
      <c r="S23" s="734"/>
      <c r="T23" s="757">
        <f>T17*'様式11-5'!$S$56</f>
        <v>0</v>
      </c>
      <c r="U23" s="758"/>
      <c r="V23" s="759">
        <f>V12*'様式11-5'!$Q$56+V17*'様式11-5'!$S$56</f>
        <v>0</v>
      </c>
      <c r="W23" s="760"/>
      <c r="X23" s="738">
        <f>X12*'様式11-5'!$Q$56+X17*'様式11-5'!$S$56</f>
        <v>0</v>
      </c>
      <c r="Y23" s="739"/>
      <c r="Z23" s="738">
        <f>Z12*'様式11-5'!$Q$56+Z17*'様式11-5'!$S$56</f>
        <v>0</v>
      </c>
      <c r="AA23" s="739"/>
      <c r="AB23" s="738">
        <f>AB12*'様式11-5'!$Q$56+AB17*'様式11-5'!$S$56</f>
        <v>0</v>
      </c>
      <c r="AC23" s="740"/>
      <c r="AD23" s="733">
        <f>AD17*'様式11-5'!$S$56</f>
        <v>0</v>
      </c>
      <c r="AE23" s="734"/>
      <c r="AF23" s="733">
        <f>AF17*'様式11-5'!$S$56</f>
        <v>0</v>
      </c>
      <c r="AG23" s="734"/>
      <c r="AH23" s="691">
        <f t="shared" si="10"/>
        <v>0</v>
      </c>
      <c r="AI23" s="687"/>
      <c r="AJ23" s="687"/>
      <c r="AK23" s="688"/>
      <c r="AL23" s="735"/>
      <c r="AM23" s="736"/>
      <c r="AN23" s="736"/>
      <c r="AO23" s="736"/>
      <c r="AP23" s="736"/>
      <c r="AQ23" s="736"/>
      <c r="AR23" s="736"/>
      <c r="AS23" s="736"/>
      <c r="AT23" s="736"/>
      <c r="AU23" s="736"/>
      <c r="AV23" s="737"/>
    </row>
    <row r="24" spans="2:50" x14ac:dyDescent="0.15">
      <c r="B24" s="745" t="s">
        <v>264</v>
      </c>
      <c r="C24" s="746"/>
      <c r="D24" s="746"/>
      <c r="E24" s="746"/>
      <c r="F24" s="746"/>
      <c r="G24" s="746"/>
      <c r="H24" s="749" t="s">
        <v>257</v>
      </c>
      <c r="I24" s="750"/>
      <c r="J24" s="751">
        <f>J15*'様式11-5'!$W$19</f>
        <v>0</v>
      </c>
      <c r="K24" s="752"/>
      <c r="L24" s="753">
        <f>L14*'様式11-5'!$W$19</f>
        <v>0</v>
      </c>
      <c r="M24" s="754"/>
      <c r="N24" s="753">
        <f>N14*'様式11-5'!$W$19</f>
        <v>0</v>
      </c>
      <c r="O24" s="754"/>
      <c r="P24" s="753">
        <f>P14*'様式11-5'!$W$19</f>
        <v>0</v>
      </c>
      <c r="Q24" s="755"/>
      <c r="R24" s="782" t="s">
        <v>256</v>
      </c>
      <c r="S24" s="744"/>
      <c r="T24" s="744" t="s">
        <v>256</v>
      </c>
      <c r="U24" s="783"/>
      <c r="V24" s="782" t="s">
        <v>256</v>
      </c>
      <c r="W24" s="744"/>
      <c r="X24" s="744" t="s">
        <v>256</v>
      </c>
      <c r="Y24" s="744"/>
      <c r="Z24" s="744" t="s">
        <v>256</v>
      </c>
      <c r="AA24" s="744"/>
      <c r="AB24" s="744" t="s">
        <v>256</v>
      </c>
      <c r="AC24" s="770"/>
      <c r="AD24" s="743" t="s">
        <v>256</v>
      </c>
      <c r="AE24" s="744"/>
      <c r="AF24" s="744" t="s">
        <v>256</v>
      </c>
      <c r="AG24" s="770"/>
      <c r="AH24" s="771">
        <f t="shared" si="10"/>
        <v>0</v>
      </c>
      <c r="AI24" s="772"/>
      <c r="AJ24" s="772"/>
      <c r="AK24" s="772"/>
      <c r="AL24" s="773"/>
      <c r="AM24" s="774"/>
      <c r="AN24" s="774"/>
      <c r="AO24" s="774"/>
      <c r="AP24" s="774"/>
      <c r="AQ24" s="774"/>
      <c r="AR24" s="774"/>
      <c r="AS24" s="774"/>
      <c r="AT24" s="774"/>
      <c r="AU24" s="774"/>
      <c r="AV24" s="775"/>
    </row>
    <row r="25" spans="2:50" ht="14.25" thickBot="1" x14ac:dyDescent="0.2">
      <c r="B25" s="747"/>
      <c r="C25" s="748"/>
      <c r="D25" s="748"/>
      <c r="E25" s="748"/>
      <c r="F25" s="748"/>
      <c r="G25" s="748"/>
      <c r="H25" s="776" t="s">
        <v>265</v>
      </c>
      <c r="I25" s="777"/>
      <c r="J25" s="778" t="s">
        <v>256</v>
      </c>
      <c r="K25" s="779"/>
      <c r="L25" s="779" t="s">
        <v>256</v>
      </c>
      <c r="M25" s="779"/>
      <c r="N25" s="779" t="s">
        <v>256</v>
      </c>
      <c r="O25" s="779"/>
      <c r="P25" s="779" t="s">
        <v>256</v>
      </c>
      <c r="Q25" s="780"/>
      <c r="R25" s="781" t="s">
        <v>256</v>
      </c>
      <c r="S25" s="742"/>
      <c r="T25" s="742" t="s">
        <v>256</v>
      </c>
      <c r="U25" s="761"/>
      <c r="V25" s="762">
        <f>V15*'様式11-5'!$X$19</f>
        <v>0</v>
      </c>
      <c r="W25" s="763"/>
      <c r="X25" s="757">
        <f>X15*'様式11-5'!$X$19</f>
        <v>0</v>
      </c>
      <c r="Y25" s="790"/>
      <c r="Z25" s="757">
        <f>Z15*'様式11-5'!$X$19</f>
        <v>0</v>
      </c>
      <c r="AA25" s="790"/>
      <c r="AB25" s="757">
        <f>AB15*'様式11-5'!$X$19</f>
        <v>0</v>
      </c>
      <c r="AC25" s="758"/>
      <c r="AD25" s="741" t="s">
        <v>256</v>
      </c>
      <c r="AE25" s="742"/>
      <c r="AF25" s="742" t="s">
        <v>256</v>
      </c>
      <c r="AG25" s="784"/>
      <c r="AH25" s="785">
        <f>SUM(J25:AG25)</f>
        <v>0</v>
      </c>
      <c r="AI25" s="786"/>
      <c r="AJ25" s="786"/>
      <c r="AK25" s="786"/>
      <c r="AL25" s="787"/>
      <c r="AM25" s="788"/>
      <c r="AN25" s="788"/>
      <c r="AO25" s="788"/>
      <c r="AP25" s="788"/>
      <c r="AQ25" s="788"/>
      <c r="AR25" s="788"/>
      <c r="AS25" s="788"/>
      <c r="AT25" s="788"/>
      <c r="AU25" s="788"/>
      <c r="AV25" s="789"/>
    </row>
    <row r="26" spans="2:50" x14ac:dyDescent="0.15">
      <c r="AL26" s="4"/>
      <c r="AM26" s="4"/>
      <c r="AN26" s="4"/>
      <c r="AO26" s="4"/>
      <c r="AP26" s="4"/>
      <c r="AQ26" s="173"/>
      <c r="AR26" s="173"/>
      <c r="AS26" s="173"/>
      <c r="AT26" s="173"/>
      <c r="AU26" s="173"/>
      <c r="AV26" s="173"/>
    </row>
    <row r="27" spans="2:50" ht="14.25" thickBot="1" x14ac:dyDescent="0.2">
      <c r="B27" s="2" t="s">
        <v>266</v>
      </c>
      <c r="AL27" s="4" t="s">
        <v>267</v>
      </c>
      <c r="AM27" s="4"/>
      <c r="AN27" s="4"/>
      <c r="AO27" s="4"/>
      <c r="AP27" s="4"/>
      <c r="AQ27" s="173"/>
      <c r="AR27" s="173"/>
      <c r="AS27" s="173"/>
      <c r="AT27" s="173"/>
      <c r="AU27" s="173"/>
      <c r="AV27" s="173"/>
    </row>
    <row r="28" spans="2:50" x14ac:dyDescent="0.15">
      <c r="B28" s="795" t="s">
        <v>268</v>
      </c>
      <c r="C28" s="628"/>
      <c r="D28" s="628"/>
      <c r="E28" s="627" t="s">
        <v>147</v>
      </c>
      <c r="F28" s="628"/>
      <c r="G28" s="628"/>
      <c r="H28" s="629"/>
      <c r="I28" s="627" t="s">
        <v>269</v>
      </c>
      <c r="J28" s="628"/>
      <c r="K28" s="628"/>
      <c r="L28" s="628"/>
      <c r="M28" s="628"/>
      <c r="N28" s="628"/>
      <c r="O28" s="628"/>
      <c r="P28" s="628"/>
      <c r="Q28" s="629"/>
      <c r="R28" s="627" t="s">
        <v>270</v>
      </c>
      <c r="S28" s="628"/>
      <c r="T28" s="628"/>
      <c r="U28" s="628"/>
      <c r="V28" s="628"/>
      <c r="W28" s="628"/>
      <c r="X28" s="628"/>
      <c r="Y28" s="628"/>
      <c r="Z28" s="628"/>
      <c r="AA28" s="628"/>
      <c r="AB28" s="628"/>
      <c r="AC28" s="628"/>
      <c r="AD28" s="628"/>
      <c r="AE28" s="628"/>
      <c r="AF28" s="628"/>
      <c r="AG28" s="629"/>
      <c r="AH28" s="627" t="s">
        <v>271</v>
      </c>
      <c r="AI28" s="628"/>
      <c r="AJ28" s="628"/>
      <c r="AK28" s="796"/>
      <c r="AL28" s="764" t="s">
        <v>147</v>
      </c>
      <c r="AM28" s="765"/>
      <c r="AN28" s="766" t="s">
        <v>272</v>
      </c>
      <c r="AO28" s="767"/>
      <c r="AP28" s="767"/>
      <c r="AQ28" s="768"/>
      <c r="AR28" s="766" t="s">
        <v>273</v>
      </c>
      <c r="AS28" s="767"/>
      <c r="AT28" s="767"/>
      <c r="AU28" s="767"/>
      <c r="AV28" s="769"/>
      <c r="AW28" s="84"/>
      <c r="AX28" s="84"/>
    </row>
    <row r="29" spans="2:50" x14ac:dyDescent="0.15">
      <c r="B29" s="818" t="s">
        <v>274</v>
      </c>
      <c r="C29" s="819"/>
      <c r="D29" s="820"/>
      <c r="E29" s="798" t="s">
        <v>275</v>
      </c>
      <c r="F29" s="799"/>
      <c r="G29" s="799"/>
      <c r="H29" s="800"/>
      <c r="I29" s="92" t="s">
        <v>276</v>
      </c>
      <c r="J29" s="93"/>
      <c r="K29" s="93"/>
      <c r="L29" s="93"/>
      <c r="M29" s="93"/>
      <c r="N29" s="93"/>
      <c r="O29" s="93"/>
      <c r="P29" s="93"/>
      <c r="Q29" s="94"/>
      <c r="R29" s="565"/>
      <c r="S29" s="565"/>
      <c r="T29" s="93" t="s">
        <v>277</v>
      </c>
      <c r="U29" s="93"/>
      <c r="V29" s="93"/>
      <c r="W29" s="566">
        <f>IF('様式11-5'!J19=0,0,IF(H4/'様式11-5'!J19&gt;1.1,1.1,H4/'様式11-5'!J19)*'様式11-5'!P19+'様式11-5'!P48+'様式11-5'!P56)</f>
        <v>0</v>
      </c>
      <c r="X29" s="566"/>
      <c r="Y29" s="93" t="s">
        <v>278</v>
      </c>
      <c r="Z29" s="93"/>
      <c r="AA29" s="93">
        <v>12</v>
      </c>
      <c r="AB29" s="93" t="s">
        <v>279</v>
      </c>
      <c r="AC29" s="93"/>
      <c r="AD29" s="248"/>
      <c r="AE29" s="93" t="s">
        <v>280</v>
      </c>
      <c r="AF29" s="93"/>
      <c r="AG29" s="93"/>
      <c r="AH29" s="828">
        <f>R29*W29*AA29*AD29</f>
        <v>0</v>
      </c>
      <c r="AI29" s="829"/>
      <c r="AJ29" s="829"/>
      <c r="AK29" s="830"/>
      <c r="AL29" s="818" t="s">
        <v>199</v>
      </c>
      <c r="AM29" s="819"/>
      <c r="AN29" s="848"/>
      <c r="AO29" s="849"/>
      <c r="AP29" s="854" t="s">
        <v>281</v>
      </c>
      <c r="AQ29" s="855"/>
      <c r="AR29" s="860">
        <f>AN29*AB42/1000</f>
        <v>0</v>
      </c>
      <c r="AS29" s="861"/>
      <c r="AT29" s="861"/>
      <c r="AU29" s="854" t="s">
        <v>282</v>
      </c>
      <c r="AV29" s="866"/>
      <c r="AW29" s="84"/>
      <c r="AX29" s="84"/>
    </row>
    <row r="30" spans="2:50" x14ac:dyDescent="0.15">
      <c r="B30" s="821"/>
      <c r="C30" s="815"/>
      <c r="D30" s="822"/>
      <c r="E30" s="801"/>
      <c r="F30" s="802"/>
      <c r="G30" s="802"/>
      <c r="H30" s="803"/>
      <c r="I30" s="813" t="s">
        <v>283</v>
      </c>
      <c r="J30" s="587"/>
      <c r="K30" s="588"/>
      <c r="L30" s="586" t="s">
        <v>284</v>
      </c>
      <c r="M30" s="587"/>
      <c r="N30" s="587"/>
      <c r="O30" s="588"/>
      <c r="P30" s="586" t="s">
        <v>254</v>
      </c>
      <c r="Q30" s="589"/>
      <c r="R30" s="158" t="s">
        <v>285</v>
      </c>
      <c r="S30" s="249"/>
      <c r="T30" s="159" t="s">
        <v>286</v>
      </c>
      <c r="U30" s="251"/>
      <c r="V30" s="159" t="s">
        <v>286</v>
      </c>
      <c r="W30" s="251"/>
      <c r="X30" s="160" t="s">
        <v>287</v>
      </c>
      <c r="Y30" s="95" t="s">
        <v>288</v>
      </c>
      <c r="Z30" s="160"/>
      <c r="AA30" s="174"/>
      <c r="AB30" s="791">
        <f>AH18+AH20+AH22</f>
        <v>0</v>
      </c>
      <c r="AC30" s="791"/>
      <c r="AD30" s="95" t="s">
        <v>289</v>
      </c>
      <c r="AE30" s="95"/>
      <c r="AF30" s="95"/>
      <c r="AG30" s="161"/>
      <c r="AH30" s="792">
        <f>(S30+U30+W30)*AB30</f>
        <v>0</v>
      </c>
      <c r="AI30" s="793"/>
      <c r="AJ30" s="793"/>
      <c r="AK30" s="794"/>
      <c r="AL30" s="821"/>
      <c r="AM30" s="815"/>
      <c r="AN30" s="850"/>
      <c r="AO30" s="851"/>
      <c r="AP30" s="856"/>
      <c r="AQ30" s="857"/>
      <c r="AR30" s="862"/>
      <c r="AS30" s="863"/>
      <c r="AT30" s="863"/>
      <c r="AU30" s="856"/>
      <c r="AV30" s="867"/>
      <c r="AW30" s="84"/>
      <c r="AX30" s="84"/>
    </row>
    <row r="31" spans="2:50" x14ac:dyDescent="0.15">
      <c r="B31" s="821"/>
      <c r="C31" s="815"/>
      <c r="D31" s="822"/>
      <c r="E31" s="801"/>
      <c r="F31" s="802"/>
      <c r="G31" s="802"/>
      <c r="H31" s="803"/>
      <c r="I31" s="814"/>
      <c r="J31" s="815"/>
      <c r="K31" s="816"/>
      <c r="L31" s="817"/>
      <c r="M31" s="815"/>
      <c r="N31" s="815"/>
      <c r="O31" s="816"/>
      <c r="P31" s="586" t="s">
        <v>257</v>
      </c>
      <c r="Q31" s="589"/>
      <c r="R31" s="158" t="s">
        <v>285</v>
      </c>
      <c r="S31" s="249"/>
      <c r="T31" s="159" t="s">
        <v>286</v>
      </c>
      <c r="U31" s="251"/>
      <c r="V31" s="159" t="s">
        <v>286</v>
      </c>
      <c r="W31" s="251"/>
      <c r="X31" s="160" t="s">
        <v>287</v>
      </c>
      <c r="Y31" s="95" t="s">
        <v>288</v>
      </c>
      <c r="Z31" s="160"/>
      <c r="AA31" s="174"/>
      <c r="AB31" s="791">
        <f>J19+J21+J23</f>
        <v>0</v>
      </c>
      <c r="AC31" s="791"/>
      <c r="AD31" s="95" t="s">
        <v>289</v>
      </c>
      <c r="AE31" s="95"/>
      <c r="AF31" s="95"/>
      <c r="AG31" s="161"/>
      <c r="AH31" s="792">
        <f t="shared" ref="AH31:AH33" si="11">(S31+U31+W31)*AB31</f>
        <v>0</v>
      </c>
      <c r="AI31" s="793"/>
      <c r="AJ31" s="793"/>
      <c r="AK31" s="794"/>
      <c r="AL31" s="821"/>
      <c r="AM31" s="815"/>
      <c r="AN31" s="850"/>
      <c r="AO31" s="851"/>
      <c r="AP31" s="856"/>
      <c r="AQ31" s="857"/>
      <c r="AR31" s="862"/>
      <c r="AS31" s="863"/>
      <c r="AT31" s="863"/>
      <c r="AU31" s="856"/>
      <c r="AV31" s="867"/>
      <c r="AW31" s="84"/>
      <c r="AX31" s="84"/>
    </row>
    <row r="32" spans="2:50" x14ac:dyDescent="0.15">
      <c r="B32" s="821"/>
      <c r="C32" s="815"/>
      <c r="D32" s="822"/>
      <c r="E32" s="801"/>
      <c r="F32" s="802"/>
      <c r="G32" s="802"/>
      <c r="H32" s="803"/>
      <c r="I32" s="814"/>
      <c r="J32" s="815"/>
      <c r="K32" s="816"/>
      <c r="L32" s="586" t="s">
        <v>237</v>
      </c>
      <c r="M32" s="587"/>
      <c r="N32" s="587"/>
      <c r="O32" s="588"/>
      <c r="P32" s="586" t="s">
        <v>257</v>
      </c>
      <c r="Q32" s="589"/>
      <c r="R32" s="162" t="s">
        <v>285</v>
      </c>
      <c r="S32" s="250"/>
      <c r="T32" s="157" t="s">
        <v>286</v>
      </c>
      <c r="U32" s="251"/>
      <c r="V32" s="157" t="s">
        <v>286</v>
      </c>
      <c r="W32" s="252"/>
      <c r="X32" s="2" t="s">
        <v>287</v>
      </c>
      <c r="Y32" s="83" t="s">
        <v>288</v>
      </c>
      <c r="AA32" s="4"/>
      <c r="AB32" s="797">
        <f>AH19+AH21+AH23-AB31</f>
        <v>0</v>
      </c>
      <c r="AC32" s="797"/>
      <c r="AD32" s="83" t="s">
        <v>289</v>
      </c>
      <c r="AE32" s="83"/>
      <c r="AF32" s="83"/>
      <c r="AG32" s="155"/>
      <c r="AH32" s="792">
        <f t="shared" si="11"/>
        <v>0</v>
      </c>
      <c r="AI32" s="793"/>
      <c r="AJ32" s="793"/>
      <c r="AK32" s="794"/>
      <c r="AL32" s="821"/>
      <c r="AM32" s="815"/>
      <c r="AN32" s="850"/>
      <c r="AO32" s="851"/>
      <c r="AP32" s="856"/>
      <c r="AQ32" s="857"/>
      <c r="AR32" s="862"/>
      <c r="AS32" s="863"/>
      <c r="AT32" s="863"/>
      <c r="AU32" s="856"/>
      <c r="AV32" s="867"/>
      <c r="AW32" s="84"/>
      <c r="AX32" s="84"/>
    </row>
    <row r="33" spans="2:50" x14ac:dyDescent="0.15">
      <c r="B33" s="821"/>
      <c r="C33" s="815"/>
      <c r="D33" s="822"/>
      <c r="E33" s="801"/>
      <c r="F33" s="802"/>
      <c r="G33" s="802"/>
      <c r="H33" s="803"/>
      <c r="I33" s="814"/>
      <c r="J33" s="815"/>
      <c r="K33" s="816"/>
      <c r="L33" s="586" t="s">
        <v>236</v>
      </c>
      <c r="M33" s="587"/>
      <c r="N33" s="587"/>
      <c r="O33" s="588"/>
      <c r="P33" s="586" t="s">
        <v>257</v>
      </c>
      <c r="Q33" s="589"/>
      <c r="R33" s="158" t="s">
        <v>285</v>
      </c>
      <c r="S33" s="249"/>
      <c r="T33" s="159" t="s">
        <v>286</v>
      </c>
      <c r="U33" s="251"/>
      <c r="V33" s="159" t="s">
        <v>286</v>
      </c>
      <c r="W33" s="251"/>
      <c r="X33" s="160" t="s">
        <v>287</v>
      </c>
      <c r="Y33" s="95" t="s">
        <v>288</v>
      </c>
      <c r="Z33" s="160"/>
      <c r="AA33" s="174"/>
      <c r="AB33" s="791">
        <f>SUM(R19:U19)+SUM(AD19:AG19)+SUM(R21:U21)+SUM(AD21:AG21)+SUM(R23:U23)+SUM(AD23:AG23)</f>
        <v>0</v>
      </c>
      <c r="AC33" s="791"/>
      <c r="AD33" s="95" t="s">
        <v>289</v>
      </c>
      <c r="AE33" s="95"/>
      <c r="AF33" s="95"/>
      <c r="AG33" s="161"/>
      <c r="AH33" s="792">
        <f t="shared" si="11"/>
        <v>0</v>
      </c>
      <c r="AI33" s="793"/>
      <c r="AJ33" s="793"/>
      <c r="AK33" s="794"/>
      <c r="AL33" s="821"/>
      <c r="AM33" s="815"/>
      <c r="AN33" s="850"/>
      <c r="AO33" s="851"/>
      <c r="AP33" s="856"/>
      <c r="AQ33" s="857"/>
      <c r="AR33" s="862"/>
      <c r="AS33" s="863"/>
      <c r="AT33" s="863"/>
      <c r="AU33" s="856"/>
      <c r="AV33" s="867"/>
      <c r="AW33" s="84"/>
      <c r="AX33" s="84"/>
    </row>
    <row r="34" spans="2:50" x14ac:dyDescent="0.15">
      <c r="B34" s="821"/>
      <c r="C34" s="815"/>
      <c r="D34" s="822"/>
      <c r="E34" s="801"/>
      <c r="F34" s="802"/>
      <c r="G34" s="802"/>
      <c r="H34" s="803"/>
      <c r="I34" s="156"/>
      <c r="J34" s="83"/>
      <c r="K34" s="83"/>
      <c r="L34" s="96"/>
      <c r="M34" s="96"/>
      <c r="N34" s="96"/>
      <c r="O34" s="96"/>
      <c r="P34" s="96"/>
      <c r="Q34" s="105"/>
      <c r="R34" s="162"/>
      <c r="S34" s="163" t="s">
        <v>290</v>
      </c>
      <c r="T34"/>
      <c r="U34" s="164" t="s">
        <v>291</v>
      </c>
      <c r="V34"/>
      <c r="W34" s="165" t="s">
        <v>292</v>
      </c>
      <c r="Y34" s="83"/>
      <c r="AA34" s="4"/>
      <c r="AB34" s="172"/>
      <c r="AC34" s="172"/>
      <c r="AD34" s="83"/>
      <c r="AE34" s="83"/>
      <c r="AF34" s="83"/>
      <c r="AG34" s="155"/>
      <c r="AH34" s="804"/>
      <c r="AI34" s="805"/>
      <c r="AJ34" s="805"/>
      <c r="AK34" s="806"/>
      <c r="AL34" s="821"/>
      <c r="AM34" s="815"/>
      <c r="AN34" s="850"/>
      <c r="AO34" s="851"/>
      <c r="AP34" s="856"/>
      <c r="AQ34" s="857"/>
      <c r="AR34" s="862"/>
      <c r="AS34" s="863"/>
      <c r="AT34" s="863"/>
      <c r="AU34" s="856"/>
      <c r="AV34" s="867"/>
      <c r="AW34" s="84"/>
      <c r="AX34" s="84"/>
    </row>
    <row r="35" spans="2:50" x14ac:dyDescent="0.15">
      <c r="B35" s="821"/>
      <c r="C35" s="815"/>
      <c r="D35" s="822"/>
      <c r="E35" s="807" t="s">
        <v>293</v>
      </c>
      <c r="F35" s="808"/>
      <c r="G35" s="808"/>
      <c r="H35" s="809"/>
      <c r="I35" s="97"/>
      <c r="J35" s="98"/>
      <c r="K35" s="98"/>
      <c r="L35" s="98"/>
      <c r="M35" s="98"/>
      <c r="N35" s="98"/>
      <c r="O35" s="98"/>
      <c r="P35" s="98"/>
      <c r="Q35" s="99"/>
      <c r="R35" s="100"/>
      <c r="S35" s="100"/>
      <c r="T35" s="98"/>
      <c r="U35" s="98"/>
      <c r="V35" s="98"/>
      <c r="W35" s="153"/>
      <c r="X35" s="169"/>
      <c r="Y35" s="169"/>
      <c r="Z35" s="154"/>
      <c r="AA35" s="175"/>
      <c r="AB35" s="567">
        <f>SUM(AB30:AC33)</f>
        <v>0</v>
      </c>
      <c r="AC35" s="567"/>
      <c r="AD35" s="98" t="s">
        <v>294</v>
      </c>
      <c r="AE35" s="98"/>
      <c r="AF35" s="98"/>
      <c r="AG35" s="98"/>
      <c r="AH35" s="810">
        <f>SUM(AH29:AK33)</f>
        <v>0</v>
      </c>
      <c r="AI35" s="811"/>
      <c r="AJ35" s="811"/>
      <c r="AK35" s="812"/>
      <c r="AL35" s="821"/>
      <c r="AM35" s="815"/>
      <c r="AN35" s="850"/>
      <c r="AO35" s="851"/>
      <c r="AP35" s="856"/>
      <c r="AQ35" s="857"/>
      <c r="AR35" s="862"/>
      <c r="AS35" s="863"/>
      <c r="AT35" s="863"/>
      <c r="AU35" s="856"/>
      <c r="AV35" s="867"/>
      <c r="AW35" s="84"/>
      <c r="AX35" s="84"/>
    </row>
    <row r="36" spans="2:50" x14ac:dyDescent="0.15">
      <c r="B36" s="821"/>
      <c r="C36" s="815"/>
      <c r="D36" s="822"/>
      <c r="E36" s="798" t="s">
        <v>295</v>
      </c>
      <c r="F36" s="799"/>
      <c r="G36" s="799"/>
      <c r="H36" s="800"/>
      <c r="I36" s="92" t="s">
        <v>276</v>
      </c>
      <c r="J36" s="93"/>
      <c r="K36" s="93"/>
      <c r="L36" s="93"/>
      <c r="M36" s="93"/>
      <c r="N36" s="93"/>
      <c r="O36" s="93"/>
      <c r="P36" s="93"/>
      <c r="Q36" s="94"/>
      <c r="R36" s="565"/>
      <c r="S36" s="565"/>
      <c r="T36" s="93" t="s">
        <v>277</v>
      </c>
      <c r="U36" s="93"/>
      <c r="V36" s="93"/>
      <c r="W36" s="566">
        <f>IF('様式11-5'!J19=0,0,IF(H4/'様式11-5'!J19&gt;1.1,1.1,H4/'様式11-5'!J19)*'様式11-5'!P19+'様式11-5'!P48+'様式11-5'!P56)</f>
        <v>0</v>
      </c>
      <c r="X36" s="566"/>
      <c r="Y36" s="93" t="s">
        <v>278</v>
      </c>
      <c r="Z36" s="93"/>
      <c r="AA36" s="93">
        <v>12</v>
      </c>
      <c r="AB36" s="93" t="s">
        <v>279</v>
      </c>
      <c r="AC36" s="93"/>
      <c r="AD36" s="248"/>
      <c r="AE36" s="93" t="s">
        <v>280</v>
      </c>
      <c r="AF36" s="93"/>
      <c r="AG36" s="93"/>
      <c r="AH36" s="828">
        <f>R36*W36*AA36*AD36</f>
        <v>0</v>
      </c>
      <c r="AI36" s="829"/>
      <c r="AJ36" s="829"/>
      <c r="AK36" s="830"/>
      <c r="AL36" s="821"/>
      <c r="AM36" s="815"/>
      <c r="AN36" s="850"/>
      <c r="AO36" s="851"/>
      <c r="AP36" s="856"/>
      <c r="AQ36" s="857"/>
      <c r="AR36" s="862"/>
      <c r="AS36" s="863"/>
      <c r="AT36" s="863"/>
      <c r="AU36" s="856"/>
      <c r="AV36" s="867"/>
      <c r="AW36" s="84"/>
      <c r="AX36" s="84"/>
    </row>
    <row r="37" spans="2:50" x14ac:dyDescent="0.15">
      <c r="B37" s="821"/>
      <c r="C37" s="815"/>
      <c r="D37" s="822"/>
      <c r="E37" s="801"/>
      <c r="F37" s="802"/>
      <c r="G37" s="802"/>
      <c r="H37" s="803"/>
      <c r="I37" s="813" t="s">
        <v>283</v>
      </c>
      <c r="J37" s="587"/>
      <c r="K37" s="588"/>
      <c r="L37" s="586" t="s">
        <v>284</v>
      </c>
      <c r="M37" s="587"/>
      <c r="N37" s="587"/>
      <c r="O37" s="588"/>
      <c r="P37" s="586" t="s">
        <v>254</v>
      </c>
      <c r="Q37" s="589"/>
      <c r="R37" s="158" t="s">
        <v>285</v>
      </c>
      <c r="S37" s="249"/>
      <c r="T37" s="159" t="s">
        <v>286</v>
      </c>
      <c r="U37" s="251"/>
      <c r="V37" s="159" t="s">
        <v>286</v>
      </c>
      <c r="W37" s="251"/>
      <c r="X37" s="160" t="s">
        <v>287</v>
      </c>
      <c r="Y37" s="95" t="s">
        <v>288</v>
      </c>
      <c r="Z37" s="160"/>
      <c r="AA37" s="174"/>
      <c r="AB37" s="791">
        <f>AH18+AH20+AH22</f>
        <v>0</v>
      </c>
      <c r="AC37" s="791"/>
      <c r="AD37" s="95" t="s">
        <v>289</v>
      </c>
      <c r="AE37" s="95"/>
      <c r="AF37" s="95"/>
      <c r="AG37" s="161"/>
      <c r="AH37" s="792">
        <f>(S37+U37+W37)*AB37</f>
        <v>0</v>
      </c>
      <c r="AI37" s="793"/>
      <c r="AJ37" s="793"/>
      <c r="AK37" s="794"/>
      <c r="AL37" s="821"/>
      <c r="AM37" s="815"/>
      <c r="AN37" s="850"/>
      <c r="AO37" s="851"/>
      <c r="AP37" s="856"/>
      <c r="AQ37" s="857"/>
      <c r="AR37" s="862"/>
      <c r="AS37" s="863"/>
      <c r="AT37" s="863"/>
      <c r="AU37" s="856"/>
      <c r="AV37" s="867"/>
      <c r="AW37" s="84"/>
      <c r="AX37" s="84"/>
    </row>
    <row r="38" spans="2:50" x14ac:dyDescent="0.15">
      <c r="B38" s="821"/>
      <c r="C38" s="815"/>
      <c r="D38" s="822"/>
      <c r="E38" s="801"/>
      <c r="F38" s="802"/>
      <c r="G38" s="802"/>
      <c r="H38" s="803"/>
      <c r="I38" s="814"/>
      <c r="J38" s="815"/>
      <c r="K38" s="816"/>
      <c r="L38" s="817"/>
      <c r="M38" s="815"/>
      <c r="N38" s="815"/>
      <c r="O38" s="816"/>
      <c r="P38" s="586" t="s">
        <v>257</v>
      </c>
      <c r="Q38" s="589"/>
      <c r="R38" s="158" t="s">
        <v>285</v>
      </c>
      <c r="S38" s="249"/>
      <c r="T38" s="159" t="s">
        <v>286</v>
      </c>
      <c r="U38" s="251"/>
      <c r="V38" s="159" t="s">
        <v>286</v>
      </c>
      <c r="W38" s="251"/>
      <c r="X38" s="160" t="s">
        <v>287</v>
      </c>
      <c r="Y38" s="95" t="s">
        <v>288</v>
      </c>
      <c r="Z38" s="160"/>
      <c r="AA38" s="174"/>
      <c r="AB38" s="791">
        <f>J19+J21+J23</f>
        <v>0</v>
      </c>
      <c r="AC38" s="791"/>
      <c r="AD38" s="95" t="s">
        <v>289</v>
      </c>
      <c r="AE38" s="95"/>
      <c r="AF38" s="95"/>
      <c r="AG38" s="161"/>
      <c r="AH38" s="792">
        <f t="shared" ref="AH38:AH40" si="12">(S38+U38+W38)*AB38</f>
        <v>0</v>
      </c>
      <c r="AI38" s="793"/>
      <c r="AJ38" s="793"/>
      <c r="AK38" s="794"/>
      <c r="AL38" s="821"/>
      <c r="AM38" s="815"/>
      <c r="AN38" s="850"/>
      <c r="AO38" s="851"/>
      <c r="AP38" s="856"/>
      <c r="AQ38" s="857"/>
      <c r="AR38" s="862"/>
      <c r="AS38" s="863"/>
      <c r="AT38" s="863"/>
      <c r="AU38" s="856"/>
      <c r="AV38" s="867"/>
      <c r="AW38" s="84"/>
      <c r="AX38" s="84"/>
    </row>
    <row r="39" spans="2:50" x14ac:dyDescent="0.15">
      <c r="B39" s="821"/>
      <c r="C39" s="815"/>
      <c r="D39" s="822"/>
      <c r="E39" s="801"/>
      <c r="F39" s="802"/>
      <c r="G39" s="802"/>
      <c r="H39" s="803"/>
      <c r="I39" s="814"/>
      <c r="J39" s="815"/>
      <c r="K39" s="816"/>
      <c r="L39" s="586" t="s">
        <v>237</v>
      </c>
      <c r="M39" s="587"/>
      <c r="N39" s="587"/>
      <c r="O39" s="588"/>
      <c r="P39" s="586" t="s">
        <v>257</v>
      </c>
      <c r="Q39" s="589"/>
      <c r="R39" s="162" t="s">
        <v>285</v>
      </c>
      <c r="S39" s="250"/>
      <c r="T39" s="157" t="s">
        <v>286</v>
      </c>
      <c r="U39" s="251"/>
      <c r="V39" s="157" t="s">
        <v>286</v>
      </c>
      <c r="W39" s="252"/>
      <c r="X39" s="2" t="s">
        <v>287</v>
      </c>
      <c r="Y39" s="83" t="s">
        <v>288</v>
      </c>
      <c r="AA39" s="4"/>
      <c r="AB39" s="797">
        <f>AH19+AH21+AH23-AB31</f>
        <v>0</v>
      </c>
      <c r="AC39" s="797"/>
      <c r="AD39" s="83" t="s">
        <v>289</v>
      </c>
      <c r="AE39" s="83"/>
      <c r="AF39" s="83"/>
      <c r="AG39" s="155"/>
      <c r="AH39" s="792">
        <f t="shared" si="12"/>
        <v>0</v>
      </c>
      <c r="AI39" s="793"/>
      <c r="AJ39" s="793"/>
      <c r="AK39" s="794"/>
      <c r="AL39" s="821"/>
      <c r="AM39" s="815"/>
      <c r="AN39" s="850"/>
      <c r="AO39" s="851"/>
      <c r="AP39" s="856"/>
      <c r="AQ39" s="857"/>
      <c r="AR39" s="862"/>
      <c r="AS39" s="863"/>
      <c r="AT39" s="863"/>
      <c r="AU39" s="856"/>
      <c r="AV39" s="867"/>
      <c r="AW39" s="84"/>
      <c r="AX39" s="84"/>
    </row>
    <row r="40" spans="2:50" x14ac:dyDescent="0.15">
      <c r="B40" s="821"/>
      <c r="C40" s="815"/>
      <c r="D40" s="822"/>
      <c r="E40" s="801"/>
      <c r="F40" s="802"/>
      <c r="G40" s="802"/>
      <c r="H40" s="803"/>
      <c r="I40" s="814"/>
      <c r="J40" s="815"/>
      <c r="K40" s="816"/>
      <c r="L40" s="586" t="s">
        <v>236</v>
      </c>
      <c r="M40" s="587"/>
      <c r="N40" s="587"/>
      <c r="O40" s="588"/>
      <c r="P40" s="586" t="s">
        <v>257</v>
      </c>
      <c r="Q40" s="589"/>
      <c r="R40" s="158" t="s">
        <v>285</v>
      </c>
      <c r="S40" s="249"/>
      <c r="T40" s="159" t="s">
        <v>286</v>
      </c>
      <c r="U40" s="251"/>
      <c r="V40" s="159" t="s">
        <v>286</v>
      </c>
      <c r="W40" s="251"/>
      <c r="X40" s="160" t="s">
        <v>287</v>
      </c>
      <c r="Y40" s="95" t="s">
        <v>288</v>
      </c>
      <c r="Z40" s="160"/>
      <c r="AA40" s="174"/>
      <c r="AB40" s="791">
        <f>SUM(R19:U19)+SUM(AD19:AG19)+SUM(R21:U21)+SUM(AD21:AG21)+SUM(R23:U23)+SUM(AD23:AG23)</f>
        <v>0</v>
      </c>
      <c r="AC40" s="791"/>
      <c r="AD40" s="95" t="s">
        <v>289</v>
      </c>
      <c r="AE40" s="95"/>
      <c r="AF40" s="95"/>
      <c r="AG40" s="161"/>
      <c r="AH40" s="792">
        <f t="shared" si="12"/>
        <v>0</v>
      </c>
      <c r="AI40" s="793"/>
      <c r="AJ40" s="793"/>
      <c r="AK40" s="794"/>
      <c r="AL40" s="821"/>
      <c r="AM40" s="815"/>
      <c r="AN40" s="850"/>
      <c r="AO40" s="851"/>
      <c r="AP40" s="856"/>
      <c r="AQ40" s="857"/>
      <c r="AR40" s="862"/>
      <c r="AS40" s="863"/>
      <c r="AT40" s="863"/>
      <c r="AU40" s="856"/>
      <c r="AV40" s="867"/>
      <c r="AW40" s="84"/>
      <c r="AX40" s="84"/>
    </row>
    <row r="41" spans="2:50" x14ac:dyDescent="0.15">
      <c r="B41" s="821"/>
      <c r="C41" s="815"/>
      <c r="D41" s="822"/>
      <c r="E41" s="801"/>
      <c r="F41" s="802"/>
      <c r="G41" s="802"/>
      <c r="H41" s="803"/>
      <c r="I41" s="156"/>
      <c r="J41" s="83"/>
      <c r="K41" s="83"/>
      <c r="L41" s="96"/>
      <c r="M41" s="96"/>
      <c r="N41" s="96"/>
      <c r="O41" s="96"/>
      <c r="P41" s="96"/>
      <c r="Q41" s="105"/>
      <c r="R41" s="162"/>
      <c r="S41" s="163" t="s">
        <v>290</v>
      </c>
      <c r="T41"/>
      <c r="U41" s="164" t="s">
        <v>291</v>
      </c>
      <c r="V41"/>
      <c r="W41" s="165" t="s">
        <v>292</v>
      </c>
      <c r="Y41" s="83"/>
      <c r="AA41" s="4"/>
      <c r="AB41" s="172"/>
      <c r="AC41" s="172"/>
      <c r="AD41" s="83"/>
      <c r="AE41" s="83"/>
      <c r="AF41" s="83"/>
      <c r="AG41" s="155"/>
      <c r="AH41" s="804"/>
      <c r="AI41" s="805"/>
      <c r="AJ41" s="805"/>
      <c r="AK41" s="806"/>
      <c r="AL41" s="821"/>
      <c r="AM41" s="815"/>
      <c r="AN41" s="850"/>
      <c r="AO41" s="851"/>
      <c r="AP41" s="856"/>
      <c r="AQ41" s="857"/>
      <c r="AR41" s="862"/>
      <c r="AS41" s="863"/>
      <c r="AT41" s="863"/>
      <c r="AU41" s="856"/>
      <c r="AV41" s="867"/>
      <c r="AW41" s="84"/>
      <c r="AX41" s="84"/>
    </row>
    <row r="42" spans="2:50" x14ac:dyDescent="0.15">
      <c r="B42" s="831"/>
      <c r="C42" s="832"/>
      <c r="D42" s="833"/>
      <c r="E42" s="807" t="s">
        <v>293</v>
      </c>
      <c r="F42" s="808"/>
      <c r="G42" s="808"/>
      <c r="H42" s="809"/>
      <c r="I42" s="97"/>
      <c r="J42" s="98"/>
      <c r="K42" s="98"/>
      <c r="L42" s="98"/>
      <c r="M42" s="98"/>
      <c r="N42" s="98"/>
      <c r="O42" s="98"/>
      <c r="P42" s="98"/>
      <c r="Q42" s="99"/>
      <c r="R42" s="100"/>
      <c r="S42" s="100"/>
      <c r="T42" s="98"/>
      <c r="U42" s="98"/>
      <c r="V42" s="98"/>
      <c r="W42" s="153"/>
      <c r="X42" s="169"/>
      <c r="Y42" s="169"/>
      <c r="Z42" s="154"/>
      <c r="AA42" s="176"/>
      <c r="AB42" s="567">
        <f>SUM(AB37:AC40)</f>
        <v>0</v>
      </c>
      <c r="AC42" s="567"/>
      <c r="AD42" s="98" t="s">
        <v>294</v>
      </c>
      <c r="AE42" s="98"/>
      <c r="AF42" s="98"/>
      <c r="AG42" s="98"/>
      <c r="AH42" s="810">
        <f>SUM(AH36:AK40)</f>
        <v>0</v>
      </c>
      <c r="AI42" s="811"/>
      <c r="AJ42" s="811"/>
      <c r="AK42" s="812"/>
      <c r="AL42" s="831"/>
      <c r="AM42" s="832"/>
      <c r="AN42" s="852"/>
      <c r="AO42" s="853"/>
      <c r="AP42" s="858"/>
      <c r="AQ42" s="859"/>
      <c r="AR42" s="864"/>
      <c r="AS42" s="865"/>
      <c r="AT42" s="865"/>
      <c r="AU42" s="858"/>
      <c r="AV42" s="868"/>
      <c r="AW42" s="84"/>
      <c r="AX42" s="84"/>
    </row>
    <row r="43" spans="2:50" x14ac:dyDescent="0.15">
      <c r="B43" s="818" t="s">
        <v>296</v>
      </c>
      <c r="C43" s="819"/>
      <c r="D43" s="820"/>
      <c r="E43" s="826" t="s">
        <v>297</v>
      </c>
      <c r="F43" s="799"/>
      <c r="G43" s="799"/>
      <c r="H43" s="800"/>
      <c r="I43" s="92" t="s">
        <v>276</v>
      </c>
      <c r="J43" s="93"/>
      <c r="K43" s="93"/>
      <c r="L43" s="93"/>
      <c r="M43" s="93"/>
      <c r="N43" s="93"/>
      <c r="O43" s="93"/>
      <c r="P43" s="93"/>
      <c r="Q43" s="94"/>
      <c r="R43" s="827"/>
      <c r="S43" s="827"/>
      <c r="T43" s="93" t="s">
        <v>298</v>
      </c>
      <c r="U43" s="93"/>
      <c r="V43" s="101"/>
      <c r="W43" s="101"/>
      <c r="X43" s="101"/>
      <c r="Y43" s="101"/>
      <c r="Z43" s="101"/>
      <c r="AA43" s="101"/>
      <c r="AB43" s="93">
        <v>12</v>
      </c>
      <c r="AC43" s="168" t="s">
        <v>299</v>
      </c>
      <c r="AD43" s="93"/>
      <c r="AE43" s="93"/>
      <c r="AF43" s="93"/>
      <c r="AG43" s="93"/>
      <c r="AH43" s="828">
        <f>R43*AB43</f>
        <v>0</v>
      </c>
      <c r="AI43" s="829"/>
      <c r="AJ43" s="829"/>
      <c r="AK43" s="830"/>
      <c r="AL43" s="904" t="s">
        <v>297</v>
      </c>
      <c r="AM43" s="819"/>
      <c r="AN43" s="848"/>
      <c r="AO43" s="849"/>
      <c r="AP43" s="854" t="s">
        <v>300</v>
      </c>
      <c r="AQ43" s="855"/>
      <c r="AR43" s="860">
        <f>AN43*X47/1000</f>
        <v>0</v>
      </c>
      <c r="AS43" s="861"/>
      <c r="AT43" s="861"/>
      <c r="AU43" s="633" t="s">
        <v>282</v>
      </c>
      <c r="AV43" s="634"/>
      <c r="AW43" s="84"/>
      <c r="AX43" s="84"/>
    </row>
    <row r="44" spans="2:50" x14ac:dyDescent="0.15">
      <c r="B44" s="821"/>
      <c r="C44" s="815"/>
      <c r="D44" s="822"/>
      <c r="E44" s="801"/>
      <c r="F44" s="802"/>
      <c r="G44" s="802"/>
      <c r="H44" s="803"/>
      <c r="I44" s="102" t="s">
        <v>301</v>
      </c>
      <c r="J44" s="95"/>
      <c r="K44" s="95"/>
      <c r="L44" s="95"/>
      <c r="M44" s="95"/>
      <c r="N44" s="95"/>
      <c r="O44" s="95"/>
      <c r="P44" s="95"/>
      <c r="Q44" s="103"/>
      <c r="R44" s="839"/>
      <c r="S44" s="839"/>
      <c r="T44" s="95" t="s">
        <v>302</v>
      </c>
      <c r="U44" s="95"/>
      <c r="V44" s="95"/>
      <c r="W44" s="95"/>
      <c r="X44" s="840">
        <f>IF('様式11-5'!V2="LPG",0,MAX('様式11-5'!W57:X57))</f>
        <v>0</v>
      </c>
      <c r="Y44" s="841"/>
      <c r="Z44" s="95" t="s">
        <v>303</v>
      </c>
      <c r="AA44" s="95"/>
      <c r="AB44" s="95">
        <v>12</v>
      </c>
      <c r="AC44" s="170" t="s">
        <v>299</v>
      </c>
      <c r="AD44" s="95"/>
      <c r="AE44" s="95"/>
      <c r="AF44" s="95"/>
      <c r="AG44" s="95"/>
      <c r="AH44" s="792">
        <f>R44*X44*AB44</f>
        <v>0</v>
      </c>
      <c r="AI44" s="793"/>
      <c r="AJ44" s="793"/>
      <c r="AK44" s="794"/>
      <c r="AL44" s="821"/>
      <c r="AM44" s="815"/>
      <c r="AN44" s="850"/>
      <c r="AO44" s="851"/>
      <c r="AP44" s="856"/>
      <c r="AQ44" s="857"/>
      <c r="AR44" s="862"/>
      <c r="AS44" s="863"/>
      <c r="AT44" s="863"/>
      <c r="AU44" s="835"/>
      <c r="AV44" s="836"/>
      <c r="AW44" s="84"/>
      <c r="AX44" s="84"/>
    </row>
    <row r="45" spans="2:50" x14ac:dyDescent="0.15">
      <c r="B45" s="821"/>
      <c r="C45" s="815"/>
      <c r="D45" s="822"/>
      <c r="E45" s="801"/>
      <c r="F45" s="802"/>
      <c r="G45" s="802"/>
      <c r="H45" s="803"/>
      <c r="I45" s="104" t="s">
        <v>283</v>
      </c>
      <c r="J45" s="96"/>
      <c r="K45" s="96"/>
      <c r="L45" s="96"/>
      <c r="M45" s="96"/>
      <c r="N45" s="96"/>
      <c r="O45" s="96"/>
      <c r="P45" s="96" t="s">
        <v>257</v>
      </c>
      <c r="Q45" s="105"/>
      <c r="R45" s="842"/>
      <c r="S45" s="843"/>
      <c r="T45" s="96" t="s">
        <v>302</v>
      </c>
      <c r="U45" s="96"/>
      <c r="V45" s="96"/>
      <c r="W45" s="96"/>
      <c r="X45" s="844">
        <f>IF('様式11-5'!V2="LPG",0,AH24)</f>
        <v>0</v>
      </c>
      <c r="Y45" s="587"/>
      <c r="Z45" s="96" t="s">
        <v>304</v>
      </c>
      <c r="AA45" s="95"/>
      <c r="AB45" s="96"/>
      <c r="AC45" s="95"/>
      <c r="AD45" s="96"/>
      <c r="AE45" s="96"/>
      <c r="AF45" s="96"/>
      <c r="AG45" s="96"/>
      <c r="AH45" s="845">
        <f>R45*X45</f>
        <v>0</v>
      </c>
      <c r="AI45" s="846"/>
      <c r="AJ45" s="846"/>
      <c r="AK45" s="847"/>
      <c r="AL45" s="821"/>
      <c r="AM45" s="815"/>
      <c r="AN45" s="850"/>
      <c r="AO45" s="851"/>
      <c r="AP45" s="856"/>
      <c r="AQ45" s="857"/>
      <c r="AR45" s="862"/>
      <c r="AS45" s="863"/>
      <c r="AT45" s="863"/>
      <c r="AU45" s="835"/>
      <c r="AV45" s="836"/>
      <c r="AW45" s="84"/>
      <c r="AX45" s="84"/>
    </row>
    <row r="46" spans="2:50" x14ac:dyDescent="0.15">
      <c r="B46" s="821"/>
      <c r="C46" s="815"/>
      <c r="D46" s="822"/>
      <c r="E46" s="801"/>
      <c r="F46" s="802"/>
      <c r="G46" s="802"/>
      <c r="H46" s="803"/>
      <c r="I46" s="104"/>
      <c r="J46" s="96"/>
      <c r="K46" s="96"/>
      <c r="L46" s="96"/>
      <c r="M46" s="96"/>
      <c r="N46" s="96"/>
      <c r="O46" s="96"/>
      <c r="P46" s="96" t="s">
        <v>265</v>
      </c>
      <c r="Q46" s="105"/>
      <c r="R46" s="903"/>
      <c r="S46" s="903"/>
      <c r="T46" s="96" t="s">
        <v>302</v>
      </c>
      <c r="U46" s="96"/>
      <c r="V46" s="96"/>
      <c r="W46" s="96"/>
      <c r="X46" s="844">
        <f>IF('様式11-5'!V2="LPG",0,AH25)</f>
        <v>0</v>
      </c>
      <c r="Y46" s="587"/>
      <c r="Z46" s="96" t="s">
        <v>304</v>
      </c>
      <c r="AA46" s="95"/>
      <c r="AB46" s="96"/>
      <c r="AC46" s="95"/>
      <c r="AD46" s="96"/>
      <c r="AE46" s="96"/>
      <c r="AF46" s="96"/>
      <c r="AG46" s="96"/>
      <c r="AH46" s="845">
        <f>R46*X46</f>
        <v>0</v>
      </c>
      <c r="AI46" s="846"/>
      <c r="AJ46" s="846"/>
      <c r="AK46" s="847"/>
      <c r="AL46" s="821"/>
      <c r="AM46" s="815"/>
      <c r="AN46" s="850"/>
      <c r="AO46" s="851"/>
      <c r="AP46" s="856"/>
      <c r="AQ46" s="857"/>
      <c r="AR46" s="862"/>
      <c r="AS46" s="863"/>
      <c r="AT46" s="863"/>
      <c r="AU46" s="835"/>
      <c r="AV46" s="836"/>
      <c r="AW46" s="84"/>
      <c r="AX46" s="84"/>
    </row>
    <row r="47" spans="2:50" x14ac:dyDescent="0.15">
      <c r="B47" s="821"/>
      <c r="C47" s="815"/>
      <c r="D47" s="822"/>
      <c r="E47" s="807" t="s">
        <v>293</v>
      </c>
      <c r="F47" s="808"/>
      <c r="G47" s="808"/>
      <c r="H47" s="809"/>
      <c r="I47" s="97"/>
      <c r="J47" s="98"/>
      <c r="K47" s="98"/>
      <c r="L47" s="98"/>
      <c r="M47" s="98"/>
      <c r="N47" s="98"/>
      <c r="O47" s="98"/>
      <c r="P47" s="98"/>
      <c r="Q47" s="99"/>
      <c r="R47" s="100"/>
      <c r="S47" s="100"/>
      <c r="T47" s="98"/>
      <c r="U47" s="98"/>
      <c r="V47" s="98"/>
      <c r="W47" s="153"/>
      <c r="X47" s="834">
        <f>SUM(X45:Y46)</f>
        <v>0</v>
      </c>
      <c r="Y47" s="834"/>
      <c r="Z47" s="154" t="s">
        <v>305</v>
      </c>
      <c r="AA47" s="869"/>
      <c r="AB47" s="869"/>
      <c r="AC47" s="171"/>
      <c r="AD47" s="98"/>
      <c r="AE47" s="98"/>
      <c r="AF47" s="98"/>
      <c r="AG47" s="98"/>
      <c r="AH47" s="810">
        <f>SUM(AH43:AK46)</f>
        <v>0</v>
      </c>
      <c r="AI47" s="811"/>
      <c r="AJ47" s="811"/>
      <c r="AK47" s="812"/>
      <c r="AL47" s="831"/>
      <c r="AM47" s="832"/>
      <c r="AN47" s="852"/>
      <c r="AO47" s="853"/>
      <c r="AP47" s="858"/>
      <c r="AQ47" s="859"/>
      <c r="AR47" s="864"/>
      <c r="AS47" s="865"/>
      <c r="AT47" s="865"/>
      <c r="AU47" s="901"/>
      <c r="AV47" s="902"/>
      <c r="AW47" s="84"/>
      <c r="AX47" s="84"/>
    </row>
    <row r="48" spans="2:50" x14ac:dyDescent="0.15">
      <c r="B48" s="821"/>
      <c r="C48" s="815"/>
      <c r="D48" s="822"/>
      <c r="E48" s="826" t="s">
        <v>306</v>
      </c>
      <c r="F48" s="799"/>
      <c r="G48" s="799"/>
      <c r="H48" s="800"/>
      <c r="I48" s="92" t="s">
        <v>276</v>
      </c>
      <c r="J48" s="93"/>
      <c r="K48" s="93"/>
      <c r="L48" s="93"/>
      <c r="M48" s="93"/>
      <c r="N48" s="93"/>
      <c r="O48" s="93"/>
      <c r="P48" s="93"/>
      <c r="Q48" s="94"/>
      <c r="R48" s="827"/>
      <c r="S48" s="827"/>
      <c r="T48" s="93" t="s">
        <v>298</v>
      </c>
      <c r="U48" s="93"/>
      <c r="V48" s="101"/>
      <c r="W48" s="101"/>
      <c r="X48" s="101"/>
      <c r="Y48" s="101"/>
      <c r="Z48" s="101"/>
      <c r="AA48" s="101"/>
      <c r="AB48" s="93">
        <v>12</v>
      </c>
      <c r="AC48" s="168" t="s">
        <v>299</v>
      </c>
      <c r="AD48" s="93"/>
      <c r="AE48" s="93"/>
      <c r="AF48" s="93"/>
      <c r="AG48" s="93"/>
      <c r="AH48" s="828">
        <f>R48*AB48</f>
        <v>0</v>
      </c>
      <c r="AI48" s="829"/>
      <c r="AJ48" s="829"/>
      <c r="AK48" s="830"/>
      <c r="AL48" s="821" t="s">
        <v>307</v>
      </c>
      <c r="AM48" s="815"/>
      <c r="AN48" s="870"/>
      <c r="AO48" s="871"/>
      <c r="AP48" s="856" t="s">
        <v>300</v>
      </c>
      <c r="AQ48" s="857"/>
      <c r="AR48" s="862">
        <f>AN48*X52/1000</f>
        <v>0</v>
      </c>
      <c r="AS48" s="863"/>
      <c r="AT48" s="863"/>
      <c r="AU48" s="835" t="s">
        <v>282</v>
      </c>
      <c r="AV48" s="836"/>
      <c r="AW48" s="84"/>
      <c r="AX48" s="84"/>
    </row>
    <row r="49" spans="2:50" x14ac:dyDescent="0.15">
      <c r="B49" s="821"/>
      <c r="C49" s="815"/>
      <c r="D49" s="822"/>
      <c r="E49" s="801"/>
      <c r="F49" s="802"/>
      <c r="G49" s="802"/>
      <c r="H49" s="803"/>
      <c r="I49" s="102" t="s">
        <v>301</v>
      </c>
      <c r="J49" s="95"/>
      <c r="K49" s="95"/>
      <c r="L49" s="95"/>
      <c r="M49" s="95"/>
      <c r="N49" s="95"/>
      <c r="O49" s="95"/>
      <c r="P49" s="95"/>
      <c r="Q49" s="103"/>
      <c r="R49" s="839"/>
      <c r="S49" s="839"/>
      <c r="T49" s="95" t="s">
        <v>302</v>
      </c>
      <c r="U49" s="95"/>
      <c r="V49" s="95"/>
      <c r="W49" s="95"/>
      <c r="X49" s="840">
        <f>IF('様式11-5'!V2="LPG",MAX('様式11-5'!W57:X57),0)</f>
        <v>0</v>
      </c>
      <c r="Y49" s="841"/>
      <c r="Z49" s="95" t="s">
        <v>303</v>
      </c>
      <c r="AA49" s="95"/>
      <c r="AB49" s="95">
        <v>12</v>
      </c>
      <c r="AC49" s="170" t="s">
        <v>299</v>
      </c>
      <c r="AD49" s="95"/>
      <c r="AE49" s="95"/>
      <c r="AF49" s="95"/>
      <c r="AG49" s="95"/>
      <c r="AH49" s="792">
        <f>R49*X49*AB49</f>
        <v>0</v>
      </c>
      <c r="AI49" s="793"/>
      <c r="AJ49" s="793"/>
      <c r="AK49" s="794"/>
      <c r="AL49" s="821"/>
      <c r="AM49" s="815"/>
      <c r="AN49" s="870"/>
      <c r="AO49" s="871"/>
      <c r="AP49" s="856"/>
      <c r="AQ49" s="857"/>
      <c r="AR49" s="862"/>
      <c r="AS49" s="863"/>
      <c r="AT49" s="863"/>
      <c r="AU49" s="835"/>
      <c r="AV49" s="836"/>
      <c r="AW49" s="84"/>
      <c r="AX49" s="84"/>
    </row>
    <row r="50" spans="2:50" x14ac:dyDescent="0.15">
      <c r="B50" s="821"/>
      <c r="C50" s="815"/>
      <c r="D50" s="822"/>
      <c r="E50" s="801"/>
      <c r="F50" s="802"/>
      <c r="G50" s="802"/>
      <c r="H50" s="803"/>
      <c r="I50" s="104" t="s">
        <v>283</v>
      </c>
      <c r="J50" s="96"/>
      <c r="K50" s="96"/>
      <c r="L50" s="96"/>
      <c r="M50" s="96"/>
      <c r="N50" s="96"/>
      <c r="O50" s="96"/>
      <c r="P50" s="96" t="s">
        <v>257</v>
      </c>
      <c r="Q50" s="105"/>
      <c r="R50" s="842"/>
      <c r="S50" s="843"/>
      <c r="T50" s="96" t="s">
        <v>302</v>
      </c>
      <c r="U50" s="96"/>
      <c r="V50" s="96"/>
      <c r="W50" s="96"/>
      <c r="X50" s="844">
        <f>IF('様式11-5'!V2="LPG",AH24,0)</f>
        <v>0</v>
      </c>
      <c r="Y50" s="587"/>
      <c r="Z50" s="96" t="s">
        <v>304</v>
      </c>
      <c r="AA50" s="96"/>
      <c r="AB50" s="96"/>
      <c r="AC50" s="95"/>
      <c r="AD50" s="96"/>
      <c r="AE50" s="96"/>
      <c r="AF50" s="96"/>
      <c r="AG50" s="96"/>
      <c r="AH50" s="845">
        <f>R50*X50</f>
        <v>0</v>
      </c>
      <c r="AI50" s="846"/>
      <c r="AJ50" s="846"/>
      <c r="AK50" s="847"/>
      <c r="AL50" s="821"/>
      <c r="AM50" s="815"/>
      <c r="AN50" s="870"/>
      <c r="AO50" s="871"/>
      <c r="AP50" s="856"/>
      <c r="AQ50" s="857"/>
      <c r="AR50" s="862"/>
      <c r="AS50" s="863"/>
      <c r="AT50" s="863"/>
      <c r="AU50" s="835"/>
      <c r="AV50" s="836"/>
      <c r="AW50" s="84"/>
      <c r="AX50" s="84"/>
    </row>
    <row r="51" spans="2:50" x14ac:dyDescent="0.15">
      <c r="B51" s="821"/>
      <c r="C51" s="815"/>
      <c r="D51" s="822"/>
      <c r="E51" s="801"/>
      <c r="F51" s="802"/>
      <c r="G51" s="802"/>
      <c r="H51" s="803"/>
      <c r="I51" s="104"/>
      <c r="J51" s="96"/>
      <c r="K51" s="96"/>
      <c r="L51" s="96"/>
      <c r="M51" s="96"/>
      <c r="N51" s="96"/>
      <c r="O51" s="96"/>
      <c r="P51" s="96" t="s">
        <v>265</v>
      </c>
      <c r="Q51" s="105"/>
      <c r="R51" s="842"/>
      <c r="S51" s="843"/>
      <c r="T51" s="96" t="s">
        <v>302</v>
      </c>
      <c r="U51" s="96"/>
      <c r="V51" s="96"/>
      <c r="W51" s="96"/>
      <c r="X51" s="844">
        <f>IF('様式11-5'!V2="LPG",AH25,0)</f>
        <v>0</v>
      </c>
      <c r="Y51" s="587"/>
      <c r="Z51" s="96" t="s">
        <v>304</v>
      </c>
      <c r="AA51" s="96"/>
      <c r="AB51" s="96"/>
      <c r="AC51" s="95"/>
      <c r="AD51" s="96"/>
      <c r="AE51" s="96"/>
      <c r="AF51" s="96"/>
      <c r="AG51" s="96"/>
      <c r="AH51" s="845">
        <f>R51*X51</f>
        <v>0</v>
      </c>
      <c r="AI51" s="846"/>
      <c r="AJ51" s="846"/>
      <c r="AK51" s="847"/>
      <c r="AL51" s="821"/>
      <c r="AM51" s="815"/>
      <c r="AN51" s="870"/>
      <c r="AO51" s="871"/>
      <c r="AP51" s="856"/>
      <c r="AQ51" s="857"/>
      <c r="AR51" s="862"/>
      <c r="AS51" s="863"/>
      <c r="AT51" s="863"/>
      <c r="AU51" s="835"/>
      <c r="AV51" s="836"/>
      <c r="AW51" s="84"/>
      <c r="AX51" s="84"/>
    </row>
    <row r="52" spans="2:50" ht="14.25" thickBot="1" x14ac:dyDescent="0.2">
      <c r="B52" s="823"/>
      <c r="C52" s="824"/>
      <c r="D52" s="825"/>
      <c r="E52" s="874" t="s">
        <v>293</v>
      </c>
      <c r="F52" s="875"/>
      <c r="G52" s="875"/>
      <c r="H52" s="876"/>
      <c r="I52" s="106"/>
      <c r="J52" s="107"/>
      <c r="K52" s="107"/>
      <c r="L52" s="107"/>
      <c r="M52" s="107"/>
      <c r="N52" s="107"/>
      <c r="O52" s="107"/>
      <c r="P52" s="107"/>
      <c r="Q52" s="108"/>
      <c r="R52" s="109"/>
      <c r="S52" s="109"/>
      <c r="T52" s="107"/>
      <c r="U52" s="107"/>
      <c r="V52" s="107"/>
      <c r="W52" s="247"/>
      <c r="X52" s="877">
        <f>SUM(X50:Y51)</f>
        <v>0</v>
      </c>
      <c r="Y52" s="877"/>
      <c r="Z52" s="107" t="s">
        <v>305</v>
      </c>
      <c r="AA52" s="107"/>
      <c r="AB52" s="107"/>
      <c r="AC52" s="110"/>
      <c r="AD52" s="107"/>
      <c r="AE52" s="107"/>
      <c r="AF52" s="107"/>
      <c r="AG52" s="107"/>
      <c r="AH52" s="888">
        <f>SUM(AH48:AK51)</f>
        <v>0</v>
      </c>
      <c r="AI52" s="889"/>
      <c r="AJ52" s="889"/>
      <c r="AK52" s="890"/>
      <c r="AL52" s="823"/>
      <c r="AM52" s="824"/>
      <c r="AN52" s="872"/>
      <c r="AO52" s="873"/>
      <c r="AP52" s="891"/>
      <c r="AQ52" s="892"/>
      <c r="AR52" s="893"/>
      <c r="AS52" s="894"/>
      <c r="AT52" s="894"/>
      <c r="AU52" s="837"/>
      <c r="AV52" s="838"/>
      <c r="AW52" s="84"/>
      <c r="AX52" s="84"/>
    </row>
    <row r="53" spans="2:50" ht="14.25" thickBot="1" x14ac:dyDescent="0.2">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111"/>
      <c r="AE53" s="608" t="s">
        <v>154</v>
      </c>
      <c r="AF53" s="609"/>
      <c r="AG53" s="610"/>
      <c r="AH53" s="878">
        <f>+AH35+AH42+AH47+AH52</f>
        <v>0</v>
      </c>
      <c r="AI53" s="879"/>
      <c r="AJ53" s="879"/>
      <c r="AK53" s="880"/>
      <c r="AP53" s="608" t="s">
        <v>154</v>
      </c>
      <c r="AQ53" s="609"/>
      <c r="AR53" s="881">
        <f>SUM(AR29:AT52)</f>
        <v>0</v>
      </c>
      <c r="AS53" s="882"/>
      <c r="AT53" s="882"/>
      <c r="AU53" s="883" t="s">
        <v>282</v>
      </c>
      <c r="AV53" s="884"/>
    </row>
    <row r="54" spans="2:50" x14ac:dyDescent="0.15">
      <c r="B54" s="81" t="s">
        <v>472</v>
      </c>
      <c r="C54" s="112"/>
      <c r="D54" s="82"/>
      <c r="E54" s="82"/>
      <c r="F54" s="82"/>
      <c r="G54" s="82"/>
      <c r="H54" s="82"/>
      <c r="I54" s="82"/>
      <c r="J54" s="82"/>
      <c r="K54" s="82"/>
      <c r="L54" s="82"/>
      <c r="M54" s="82"/>
      <c r="N54" s="82"/>
      <c r="O54" s="82"/>
      <c r="P54" s="82"/>
      <c r="Q54" s="82"/>
    </row>
    <row r="55" spans="2:50" x14ac:dyDescent="0.15">
      <c r="B55" s="81" t="s">
        <v>473</v>
      </c>
      <c r="C55" s="112"/>
      <c r="D55" s="82"/>
      <c r="E55" s="82"/>
      <c r="F55" s="82"/>
      <c r="G55" s="82"/>
      <c r="H55" s="82"/>
      <c r="I55" s="82"/>
      <c r="J55" s="82"/>
      <c r="K55" s="82"/>
      <c r="L55" s="82"/>
      <c r="M55" s="82"/>
      <c r="N55" s="82"/>
      <c r="O55" s="82"/>
      <c r="P55" s="82"/>
      <c r="Q55" s="82"/>
    </row>
    <row r="56" spans="2:50" x14ac:dyDescent="0.15">
      <c r="B56" s="81" t="s">
        <v>474</v>
      </c>
      <c r="C56" s="112"/>
      <c r="D56" s="82"/>
      <c r="E56" s="82"/>
      <c r="F56" s="82"/>
      <c r="G56" s="88"/>
      <c r="H56" s="88"/>
      <c r="I56" s="88"/>
      <c r="J56" s="88"/>
      <c r="K56" s="88"/>
      <c r="L56" s="88"/>
      <c r="M56" s="88"/>
      <c r="N56" s="88"/>
      <c r="O56" s="88"/>
      <c r="P56" s="88"/>
      <c r="Q56" s="88"/>
    </row>
    <row r="57" spans="2:50" x14ac:dyDescent="0.15">
      <c r="B57" s="91" t="s">
        <v>475</v>
      </c>
      <c r="G57" s="82"/>
      <c r="H57" s="82"/>
      <c r="I57" s="82"/>
      <c r="J57" s="82"/>
      <c r="K57" s="82"/>
      <c r="L57" s="82"/>
      <c r="M57" s="82"/>
      <c r="N57" s="82"/>
      <c r="O57" s="82"/>
      <c r="P57" s="82"/>
      <c r="Q57" s="82"/>
    </row>
    <row r="58" spans="2:50" x14ac:dyDescent="0.15">
      <c r="B58" s="91" t="s">
        <v>376</v>
      </c>
      <c r="G58" s="82"/>
      <c r="H58" s="82"/>
      <c r="I58" s="82"/>
      <c r="J58" s="82"/>
      <c r="K58" s="82"/>
      <c r="L58" s="82"/>
      <c r="M58" s="82"/>
      <c r="N58" s="82"/>
      <c r="O58" s="82"/>
      <c r="P58" s="82"/>
      <c r="Q58" s="82"/>
    </row>
    <row r="59" spans="2:50" x14ac:dyDescent="0.15">
      <c r="B59" s="91" t="s">
        <v>380</v>
      </c>
      <c r="G59" s="82"/>
      <c r="H59" s="82"/>
      <c r="I59" s="82"/>
      <c r="J59" s="82"/>
      <c r="K59" s="82"/>
      <c r="L59" s="82"/>
      <c r="M59" s="82"/>
      <c r="N59" s="82"/>
      <c r="O59" s="82"/>
      <c r="P59" s="82"/>
      <c r="Q59" s="82"/>
    </row>
    <row r="60" spans="2:50" x14ac:dyDescent="0.15">
      <c r="B60" s="81"/>
    </row>
  </sheetData>
  <protectedRanges>
    <protectedRange sqref="B57:B59" name="範囲4"/>
    <protectedRange sqref="M2:S2" name="範囲2"/>
    <protectedRange sqref="R48:S49" name="範囲1"/>
    <protectedRange sqref="H4 M4" name="範囲3"/>
  </protectedRanges>
  <mergeCells count="397">
    <mergeCell ref="AE53:AG53"/>
    <mergeCell ref="AH53:AK53"/>
    <mergeCell ref="AP53:AQ53"/>
    <mergeCell ref="AR53:AT53"/>
    <mergeCell ref="AU53:AV53"/>
    <mergeCell ref="H9:I9"/>
    <mergeCell ref="H10:I10"/>
    <mergeCell ref="P9:Q9"/>
    <mergeCell ref="AH52:AK52"/>
    <mergeCell ref="AP48:AQ52"/>
    <mergeCell ref="AR48:AT52"/>
    <mergeCell ref="B13:I13"/>
    <mergeCell ref="AL9:AV9"/>
    <mergeCell ref="AP43:AQ47"/>
    <mergeCell ref="AR43:AT47"/>
    <mergeCell ref="AU43:AV47"/>
    <mergeCell ref="R44:S44"/>
    <mergeCell ref="X44:Y44"/>
    <mergeCell ref="AH44:AK44"/>
    <mergeCell ref="R45:S45"/>
    <mergeCell ref="X45:Y45"/>
    <mergeCell ref="AH45:AK45"/>
    <mergeCell ref="R46:S46"/>
    <mergeCell ref="AL43:AM47"/>
    <mergeCell ref="AN43:AO47"/>
    <mergeCell ref="X46:Y46"/>
    <mergeCell ref="AH46:AK46"/>
    <mergeCell ref="AA47:AB47"/>
    <mergeCell ref="AL48:AM52"/>
    <mergeCell ref="AN48:AO52"/>
    <mergeCell ref="X51:Y51"/>
    <mergeCell ref="AH51:AK51"/>
    <mergeCell ref="E52:H52"/>
    <mergeCell ref="X52:Y52"/>
    <mergeCell ref="AU48:AV52"/>
    <mergeCell ref="R49:S49"/>
    <mergeCell ref="X49:Y49"/>
    <mergeCell ref="AH49:AK49"/>
    <mergeCell ref="R50:S50"/>
    <mergeCell ref="X50:Y50"/>
    <mergeCell ref="AH50:AK50"/>
    <mergeCell ref="R51:S51"/>
    <mergeCell ref="E42:H42"/>
    <mergeCell ref="AH42:AK42"/>
    <mergeCell ref="AN29:AO42"/>
    <mergeCell ref="AP29:AQ42"/>
    <mergeCell ref="AR29:AT42"/>
    <mergeCell ref="AU29:AV42"/>
    <mergeCell ref="P30:Q30"/>
    <mergeCell ref="AH30:AK30"/>
    <mergeCell ref="L33:O33"/>
    <mergeCell ref="P33:Q33"/>
    <mergeCell ref="AH33:AK33"/>
    <mergeCell ref="R29:S29"/>
    <mergeCell ref="W29:X29"/>
    <mergeCell ref="AH29:AK29"/>
    <mergeCell ref="AL29:AM42"/>
    <mergeCell ref="P31:Q31"/>
    <mergeCell ref="B43:D52"/>
    <mergeCell ref="E43:H46"/>
    <mergeCell ref="R43:S43"/>
    <mergeCell ref="AH43:AK43"/>
    <mergeCell ref="B29:D42"/>
    <mergeCell ref="E47:H47"/>
    <mergeCell ref="X47:Y47"/>
    <mergeCell ref="E48:H51"/>
    <mergeCell ref="R48:S48"/>
    <mergeCell ref="AH48:AK48"/>
    <mergeCell ref="AH47:AK47"/>
    <mergeCell ref="AH31:AK31"/>
    <mergeCell ref="P38:Q38"/>
    <mergeCell ref="AB38:AC38"/>
    <mergeCell ref="AH38:AK38"/>
    <mergeCell ref="L39:O39"/>
    <mergeCell ref="P39:Q39"/>
    <mergeCell ref="AB42:AC42"/>
    <mergeCell ref="AH39:AK39"/>
    <mergeCell ref="I30:K33"/>
    <mergeCell ref="L30:O31"/>
    <mergeCell ref="AH41:AK41"/>
    <mergeCell ref="AH40:AK40"/>
    <mergeCell ref="AH36:AK36"/>
    <mergeCell ref="P37:Q37"/>
    <mergeCell ref="AB37:AC37"/>
    <mergeCell ref="AH37:AK37"/>
    <mergeCell ref="B28:D28"/>
    <mergeCell ref="E28:H28"/>
    <mergeCell ref="I28:Q28"/>
    <mergeCell ref="R28:AG28"/>
    <mergeCell ref="AH28:AK28"/>
    <mergeCell ref="AB30:AC30"/>
    <mergeCell ref="AB31:AC31"/>
    <mergeCell ref="AB32:AC32"/>
    <mergeCell ref="AB33:AC33"/>
    <mergeCell ref="E29:H34"/>
    <mergeCell ref="AH34:AK34"/>
    <mergeCell ref="E35:H35"/>
    <mergeCell ref="AH35:AK35"/>
    <mergeCell ref="E36:H41"/>
    <mergeCell ref="I37:K40"/>
    <mergeCell ref="L37:O38"/>
    <mergeCell ref="L40:O40"/>
    <mergeCell ref="P40:Q40"/>
    <mergeCell ref="AH32:AK32"/>
    <mergeCell ref="AB40:AC40"/>
    <mergeCell ref="AB39:AC39"/>
    <mergeCell ref="AL28:AM28"/>
    <mergeCell ref="AN28:AQ28"/>
    <mergeCell ref="AR28:AV28"/>
    <mergeCell ref="AF24:AG24"/>
    <mergeCell ref="AH24:AK24"/>
    <mergeCell ref="AL24:AV24"/>
    <mergeCell ref="H25:I25"/>
    <mergeCell ref="J25:K25"/>
    <mergeCell ref="L25:M25"/>
    <mergeCell ref="N25:O25"/>
    <mergeCell ref="P25:Q25"/>
    <mergeCell ref="R25:S25"/>
    <mergeCell ref="R24:S24"/>
    <mergeCell ref="T24:U24"/>
    <mergeCell ref="V24:W24"/>
    <mergeCell ref="X24:Y24"/>
    <mergeCell ref="Z24:AA24"/>
    <mergeCell ref="AB24:AC24"/>
    <mergeCell ref="AF25:AG25"/>
    <mergeCell ref="AH25:AK25"/>
    <mergeCell ref="AL25:AV25"/>
    <mergeCell ref="X25:Y25"/>
    <mergeCell ref="Z25:AA25"/>
    <mergeCell ref="AB25:AC25"/>
    <mergeCell ref="AD25:AE25"/>
    <mergeCell ref="AD24:AE24"/>
    <mergeCell ref="B24:G25"/>
    <mergeCell ref="H24:I24"/>
    <mergeCell ref="J24:K24"/>
    <mergeCell ref="L24:M24"/>
    <mergeCell ref="N24:O24"/>
    <mergeCell ref="P24:Q24"/>
    <mergeCell ref="R23:S23"/>
    <mergeCell ref="T23:U23"/>
    <mergeCell ref="V23:W23"/>
    <mergeCell ref="B22:G23"/>
    <mergeCell ref="J22:K22"/>
    <mergeCell ref="L22:M22"/>
    <mergeCell ref="N22:O22"/>
    <mergeCell ref="P22:Q22"/>
    <mergeCell ref="T25:U25"/>
    <mergeCell ref="V25:W25"/>
    <mergeCell ref="AD22:AE22"/>
    <mergeCell ref="AL22:AV22"/>
    <mergeCell ref="H23:I23"/>
    <mergeCell ref="J23:K23"/>
    <mergeCell ref="L23:M23"/>
    <mergeCell ref="N23:O23"/>
    <mergeCell ref="P23:Q23"/>
    <mergeCell ref="R22:S22"/>
    <mergeCell ref="T22:U22"/>
    <mergeCell ref="V22:W22"/>
    <mergeCell ref="X22:Y22"/>
    <mergeCell ref="Z22:AA22"/>
    <mergeCell ref="AB22:AC22"/>
    <mergeCell ref="AD23:AE23"/>
    <mergeCell ref="AF23:AG23"/>
    <mergeCell ref="AH23:AI23"/>
    <mergeCell ref="AL23:AV23"/>
    <mergeCell ref="X23:Y23"/>
    <mergeCell ref="Z23:AA23"/>
    <mergeCell ref="AB23:AC23"/>
    <mergeCell ref="H22:I22"/>
    <mergeCell ref="B20:G21"/>
    <mergeCell ref="J20:K20"/>
    <mergeCell ref="L20:M20"/>
    <mergeCell ref="N20:O20"/>
    <mergeCell ref="P20:Q20"/>
    <mergeCell ref="AD20:AE20"/>
    <mergeCell ref="AF22:AG22"/>
    <mergeCell ref="AH22:AI22"/>
    <mergeCell ref="AJ22:AK23"/>
    <mergeCell ref="AF20:AG20"/>
    <mergeCell ref="AH20:AI20"/>
    <mergeCell ref="AJ20:AK21"/>
    <mergeCell ref="AL20:AV20"/>
    <mergeCell ref="H21:I21"/>
    <mergeCell ref="J21:K21"/>
    <mergeCell ref="L21:M21"/>
    <mergeCell ref="N21:O21"/>
    <mergeCell ref="P21:Q21"/>
    <mergeCell ref="R20:S20"/>
    <mergeCell ref="T20:U20"/>
    <mergeCell ref="V20:W20"/>
    <mergeCell ref="X20:Y20"/>
    <mergeCell ref="Z20:AA20"/>
    <mergeCell ref="AB20:AC20"/>
    <mergeCell ref="AD21:AE21"/>
    <mergeCell ref="AF21:AG21"/>
    <mergeCell ref="AH21:AI21"/>
    <mergeCell ref="AL21:AV21"/>
    <mergeCell ref="X21:Y21"/>
    <mergeCell ref="Z21:AA21"/>
    <mergeCell ref="AB21:AC21"/>
    <mergeCell ref="H20:I20"/>
    <mergeCell ref="R21:S21"/>
    <mergeCell ref="AD18:AE18"/>
    <mergeCell ref="AF18:AG18"/>
    <mergeCell ref="AH18:AI18"/>
    <mergeCell ref="AJ18:AK19"/>
    <mergeCell ref="AL18:AV18"/>
    <mergeCell ref="H19:I19"/>
    <mergeCell ref="J19:K19"/>
    <mergeCell ref="L19:M19"/>
    <mergeCell ref="N19:O19"/>
    <mergeCell ref="P19:Q19"/>
    <mergeCell ref="R18:S18"/>
    <mergeCell ref="T18:U18"/>
    <mergeCell ref="V18:W18"/>
    <mergeCell ref="X18:Y18"/>
    <mergeCell ref="Z18:AA18"/>
    <mergeCell ref="AB18:AC18"/>
    <mergeCell ref="AD19:AE19"/>
    <mergeCell ref="AF19:AG19"/>
    <mergeCell ref="AH19:AI19"/>
    <mergeCell ref="AL19:AV19"/>
    <mergeCell ref="X19:Y19"/>
    <mergeCell ref="Z19:AA19"/>
    <mergeCell ref="AB19:AC19"/>
    <mergeCell ref="B18:G19"/>
    <mergeCell ref="H18:I18"/>
    <mergeCell ref="J18:K18"/>
    <mergeCell ref="L18:M18"/>
    <mergeCell ref="N18:O18"/>
    <mergeCell ref="P18:Q18"/>
    <mergeCell ref="R17:S17"/>
    <mergeCell ref="T17:U17"/>
    <mergeCell ref="V17:W17"/>
    <mergeCell ref="R19:S19"/>
    <mergeCell ref="T19:U19"/>
    <mergeCell ref="V19:W19"/>
    <mergeCell ref="B16:G17"/>
    <mergeCell ref="J16:K16"/>
    <mergeCell ref="L16:M16"/>
    <mergeCell ref="N16:O16"/>
    <mergeCell ref="P16:Q16"/>
    <mergeCell ref="AD16:AE16"/>
    <mergeCell ref="AF16:AG16"/>
    <mergeCell ref="AH16:AI16"/>
    <mergeCell ref="AJ16:AK17"/>
    <mergeCell ref="AL16:AV16"/>
    <mergeCell ref="H17:I17"/>
    <mergeCell ref="J17:K17"/>
    <mergeCell ref="L17:M17"/>
    <mergeCell ref="N17:O17"/>
    <mergeCell ref="P17:Q17"/>
    <mergeCell ref="R16:S16"/>
    <mergeCell ref="T16:U16"/>
    <mergeCell ref="V16:W16"/>
    <mergeCell ref="X16:Y16"/>
    <mergeCell ref="Z16:AA16"/>
    <mergeCell ref="AB16:AC16"/>
    <mergeCell ref="AD17:AE17"/>
    <mergeCell ref="AF17:AG17"/>
    <mergeCell ref="AH17:AI17"/>
    <mergeCell ref="AL17:AV17"/>
    <mergeCell ref="X17:Y17"/>
    <mergeCell ref="Z17:AA17"/>
    <mergeCell ref="AB17:AC17"/>
    <mergeCell ref="H16:I16"/>
    <mergeCell ref="B14:G15"/>
    <mergeCell ref="H15:I15"/>
    <mergeCell ref="J15:K15"/>
    <mergeCell ref="L15:M15"/>
    <mergeCell ref="N15:O15"/>
    <mergeCell ref="P15:Q15"/>
    <mergeCell ref="R14:S14"/>
    <mergeCell ref="T14:U14"/>
    <mergeCell ref="V14:W14"/>
    <mergeCell ref="J14:K14"/>
    <mergeCell ref="L14:M14"/>
    <mergeCell ref="N14:O14"/>
    <mergeCell ref="P14:Q14"/>
    <mergeCell ref="H14:I14"/>
    <mergeCell ref="AF10:AG10"/>
    <mergeCell ref="AH10:AI10"/>
    <mergeCell ref="X11:Y11"/>
    <mergeCell ref="J13:K13"/>
    <mergeCell ref="L13:M13"/>
    <mergeCell ref="N13:O13"/>
    <mergeCell ref="P13:Q13"/>
    <mergeCell ref="R13:S13"/>
    <mergeCell ref="T13:U13"/>
    <mergeCell ref="V13:W13"/>
    <mergeCell ref="X13:Y13"/>
    <mergeCell ref="R10:S10"/>
    <mergeCell ref="T10:U10"/>
    <mergeCell ref="R12:S12"/>
    <mergeCell ref="T12:U12"/>
    <mergeCell ref="V12:W12"/>
    <mergeCell ref="P12:Q12"/>
    <mergeCell ref="R11:S11"/>
    <mergeCell ref="T11:U11"/>
    <mergeCell ref="V11:W11"/>
    <mergeCell ref="J10:Q10"/>
    <mergeCell ref="L12:M12"/>
    <mergeCell ref="N12:O12"/>
    <mergeCell ref="AL14:AV14"/>
    <mergeCell ref="Z14:AA14"/>
    <mergeCell ref="AB14:AC14"/>
    <mergeCell ref="AD15:AE15"/>
    <mergeCell ref="AF15:AG15"/>
    <mergeCell ref="AH15:AI15"/>
    <mergeCell ref="AL15:AV15"/>
    <mergeCell ref="Z15:AA15"/>
    <mergeCell ref="AB15:AC15"/>
    <mergeCell ref="AD14:AE14"/>
    <mergeCell ref="AF14:AG14"/>
    <mergeCell ref="AH14:AI14"/>
    <mergeCell ref="AJ14:AK15"/>
    <mergeCell ref="AL13:AV13"/>
    <mergeCell ref="Z13:AA13"/>
    <mergeCell ref="AB13:AC13"/>
    <mergeCell ref="AH11:AI11"/>
    <mergeCell ref="AJ9:AK12"/>
    <mergeCell ref="Z11:AA11"/>
    <mergeCell ref="AB11:AC11"/>
    <mergeCell ref="AD12:AE12"/>
    <mergeCell ref="AF12:AG12"/>
    <mergeCell ref="AH12:AI12"/>
    <mergeCell ref="AD11:AE11"/>
    <mergeCell ref="AF11:AG11"/>
    <mergeCell ref="AL10:AV10"/>
    <mergeCell ref="AL11:AV11"/>
    <mergeCell ref="AB12:AC12"/>
    <mergeCell ref="AL12:AV12"/>
    <mergeCell ref="AD13:AE13"/>
    <mergeCell ref="AF13:AG13"/>
    <mergeCell ref="AH13:AI13"/>
    <mergeCell ref="AJ13:AK13"/>
    <mergeCell ref="V10:AC10"/>
    <mergeCell ref="X12:Y12"/>
    <mergeCell ref="Z12:AA12"/>
    <mergeCell ref="AD10:AE10"/>
    <mergeCell ref="AH9:AI9"/>
    <mergeCell ref="V9:W9"/>
    <mergeCell ref="X9:Y9"/>
    <mergeCell ref="Z9:AA9"/>
    <mergeCell ref="AB9:AC9"/>
    <mergeCell ref="AD9:AE9"/>
    <mergeCell ref="AF9:AG9"/>
    <mergeCell ref="T9:U9"/>
    <mergeCell ref="AL7:AV8"/>
    <mergeCell ref="R7:U7"/>
    <mergeCell ref="V7:AC7"/>
    <mergeCell ref="AD7:AG7"/>
    <mergeCell ref="AH7:AK8"/>
    <mergeCell ref="AB8:AC8"/>
    <mergeCell ref="AD8:AE8"/>
    <mergeCell ref="AF8:AG8"/>
    <mergeCell ref="T8:U8"/>
    <mergeCell ref="V8:W8"/>
    <mergeCell ref="X8:Y8"/>
    <mergeCell ref="Z8:AA8"/>
    <mergeCell ref="R8:S8"/>
    <mergeCell ref="F4:G4"/>
    <mergeCell ref="H4:J4"/>
    <mergeCell ref="K4:L4"/>
    <mergeCell ref="M4:O4"/>
    <mergeCell ref="B9:G12"/>
    <mergeCell ref="H11:I11"/>
    <mergeCell ref="J11:K11"/>
    <mergeCell ref="L11:M11"/>
    <mergeCell ref="N11:O11"/>
    <mergeCell ref="B7:I8"/>
    <mergeCell ref="J9:K9"/>
    <mergeCell ref="J8:K8"/>
    <mergeCell ref="L8:M8"/>
    <mergeCell ref="H12:I12"/>
    <mergeCell ref="J12:K12"/>
    <mergeCell ref="N8:O8"/>
    <mergeCell ref="L9:M9"/>
    <mergeCell ref="N9:O9"/>
    <mergeCell ref="J7:Q7"/>
    <mergeCell ref="R36:S36"/>
    <mergeCell ref="W36:X36"/>
    <mergeCell ref="AB35:AC35"/>
    <mergeCell ref="K2:L2"/>
    <mergeCell ref="M2:S2"/>
    <mergeCell ref="P11:Q11"/>
    <mergeCell ref="R9:S9"/>
    <mergeCell ref="P8:Q8"/>
    <mergeCell ref="X15:Y15"/>
    <mergeCell ref="R15:S15"/>
    <mergeCell ref="T15:U15"/>
    <mergeCell ref="V15:W15"/>
    <mergeCell ref="X14:Y14"/>
    <mergeCell ref="T21:U21"/>
    <mergeCell ref="V21:W21"/>
    <mergeCell ref="L32:O32"/>
    <mergeCell ref="P32:Q32"/>
  </mergeCells>
  <phoneticPr fontId="3"/>
  <pageMargins left="0.70866141732283472" right="0.70866141732283472" top="0.74803149606299213" bottom="0.74803149606299213" header="0.31496062992125984" footer="0.31496062992125984"/>
  <pageSetup paperSize="8" scale="96" fitToHeight="0" orientation="landscape" r:id="rId1"/>
  <ignoredErrors>
    <ignoredError sqref="Z17"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E9F39-1ADB-45B0-A95A-600BDDD47EB7}">
  <sheetPr>
    <tabColor theme="5" tint="0.59999389629810485"/>
    <pageSetUpPr fitToPage="1"/>
  </sheetPr>
  <dimension ref="B1:AX60"/>
  <sheetViews>
    <sheetView view="pageBreakPreview" zoomScaleNormal="115" zoomScaleSheetLayoutView="100" workbookViewId="0">
      <selection activeCell="H6" sqref="H6"/>
    </sheetView>
  </sheetViews>
  <sheetFormatPr defaultRowHeight="13.5" x14ac:dyDescent="0.15"/>
  <cols>
    <col min="1" max="1" width="2.625" style="1" customWidth="1"/>
    <col min="2" max="2" width="4.5" style="2" customWidth="1"/>
    <col min="3" max="7" width="3.625" style="2" customWidth="1"/>
    <col min="8" max="8" width="4.5" style="2" bestFit="1" customWidth="1"/>
    <col min="9" max="9" width="10.5" style="2" bestFit="1" customWidth="1"/>
    <col min="10" max="37" width="4.375" style="2" customWidth="1"/>
    <col min="38" max="42" width="3.625" style="2" customWidth="1"/>
    <col min="43" max="48" width="3.625" style="1" customWidth="1"/>
    <col min="49" max="49" width="2.375" style="1" customWidth="1"/>
    <col min="50" max="76" width="3.625" style="1" customWidth="1"/>
    <col min="77" max="256" width="8.875" style="1"/>
    <col min="257" max="257" width="2.625" style="1" customWidth="1"/>
    <col min="258" max="304" width="3.625" style="1" customWidth="1"/>
    <col min="305" max="305" width="2.375" style="1" customWidth="1"/>
    <col min="306" max="332" width="3.625" style="1" customWidth="1"/>
    <col min="333" max="512" width="8.875" style="1"/>
    <col min="513" max="513" width="2.625" style="1" customWidth="1"/>
    <col min="514" max="560" width="3.625" style="1" customWidth="1"/>
    <col min="561" max="561" width="2.375" style="1" customWidth="1"/>
    <col min="562" max="588" width="3.625" style="1" customWidth="1"/>
    <col min="589" max="768" width="8.875" style="1"/>
    <col min="769" max="769" width="2.625" style="1" customWidth="1"/>
    <col min="770" max="816" width="3.625" style="1" customWidth="1"/>
    <col min="817" max="817" width="2.375" style="1" customWidth="1"/>
    <col min="818" max="844" width="3.625" style="1" customWidth="1"/>
    <col min="845" max="1024" width="8.875" style="1"/>
    <col min="1025" max="1025" width="2.625" style="1" customWidth="1"/>
    <col min="1026" max="1072" width="3.625" style="1" customWidth="1"/>
    <col min="1073" max="1073" width="2.375" style="1" customWidth="1"/>
    <col min="1074" max="1100" width="3.625" style="1" customWidth="1"/>
    <col min="1101" max="1280" width="8.875" style="1"/>
    <col min="1281" max="1281" width="2.625" style="1" customWidth="1"/>
    <col min="1282" max="1328" width="3.625" style="1" customWidth="1"/>
    <col min="1329" max="1329" width="2.375" style="1" customWidth="1"/>
    <col min="1330" max="1356" width="3.625" style="1" customWidth="1"/>
    <col min="1357" max="1536" width="8.875" style="1"/>
    <col min="1537" max="1537" width="2.625" style="1" customWidth="1"/>
    <col min="1538" max="1584" width="3.625" style="1" customWidth="1"/>
    <col min="1585" max="1585" width="2.375" style="1" customWidth="1"/>
    <col min="1586" max="1612" width="3.625" style="1" customWidth="1"/>
    <col min="1613" max="1792" width="8.875" style="1"/>
    <col min="1793" max="1793" width="2.625" style="1" customWidth="1"/>
    <col min="1794" max="1840" width="3.625" style="1" customWidth="1"/>
    <col min="1841" max="1841" width="2.375" style="1" customWidth="1"/>
    <col min="1842" max="1868" width="3.625" style="1" customWidth="1"/>
    <col min="1869" max="2048" width="8.875" style="1"/>
    <col min="2049" max="2049" width="2.625" style="1" customWidth="1"/>
    <col min="2050" max="2096" width="3.625" style="1" customWidth="1"/>
    <col min="2097" max="2097" width="2.375" style="1" customWidth="1"/>
    <col min="2098" max="2124" width="3.625" style="1" customWidth="1"/>
    <col min="2125" max="2304" width="8.875" style="1"/>
    <col min="2305" max="2305" width="2.625" style="1" customWidth="1"/>
    <col min="2306" max="2352" width="3.625" style="1" customWidth="1"/>
    <col min="2353" max="2353" width="2.375" style="1" customWidth="1"/>
    <col min="2354" max="2380" width="3.625" style="1" customWidth="1"/>
    <col min="2381" max="2560" width="8.875" style="1"/>
    <col min="2561" max="2561" width="2.625" style="1" customWidth="1"/>
    <col min="2562" max="2608" width="3.625" style="1" customWidth="1"/>
    <col min="2609" max="2609" width="2.375" style="1" customWidth="1"/>
    <col min="2610" max="2636" width="3.625" style="1" customWidth="1"/>
    <col min="2637" max="2816" width="8.875" style="1"/>
    <col min="2817" max="2817" width="2.625" style="1" customWidth="1"/>
    <col min="2818" max="2864" width="3.625" style="1" customWidth="1"/>
    <col min="2865" max="2865" width="2.375" style="1" customWidth="1"/>
    <col min="2866" max="2892" width="3.625" style="1" customWidth="1"/>
    <col min="2893" max="3072" width="8.875" style="1"/>
    <col min="3073" max="3073" width="2.625" style="1" customWidth="1"/>
    <col min="3074" max="3120" width="3.625" style="1" customWidth="1"/>
    <col min="3121" max="3121" width="2.375" style="1" customWidth="1"/>
    <col min="3122" max="3148" width="3.625" style="1" customWidth="1"/>
    <col min="3149" max="3328" width="8.875" style="1"/>
    <col min="3329" max="3329" width="2.625" style="1" customWidth="1"/>
    <col min="3330" max="3376" width="3.625" style="1" customWidth="1"/>
    <col min="3377" max="3377" width="2.375" style="1" customWidth="1"/>
    <col min="3378" max="3404" width="3.625" style="1" customWidth="1"/>
    <col min="3405" max="3584" width="8.875" style="1"/>
    <col min="3585" max="3585" width="2.625" style="1" customWidth="1"/>
    <col min="3586" max="3632" width="3.625" style="1" customWidth="1"/>
    <col min="3633" max="3633" width="2.375" style="1" customWidth="1"/>
    <col min="3634" max="3660" width="3.625" style="1" customWidth="1"/>
    <col min="3661" max="3840" width="8.875" style="1"/>
    <col min="3841" max="3841" width="2.625" style="1" customWidth="1"/>
    <col min="3842" max="3888" width="3.625" style="1" customWidth="1"/>
    <col min="3889" max="3889" width="2.375" style="1" customWidth="1"/>
    <col min="3890" max="3916" width="3.625" style="1" customWidth="1"/>
    <col min="3917" max="4096" width="8.875" style="1"/>
    <col min="4097" max="4097" width="2.625" style="1" customWidth="1"/>
    <col min="4098" max="4144" width="3.625" style="1" customWidth="1"/>
    <col min="4145" max="4145" width="2.375" style="1" customWidth="1"/>
    <col min="4146" max="4172" width="3.625" style="1" customWidth="1"/>
    <col min="4173" max="4352" width="8.875" style="1"/>
    <col min="4353" max="4353" width="2.625" style="1" customWidth="1"/>
    <col min="4354" max="4400" width="3.625" style="1" customWidth="1"/>
    <col min="4401" max="4401" width="2.375" style="1" customWidth="1"/>
    <col min="4402" max="4428" width="3.625" style="1" customWidth="1"/>
    <col min="4429" max="4608" width="8.875" style="1"/>
    <col min="4609" max="4609" width="2.625" style="1" customWidth="1"/>
    <col min="4610" max="4656" width="3.625" style="1" customWidth="1"/>
    <col min="4657" max="4657" width="2.375" style="1" customWidth="1"/>
    <col min="4658" max="4684" width="3.625" style="1" customWidth="1"/>
    <col min="4685" max="4864" width="8.875" style="1"/>
    <col min="4865" max="4865" width="2.625" style="1" customWidth="1"/>
    <col min="4866" max="4912" width="3.625" style="1" customWidth="1"/>
    <col min="4913" max="4913" width="2.375" style="1" customWidth="1"/>
    <col min="4914" max="4940" width="3.625" style="1" customWidth="1"/>
    <col min="4941" max="5120" width="8.875" style="1"/>
    <col min="5121" max="5121" width="2.625" style="1" customWidth="1"/>
    <col min="5122" max="5168" width="3.625" style="1" customWidth="1"/>
    <col min="5169" max="5169" width="2.375" style="1" customWidth="1"/>
    <col min="5170" max="5196" width="3.625" style="1" customWidth="1"/>
    <col min="5197" max="5376" width="8.875" style="1"/>
    <col min="5377" max="5377" width="2.625" style="1" customWidth="1"/>
    <col min="5378" max="5424" width="3.625" style="1" customWidth="1"/>
    <col min="5425" max="5425" width="2.375" style="1" customWidth="1"/>
    <col min="5426" max="5452" width="3.625" style="1" customWidth="1"/>
    <col min="5453" max="5632" width="8.875" style="1"/>
    <col min="5633" max="5633" width="2.625" style="1" customWidth="1"/>
    <col min="5634" max="5680" width="3.625" style="1" customWidth="1"/>
    <col min="5681" max="5681" width="2.375" style="1" customWidth="1"/>
    <col min="5682" max="5708" width="3.625" style="1" customWidth="1"/>
    <col min="5709" max="5888" width="8.875" style="1"/>
    <col min="5889" max="5889" width="2.625" style="1" customWidth="1"/>
    <col min="5890" max="5936" width="3.625" style="1" customWidth="1"/>
    <col min="5937" max="5937" width="2.375" style="1" customWidth="1"/>
    <col min="5938" max="5964" width="3.625" style="1" customWidth="1"/>
    <col min="5965" max="6144" width="8.875" style="1"/>
    <col min="6145" max="6145" width="2.625" style="1" customWidth="1"/>
    <col min="6146" max="6192" width="3.625" style="1" customWidth="1"/>
    <col min="6193" max="6193" width="2.375" style="1" customWidth="1"/>
    <col min="6194" max="6220" width="3.625" style="1" customWidth="1"/>
    <col min="6221" max="6400" width="8.875" style="1"/>
    <col min="6401" max="6401" width="2.625" style="1" customWidth="1"/>
    <col min="6402" max="6448" width="3.625" style="1" customWidth="1"/>
    <col min="6449" max="6449" width="2.375" style="1" customWidth="1"/>
    <col min="6450" max="6476" width="3.625" style="1" customWidth="1"/>
    <col min="6477" max="6656" width="8.875" style="1"/>
    <col min="6657" max="6657" width="2.625" style="1" customWidth="1"/>
    <col min="6658" max="6704" width="3.625" style="1" customWidth="1"/>
    <col min="6705" max="6705" width="2.375" style="1" customWidth="1"/>
    <col min="6706" max="6732" width="3.625" style="1" customWidth="1"/>
    <col min="6733" max="6912" width="8.875" style="1"/>
    <col min="6913" max="6913" width="2.625" style="1" customWidth="1"/>
    <col min="6914" max="6960" width="3.625" style="1" customWidth="1"/>
    <col min="6961" max="6961" width="2.375" style="1" customWidth="1"/>
    <col min="6962" max="6988" width="3.625" style="1" customWidth="1"/>
    <col min="6989" max="7168" width="8.875" style="1"/>
    <col min="7169" max="7169" width="2.625" style="1" customWidth="1"/>
    <col min="7170" max="7216" width="3.625" style="1" customWidth="1"/>
    <col min="7217" max="7217" width="2.375" style="1" customWidth="1"/>
    <col min="7218" max="7244" width="3.625" style="1" customWidth="1"/>
    <col min="7245" max="7424" width="8.875" style="1"/>
    <col min="7425" max="7425" width="2.625" style="1" customWidth="1"/>
    <col min="7426" max="7472" width="3.625" style="1" customWidth="1"/>
    <col min="7473" max="7473" width="2.375" style="1" customWidth="1"/>
    <col min="7474" max="7500" width="3.625" style="1" customWidth="1"/>
    <col min="7501" max="7680" width="8.875" style="1"/>
    <col min="7681" max="7681" width="2.625" style="1" customWidth="1"/>
    <col min="7682" max="7728" width="3.625" style="1" customWidth="1"/>
    <col min="7729" max="7729" width="2.375" style="1" customWidth="1"/>
    <col min="7730" max="7756" width="3.625" style="1" customWidth="1"/>
    <col min="7757" max="7936" width="8.875" style="1"/>
    <col min="7937" max="7937" width="2.625" style="1" customWidth="1"/>
    <col min="7938" max="7984" width="3.625" style="1" customWidth="1"/>
    <col min="7985" max="7985" width="2.375" style="1" customWidth="1"/>
    <col min="7986" max="8012" width="3.625" style="1" customWidth="1"/>
    <col min="8013" max="8192" width="8.875" style="1"/>
    <col min="8193" max="8193" width="2.625" style="1" customWidth="1"/>
    <col min="8194" max="8240" width="3.625" style="1" customWidth="1"/>
    <col min="8241" max="8241" width="2.375" style="1" customWidth="1"/>
    <col min="8242" max="8268" width="3.625" style="1" customWidth="1"/>
    <col min="8269" max="8448" width="8.875" style="1"/>
    <col min="8449" max="8449" width="2.625" style="1" customWidth="1"/>
    <col min="8450" max="8496" width="3.625" style="1" customWidth="1"/>
    <col min="8497" max="8497" width="2.375" style="1" customWidth="1"/>
    <col min="8498" max="8524" width="3.625" style="1" customWidth="1"/>
    <col min="8525" max="8704" width="8.875" style="1"/>
    <col min="8705" max="8705" width="2.625" style="1" customWidth="1"/>
    <col min="8706" max="8752" width="3.625" style="1" customWidth="1"/>
    <col min="8753" max="8753" width="2.375" style="1" customWidth="1"/>
    <col min="8754" max="8780" width="3.625" style="1" customWidth="1"/>
    <col min="8781" max="8960" width="8.875" style="1"/>
    <col min="8961" max="8961" width="2.625" style="1" customWidth="1"/>
    <col min="8962" max="9008" width="3.625" style="1" customWidth="1"/>
    <col min="9009" max="9009" width="2.375" style="1" customWidth="1"/>
    <col min="9010" max="9036" width="3.625" style="1" customWidth="1"/>
    <col min="9037" max="9216" width="8.875" style="1"/>
    <col min="9217" max="9217" width="2.625" style="1" customWidth="1"/>
    <col min="9218" max="9264" width="3.625" style="1" customWidth="1"/>
    <col min="9265" max="9265" width="2.375" style="1" customWidth="1"/>
    <col min="9266" max="9292" width="3.625" style="1" customWidth="1"/>
    <col min="9293" max="9472" width="8.875" style="1"/>
    <col min="9473" max="9473" width="2.625" style="1" customWidth="1"/>
    <col min="9474" max="9520" width="3.625" style="1" customWidth="1"/>
    <col min="9521" max="9521" width="2.375" style="1" customWidth="1"/>
    <col min="9522" max="9548" width="3.625" style="1" customWidth="1"/>
    <col min="9549" max="9728" width="8.875" style="1"/>
    <col min="9729" max="9729" width="2.625" style="1" customWidth="1"/>
    <col min="9730" max="9776" width="3.625" style="1" customWidth="1"/>
    <col min="9777" max="9777" width="2.375" style="1" customWidth="1"/>
    <col min="9778" max="9804" width="3.625" style="1" customWidth="1"/>
    <col min="9805" max="9984" width="8.875" style="1"/>
    <col min="9985" max="9985" width="2.625" style="1" customWidth="1"/>
    <col min="9986" max="10032" width="3.625" style="1" customWidth="1"/>
    <col min="10033" max="10033" width="2.375" style="1" customWidth="1"/>
    <col min="10034" max="10060" width="3.625" style="1" customWidth="1"/>
    <col min="10061" max="10240" width="8.875" style="1"/>
    <col min="10241" max="10241" width="2.625" style="1" customWidth="1"/>
    <col min="10242" max="10288" width="3.625" style="1" customWidth="1"/>
    <col min="10289" max="10289" width="2.375" style="1" customWidth="1"/>
    <col min="10290" max="10316" width="3.625" style="1" customWidth="1"/>
    <col min="10317" max="10496" width="8.875" style="1"/>
    <col min="10497" max="10497" width="2.625" style="1" customWidth="1"/>
    <col min="10498" max="10544" width="3.625" style="1" customWidth="1"/>
    <col min="10545" max="10545" width="2.375" style="1" customWidth="1"/>
    <col min="10546" max="10572" width="3.625" style="1" customWidth="1"/>
    <col min="10573" max="10752" width="8.875" style="1"/>
    <col min="10753" max="10753" width="2.625" style="1" customWidth="1"/>
    <col min="10754" max="10800" width="3.625" style="1" customWidth="1"/>
    <col min="10801" max="10801" width="2.375" style="1" customWidth="1"/>
    <col min="10802" max="10828" width="3.625" style="1" customWidth="1"/>
    <col min="10829" max="11008" width="8.875" style="1"/>
    <col min="11009" max="11009" width="2.625" style="1" customWidth="1"/>
    <col min="11010" max="11056" width="3.625" style="1" customWidth="1"/>
    <col min="11057" max="11057" width="2.375" style="1" customWidth="1"/>
    <col min="11058" max="11084" width="3.625" style="1" customWidth="1"/>
    <col min="11085" max="11264" width="8.875" style="1"/>
    <col min="11265" max="11265" width="2.625" style="1" customWidth="1"/>
    <col min="11266" max="11312" width="3.625" style="1" customWidth="1"/>
    <col min="11313" max="11313" width="2.375" style="1" customWidth="1"/>
    <col min="11314" max="11340" width="3.625" style="1" customWidth="1"/>
    <col min="11341" max="11520" width="8.875" style="1"/>
    <col min="11521" max="11521" width="2.625" style="1" customWidth="1"/>
    <col min="11522" max="11568" width="3.625" style="1" customWidth="1"/>
    <col min="11569" max="11569" width="2.375" style="1" customWidth="1"/>
    <col min="11570" max="11596" width="3.625" style="1" customWidth="1"/>
    <col min="11597" max="11776" width="8.875" style="1"/>
    <col min="11777" max="11777" width="2.625" style="1" customWidth="1"/>
    <col min="11778" max="11824" width="3.625" style="1" customWidth="1"/>
    <col min="11825" max="11825" width="2.375" style="1" customWidth="1"/>
    <col min="11826" max="11852" width="3.625" style="1" customWidth="1"/>
    <col min="11853" max="12032" width="8.875" style="1"/>
    <col min="12033" max="12033" width="2.625" style="1" customWidth="1"/>
    <col min="12034" max="12080" width="3.625" style="1" customWidth="1"/>
    <col min="12081" max="12081" width="2.375" style="1" customWidth="1"/>
    <col min="12082" max="12108" width="3.625" style="1" customWidth="1"/>
    <col min="12109" max="12288" width="8.875" style="1"/>
    <col min="12289" max="12289" width="2.625" style="1" customWidth="1"/>
    <col min="12290" max="12336" width="3.625" style="1" customWidth="1"/>
    <col min="12337" max="12337" width="2.375" style="1" customWidth="1"/>
    <col min="12338" max="12364" width="3.625" style="1" customWidth="1"/>
    <col min="12365" max="12544" width="8.875" style="1"/>
    <col min="12545" max="12545" width="2.625" style="1" customWidth="1"/>
    <col min="12546" max="12592" width="3.625" style="1" customWidth="1"/>
    <col min="12593" max="12593" width="2.375" style="1" customWidth="1"/>
    <col min="12594" max="12620" width="3.625" style="1" customWidth="1"/>
    <col min="12621" max="12800" width="8.875" style="1"/>
    <col min="12801" max="12801" width="2.625" style="1" customWidth="1"/>
    <col min="12802" max="12848" width="3.625" style="1" customWidth="1"/>
    <col min="12849" max="12849" width="2.375" style="1" customWidth="1"/>
    <col min="12850" max="12876" width="3.625" style="1" customWidth="1"/>
    <col min="12877" max="13056" width="8.875" style="1"/>
    <col min="13057" max="13057" width="2.625" style="1" customWidth="1"/>
    <col min="13058" max="13104" width="3.625" style="1" customWidth="1"/>
    <col min="13105" max="13105" width="2.375" style="1" customWidth="1"/>
    <col min="13106" max="13132" width="3.625" style="1" customWidth="1"/>
    <col min="13133" max="13312" width="8.875" style="1"/>
    <col min="13313" max="13313" width="2.625" style="1" customWidth="1"/>
    <col min="13314" max="13360" width="3.625" style="1" customWidth="1"/>
    <col min="13361" max="13361" width="2.375" style="1" customWidth="1"/>
    <col min="13362" max="13388" width="3.625" style="1" customWidth="1"/>
    <col min="13389" max="13568" width="8.875" style="1"/>
    <col min="13569" max="13569" width="2.625" style="1" customWidth="1"/>
    <col min="13570" max="13616" width="3.625" style="1" customWidth="1"/>
    <col min="13617" max="13617" width="2.375" style="1" customWidth="1"/>
    <col min="13618" max="13644" width="3.625" style="1" customWidth="1"/>
    <col min="13645" max="13824" width="8.875" style="1"/>
    <col min="13825" max="13825" width="2.625" style="1" customWidth="1"/>
    <col min="13826" max="13872" width="3.625" style="1" customWidth="1"/>
    <col min="13873" max="13873" width="2.375" style="1" customWidth="1"/>
    <col min="13874" max="13900" width="3.625" style="1" customWidth="1"/>
    <col min="13901" max="14080" width="8.875" style="1"/>
    <col min="14081" max="14081" width="2.625" style="1" customWidth="1"/>
    <col min="14082" max="14128" width="3.625" style="1" customWidth="1"/>
    <col min="14129" max="14129" width="2.375" style="1" customWidth="1"/>
    <col min="14130" max="14156" width="3.625" style="1" customWidth="1"/>
    <col min="14157" max="14336" width="8.875" style="1"/>
    <col min="14337" max="14337" width="2.625" style="1" customWidth="1"/>
    <col min="14338" max="14384" width="3.625" style="1" customWidth="1"/>
    <col min="14385" max="14385" width="2.375" style="1" customWidth="1"/>
    <col min="14386" max="14412" width="3.625" style="1" customWidth="1"/>
    <col min="14413" max="14592" width="8.875" style="1"/>
    <col min="14593" max="14593" width="2.625" style="1" customWidth="1"/>
    <col min="14594" max="14640" width="3.625" style="1" customWidth="1"/>
    <col min="14641" max="14641" width="2.375" style="1" customWidth="1"/>
    <col min="14642" max="14668" width="3.625" style="1" customWidth="1"/>
    <col min="14669" max="14848" width="8.875" style="1"/>
    <col min="14849" max="14849" width="2.625" style="1" customWidth="1"/>
    <col min="14850" max="14896" width="3.625" style="1" customWidth="1"/>
    <col min="14897" max="14897" width="2.375" style="1" customWidth="1"/>
    <col min="14898" max="14924" width="3.625" style="1" customWidth="1"/>
    <col min="14925" max="15104" width="8.875" style="1"/>
    <col min="15105" max="15105" width="2.625" style="1" customWidth="1"/>
    <col min="15106" max="15152" width="3.625" style="1" customWidth="1"/>
    <col min="15153" max="15153" width="2.375" style="1" customWidth="1"/>
    <col min="15154" max="15180" width="3.625" style="1" customWidth="1"/>
    <col min="15181" max="15360" width="8.875" style="1"/>
    <col min="15361" max="15361" width="2.625" style="1" customWidth="1"/>
    <col min="15362" max="15408" width="3.625" style="1" customWidth="1"/>
    <col min="15409" max="15409" width="2.375" style="1" customWidth="1"/>
    <col min="15410" max="15436" width="3.625" style="1" customWidth="1"/>
    <col min="15437" max="15616" width="8.875" style="1"/>
    <col min="15617" max="15617" width="2.625" style="1" customWidth="1"/>
    <col min="15618" max="15664" width="3.625" style="1" customWidth="1"/>
    <col min="15665" max="15665" width="2.375" style="1" customWidth="1"/>
    <col min="15666" max="15692" width="3.625" style="1" customWidth="1"/>
    <col min="15693" max="15872" width="8.875" style="1"/>
    <col min="15873" max="15873" width="2.625" style="1" customWidth="1"/>
    <col min="15874" max="15920" width="3.625" style="1" customWidth="1"/>
    <col min="15921" max="15921" width="2.375" style="1" customWidth="1"/>
    <col min="15922" max="15948" width="3.625" style="1" customWidth="1"/>
    <col min="15949" max="16128" width="8.875" style="1"/>
    <col min="16129" max="16129" width="2.625" style="1" customWidth="1"/>
    <col min="16130" max="16176" width="3.625" style="1" customWidth="1"/>
    <col min="16177" max="16177" width="2.375" style="1" customWidth="1"/>
    <col min="16178" max="16204" width="3.625" style="1" customWidth="1"/>
    <col min="16205" max="16384" width="8.875" style="1"/>
  </cols>
  <sheetData>
    <row r="1" spans="2:50" x14ac:dyDescent="0.15">
      <c r="AV1" s="6" t="s">
        <v>471</v>
      </c>
    </row>
    <row r="2" spans="2:50" ht="14.25" x14ac:dyDescent="0.15">
      <c r="B2" s="243" t="s">
        <v>375</v>
      </c>
      <c r="K2" s="568" t="s">
        <v>146</v>
      </c>
      <c r="L2" s="568"/>
      <c r="M2" s="569" t="s">
        <v>382</v>
      </c>
      <c r="N2" s="570"/>
      <c r="O2" s="570"/>
      <c r="P2" s="570"/>
      <c r="Q2" s="570"/>
      <c r="R2" s="570"/>
      <c r="S2" s="571"/>
      <c r="AQ2" s="90"/>
      <c r="AR2" s="90"/>
      <c r="AS2" s="91"/>
      <c r="AT2" s="90"/>
      <c r="AU2" s="90"/>
      <c r="AV2" s="6"/>
      <c r="AX2" s="2"/>
    </row>
    <row r="3" spans="2:50" x14ac:dyDescent="0.15">
      <c r="AQ3" s="90"/>
      <c r="AR3" s="90"/>
      <c r="AS3" s="90"/>
      <c r="AT3" s="90"/>
      <c r="AU3" s="90"/>
      <c r="AV3" s="90"/>
      <c r="AW3" s="90"/>
    </row>
    <row r="4" spans="2:50" x14ac:dyDescent="0.15">
      <c r="B4" s="2" t="s">
        <v>232</v>
      </c>
      <c r="F4" s="590" t="s">
        <v>212</v>
      </c>
      <c r="G4" s="591"/>
      <c r="H4" s="592"/>
      <c r="I4" s="593"/>
      <c r="J4" s="594"/>
      <c r="K4" s="590" t="s">
        <v>213</v>
      </c>
      <c r="L4" s="591"/>
      <c r="M4" s="592"/>
      <c r="N4" s="593"/>
      <c r="O4" s="594"/>
      <c r="P4" s="2" t="s">
        <v>233</v>
      </c>
      <c r="AQ4" s="90"/>
      <c r="AR4" s="90"/>
      <c r="AS4" s="90"/>
      <c r="AT4" s="90"/>
      <c r="AU4" s="90"/>
      <c r="AV4" s="90"/>
      <c r="AW4" s="90"/>
    </row>
    <row r="5" spans="2:50" x14ac:dyDescent="0.15">
      <c r="F5" s="84"/>
      <c r="H5" s="257" t="s">
        <v>544</v>
      </c>
    </row>
    <row r="6" spans="2:50" ht="14.25" thickBot="1" x14ac:dyDescent="0.2">
      <c r="B6" s="2" t="s">
        <v>234</v>
      </c>
    </row>
    <row r="7" spans="2:50" x14ac:dyDescent="0.15">
      <c r="B7" s="605"/>
      <c r="C7" s="606"/>
      <c r="D7" s="606"/>
      <c r="E7" s="606"/>
      <c r="F7" s="606"/>
      <c r="G7" s="606"/>
      <c r="H7" s="606"/>
      <c r="I7" s="607"/>
      <c r="J7" s="619" t="s">
        <v>235</v>
      </c>
      <c r="K7" s="619"/>
      <c r="L7" s="619"/>
      <c r="M7" s="619"/>
      <c r="N7" s="619"/>
      <c r="O7" s="619"/>
      <c r="P7" s="619"/>
      <c r="Q7" s="619"/>
      <c r="R7" s="627" t="s">
        <v>236</v>
      </c>
      <c r="S7" s="628"/>
      <c r="T7" s="628"/>
      <c r="U7" s="628"/>
      <c r="V7" s="627" t="s">
        <v>237</v>
      </c>
      <c r="W7" s="628"/>
      <c r="X7" s="628"/>
      <c r="Y7" s="628"/>
      <c r="Z7" s="628"/>
      <c r="AA7" s="628"/>
      <c r="AB7" s="628"/>
      <c r="AC7" s="629"/>
      <c r="AD7" s="628" t="s">
        <v>236</v>
      </c>
      <c r="AE7" s="628"/>
      <c r="AF7" s="628"/>
      <c r="AG7" s="629"/>
      <c r="AH7" s="623" t="s">
        <v>154</v>
      </c>
      <c r="AI7" s="606"/>
      <c r="AJ7" s="606"/>
      <c r="AK7" s="606"/>
      <c r="AL7" s="623" t="s">
        <v>201</v>
      </c>
      <c r="AM7" s="606"/>
      <c r="AN7" s="606"/>
      <c r="AO7" s="606"/>
      <c r="AP7" s="606"/>
      <c r="AQ7" s="606"/>
      <c r="AR7" s="606"/>
      <c r="AS7" s="606"/>
      <c r="AT7" s="606"/>
      <c r="AU7" s="606"/>
      <c r="AV7" s="624"/>
    </row>
    <row r="8" spans="2:50" ht="14.25" thickBot="1" x14ac:dyDescent="0.2">
      <c r="B8" s="608"/>
      <c r="C8" s="609"/>
      <c r="D8" s="609"/>
      <c r="E8" s="609"/>
      <c r="F8" s="609"/>
      <c r="G8" s="609"/>
      <c r="H8" s="609"/>
      <c r="I8" s="610"/>
      <c r="J8" s="613" t="s">
        <v>238</v>
      </c>
      <c r="K8" s="575"/>
      <c r="L8" s="575" t="s">
        <v>239</v>
      </c>
      <c r="M8" s="575"/>
      <c r="N8" s="575" t="s">
        <v>240</v>
      </c>
      <c r="O8" s="575"/>
      <c r="P8" s="575" t="s">
        <v>241</v>
      </c>
      <c r="Q8" s="576"/>
      <c r="R8" s="613" t="s">
        <v>242</v>
      </c>
      <c r="S8" s="575"/>
      <c r="T8" s="575" t="s">
        <v>243</v>
      </c>
      <c r="U8" s="631"/>
      <c r="V8" s="613" t="s">
        <v>244</v>
      </c>
      <c r="W8" s="575"/>
      <c r="X8" s="575" t="s">
        <v>245</v>
      </c>
      <c r="Y8" s="575"/>
      <c r="Z8" s="575" t="s">
        <v>246</v>
      </c>
      <c r="AA8" s="575"/>
      <c r="AB8" s="575" t="s">
        <v>247</v>
      </c>
      <c r="AC8" s="576"/>
      <c r="AD8" s="630" t="s">
        <v>248</v>
      </c>
      <c r="AE8" s="575"/>
      <c r="AF8" s="575" t="s">
        <v>249</v>
      </c>
      <c r="AG8" s="576"/>
      <c r="AH8" s="625"/>
      <c r="AI8" s="609"/>
      <c r="AJ8" s="609"/>
      <c r="AK8" s="609"/>
      <c r="AL8" s="625"/>
      <c r="AM8" s="609"/>
      <c r="AN8" s="609"/>
      <c r="AO8" s="609"/>
      <c r="AP8" s="609"/>
      <c r="AQ8" s="609"/>
      <c r="AR8" s="609"/>
      <c r="AS8" s="609"/>
      <c r="AT8" s="609"/>
      <c r="AU8" s="609"/>
      <c r="AV8" s="626"/>
    </row>
    <row r="9" spans="2:50" x14ac:dyDescent="0.15">
      <c r="B9" s="595" t="s">
        <v>250</v>
      </c>
      <c r="C9" s="596"/>
      <c r="D9" s="596"/>
      <c r="E9" s="596"/>
      <c r="F9" s="596"/>
      <c r="G9" s="597"/>
      <c r="H9" s="885" t="s">
        <v>251</v>
      </c>
      <c r="I9" s="886"/>
      <c r="J9" s="611">
        <v>30</v>
      </c>
      <c r="K9" s="612"/>
      <c r="L9" s="618">
        <v>31</v>
      </c>
      <c r="M9" s="612"/>
      <c r="N9" s="618">
        <v>22</v>
      </c>
      <c r="O9" s="612"/>
      <c r="P9" s="618">
        <v>30</v>
      </c>
      <c r="Q9" s="887"/>
      <c r="R9" s="573" t="s">
        <v>252</v>
      </c>
      <c r="S9" s="574"/>
      <c r="T9" s="621" t="s">
        <v>252</v>
      </c>
      <c r="U9" s="622"/>
      <c r="V9" s="611">
        <v>24</v>
      </c>
      <c r="W9" s="612"/>
      <c r="X9" s="618">
        <v>24</v>
      </c>
      <c r="Y9" s="612"/>
      <c r="Z9" s="618">
        <v>29</v>
      </c>
      <c r="AA9" s="612"/>
      <c r="AB9" s="618">
        <v>31</v>
      </c>
      <c r="AC9" s="620"/>
      <c r="AD9" s="573" t="s">
        <v>252</v>
      </c>
      <c r="AE9" s="574"/>
      <c r="AF9" s="621" t="s">
        <v>252</v>
      </c>
      <c r="AG9" s="622"/>
      <c r="AH9" s="573" t="s">
        <v>381</v>
      </c>
      <c r="AI9" s="574"/>
      <c r="AJ9" s="638" t="s">
        <v>381</v>
      </c>
      <c r="AK9" s="639"/>
      <c r="AL9" s="898"/>
      <c r="AM9" s="899"/>
      <c r="AN9" s="899"/>
      <c r="AO9" s="899"/>
      <c r="AP9" s="899"/>
      <c r="AQ9" s="899"/>
      <c r="AR9" s="899"/>
      <c r="AS9" s="899"/>
      <c r="AT9" s="899"/>
      <c r="AU9" s="899"/>
      <c r="AV9" s="900"/>
    </row>
    <row r="10" spans="2:50" x14ac:dyDescent="0.15">
      <c r="B10" s="595"/>
      <c r="C10" s="596"/>
      <c r="D10" s="596"/>
      <c r="E10" s="596"/>
      <c r="F10" s="596"/>
      <c r="G10" s="597"/>
      <c r="H10" s="885" t="s">
        <v>253</v>
      </c>
      <c r="I10" s="886"/>
      <c r="J10" s="658">
        <v>8</v>
      </c>
      <c r="K10" s="659"/>
      <c r="L10" s="659"/>
      <c r="M10" s="659"/>
      <c r="N10" s="659"/>
      <c r="O10" s="659"/>
      <c r="P10" s="659"/>
      <c r="Q10" s="660"/>
      <c r="R10" s="662" t="s">
        <v>252</v>
      </c>
      <c r="S10" s="663"/>
      <c r="T10" s="671" t="s">
        <v>252</v>
      </c>
      <c r="U10" s="678"/>
      <c r="V10" s="658">
        <v>8</v>
      </c>
      <c r="W10" s="659"/>
      <c r="X10" s="659"/>
      <c r="Y10" s="659"/>
      <c r="Z10" s="659"/>
      <c r="AA10" s="659"/>
      <c r="AB10" s="659"/>
      <c r="AC10" s="660"/>
      <c r="AD10" s="662" t="s">
        <v>252</v>
      </c>
      <c r="AE10" s="663"/>
      <c r="AF10" s="671" t="s">
        <v>252</v>
      </c>
      <c r="AG10" s="672"/>
      <c r="AH10" s="573" t="s">
        <v>381</v>
      </c>
      <c r="AI10" s="574"/>
      <c r="AJ10" s="638"/>
      <c r="AK10" s="639"/>
      <c r="AL10" s="645"/>
      <c r="AM10" s="646"/>
      <c r="AN10" s="646"/>
      <c r="AO10" s="646"/>
      <c r="AP10" s="646"/>
      <c r="AQ10" s="646"/>
      <c r="AR10" s="646"/>
      <c r="AS10" s="646"/>
      <c r="AT10" s="646"/>
      <c r="AU10" s="646"/>
      <c r="AV10" s="647"/>
    </row>
    <row r="11" spans="2:50" x14ac:dyDescent="0.15">
      <c r="B11" s="595"/>
      <c r="C11" s="596"/>
      <c r="D11" s="596"/>
      <c r="E11" s="596"/>
      <c r="F11" s="596"/>
      <c r="G11" s="597"/>
      <c r="H11" s="601" t="s">
        <v>254</v>
      </c>
      <c r="I11" s="602"/>
      <c r="J11" s="603" t="s">
        <v>255</v>
      </c>
      <c r="K11" s="604"/>
      <c r="L11" s="572">
        <f>+L9*$J$10</f>
        <v>248</v>
      </c>
      <c r="M11" s="572"/>
      <c r="N11" s="572">
        <f>+N9*$J$10</f>
        <v>176</v>
      </c>
      <c r="O11" s="572"/>
      <c r="P11" s="572">
        <f t="shared" ref="P11" si="0">+P9*$J$10</f>
        <v>240</v>
      </c>
      <c r="Q11" s="572"/>
      <c r="R11" s="644" t="s">
        <v>256</v>
      </c>
      <c r="S11" s="583"/>
      <c r="T11" s="583" t="s">
        <v>256</v>
      </c>
      <c r="U11" s="642"/>
      <c r="V11" s="644" t="s">
        <v>256</v>
      </c>
      <c r="W11" s="583"/>
      <c r="X11" s="583" t="s">
        <v>256</v>
      </c>
      <c r="Y11" s="583"/>
      <c r="Z11" s="583" t="s">
        <v>256</v>
      </c>
      <c r="AA11" s="583"/>
      <c r="AB11" s="583" t="s">
        <v>256</v>
      </c>
      <c r="AC11" s="642"/>
      <c r="AD11" s="644" t="s">
        <v>256</v>
      </c>
      <c r="AE11" s="583"/>
      <c r="AF11" s="583" t="s">
        <v>256</v>
      </c>
      <c r="AG11" s="642"/>
      <c r="AH11" s="637">
        <f>SUM(J11:AG11)</f>
        <v>664</v>
      </c>
      <c r="AI11" s="572"/>
      <c r="AJ11" s="638"/>
      <c r="AK11" s="639"/>
      <c r="AL11" s="645"/>
      <c r="AM11" s="646"/>
      <c r="AN11" s="646"/>
      <c r="AO11" s="646"/>
      <c r="AP11" s="646"/>
      <c r="AQ11" s="646"/>
      <c r="AR11" s="646"/>
      <c r="AS11" s="646"/>
      <c r="AT11" s="646"/>
      <c r="AU11" s="646"/>
      <c r="AV11" s="647"/>
    </row>
    <row r="12" spans="2:50" x14ac:dyDescent="0.15">
      <c r="B12" s="598"/>
      <c r="C12" s="599"/>
      <c r="D12" s="599"/>
      <c r="E12" s="599"/>
      <c r="F12" s="599"/>
      <c r="G12" s="600"/>
      <c r="H12" s="614" t="s">
        <v>257</v>
      </c>
      <c r="I12" s="615"/>
      <c r="J12" s="616">
        <f>+J9*$J$10</f>
        <v>240</v>
      </c>
      <c r="K12" s="617"/>
      <c r="L12" s="640" t="s">
        <v>256</v>
      </c>
      <c r="M12" s="640"/>
      <c r="N12" s="640" t="s">
        <v>256</v>
      </c>
      <c r="O12" s="640"/>
      <c r="P12" s="640" t="s">
        <v>256</v>
      </c>
      <c r="Q12" s="681"/>
      <c r="R12" s="579" t="s">
        <v>256</v>
      </c>
      <c r="S12" s="580"/>
      <c r="T12" s="580" t="s">
        <v>256</v>
      </c>
      <c r="U12" s="643"/>
      <c r="V12" s="679">
        <f>+V9*$V$10</f>
        <v>192</v>
      </c>
      <c r="W12" s="680"/>
      <c r="X12" s="648">
        <f t="shared" ref="X12" si="1">+X9*$V$10</f>
        <v>192</v>
      </c>
      <c r="Y12" s="661"/>
      <c r="Z12" s="648">
        <f t="shared" ref="Z12" si="2">+Z9*$V$10</f>
        <v>232</v>
      </c>
      <c r="AA12" s="661"/>
      <c r="AB12" s="648">
        <f t="shared" ref="AB12" si="3">+AB9*$V$10</f>
        <v>248</v>
      </c>
      <c r="AC12" s="615"/>
      <c r="AD12" s="579" t="s">
        <v>256</v>
      </c>
      <c r="AE12" s="580"/>
      <c r="AF12" s="580" t="s">
        <v>256</v>
      </c>
      <c r="AG12" s="643"/>
      <c r="AH12" s="616">
        <f>SUM(J12:AG12)</f>
        <v>1104</v>
      </c>
      <c r="AI12" s="617"/>
      <c r="AJ12" s="640"/>
      <c r="AK12" s="641"/>
      <c r="AL12" s="649"/>
      <c r="AM12" s="650"/>
      <c r="AN12" s="650"/>
      <c r="AO12" s="650"/>
      <c r="AP12" s="650"/>
      <c r="AQ12" s="650"/>
      <c r="AR12" s="650"/>
      <c r="AS12" s="650"/>
      <c r="AT12" s="650"/>
      <c r="AU12" s="650"/>
      <c r="AV12" s="651"/>
    </row>
    <row r="13" spans="2:50" x14ac:dyDescent="0.15">
      <c r="B13" s="895" t="s">
        <v>258</v>
      </c>
      <c r="C13" s="896"/>
      <c r="D13" s="896"/>
      <c r="E13" s="896"/>
      <c r="F13" s="896"/>
      <c r="G13" s="896"/>
      <c r="H13" s="896"/>
      <c r="I13" s="897"/>
      <c r="J13" s="673">
        <v>0.8</v>
      </c>
      <c r="K13" s="674"/>
      <c r="L13" s="674">
        <v>0.8</v>
      </c>
      <c r="M13" s="674"/>
      <c r="N13" s="674">
        <v>0.8</v>
      </c>
      <c r="O13" s="674"/>
      <c r="P13" s="674">
        <v>0.8</v>
      </c>
      <c r="Q13" s="675"/>
      <c r="R13" s="652" t="s">
        <v>256</v>
      </c>
      <c r="S13" s="653"/>
      <c r="T13" s="653" t="s">
        <v>256</v>
      </c>
      <c r="U13" s="676"/>
      <c r="V13" s="677">
        <v>0.8</v>
      </c>
      <c r="W13" s="635"/>
      <c r="X13" s="635">
        <v>0.8</v>
      </c>
      <c r="Y13" s="635"/>
      <c r="Z13" s="635">
        <v>0.8</v>
      </c>
      <c r="AA13" s="635"/>
      <c r="AB13" s="635">
        <v>0.8</v>
      </c>
      <c r="AC13" s="636"/>
      <c r="AD13" s="652" t="s">
        <v>256</v>
      </c>
      <c r="AE13" s="653"/>
      <c r="AF13" s="653" t="s">
        <v>256</v>
      </c>
      <c r="AG13" s="654"/>
      <c r="AH13" s="655" t="s">
        <v>381</v>
      </c>
      <c r="AI13" s="656"/>
      <c r="AJ13" s="656" t="s">
        <v>381</v>
      </c>
      <c r="AK13" s="657"/>
      <c r="AL13" s="632"/>
      <c r="AM13" s="633"/>
      <c r="AN13" s="633"/>
      <c r="AO13" s="633"/>
      <c r="AP13" s="633"/>
      <c r="AQ13" s="633"/>
      <c r="AR13" s="633"/>
      <c r="AS13" s="633"/>
      <c r="AT13" s="633"/>
      <c r="AU13" s="633"/>
      <c r="AV13" s="634"/>
    </row>
    <row r="14" spans="2:50" x14ac:dyDescent="0.15">
      <c r="B14" s="682" t="s">
        <v>259</v>
      </c>
      <c r="C14" s="683"/>
      <c r="D14" s="683"/>
      <c r="E14" s="683"/>
      <c r="F14" s="683"/>
      <c r="G14" s="684"/>
      <c r="H14" s="685" t="s">
        <v>254</v>
      </c>
      <c r="I14" s="686"/>
      <c r="J14" s="655" t="s">
        <v>256</v>
      </c>
      <c r="K14" s="656"/>
      <c r="L14" s="669">
        <f>+L11*L13</f>
        <v>198.4</v>
      </c>
      <c r="M14" s="669"/>
      <c r="N14" s="669">
        <f>+N11*N13</f>
        <v>140.80000000000001</v>
      </c>
      <c r="O14" s="669"/>
      <c r="P14" s="669">
        <f t="shared" ref="P14" si="4">+P11*P13</f>
        <v>192</v>
      </c>
      <c r="Q14" s="669"/>
      <c r="R14" s="652" t="s">
        <v>256</v>
      </c>
      <c r="S14" s="653"/>
      <c r="T14" s="653" t="s">
        <v>256</v>
      </c>
      <c r="U14" s="676"/>
      <c r="V14" s="644" t="s">
        <v>256</v>
      </c>
      <c r="W14" s="583"/>
      <c r="X14" s="583" t="s">
        <v>256</v>
      </c>
      <c r="Y14" s="583"/>
      <c r="Z14" s="583" t="s">
        <v>256</v>
      </c>
      <c r="AA14" s="583"/>
      <c r="AB14" s="583" t="s">
        <v>256</v>
      </c>
      <c r="AC14" s="642"/>
      <c r="AD14" s="652" t="s">
        <v>256</v>
      </c>
      <c r="AE14" s="653"/>
      <c r="AF14" s="653" t="s">
        <v>256</v>
      </c>
      <c r="AG14" s="654"/>
      <c r="AH14" s="668">
        <f>SUM(J14:AG14)</f>
        <v>531.20000000000005</v>
      </c>
      <c r="AI14" s="669"/>
      <c r="AJ14" s="669">
        <f>SUM(AH14:AI15)</f>
        <v>1414.4</v>
      </c>
      <c r="AK14" s="670"/>
      <c r="AL14" s="664"/>
      <c r="AM14" s="665"/>
      <c r="AN14" s="665"/>
      <c r="AO14" s="665"/>
      <c r="AP14" s="665"/>
      <c r="AQ14" s="665"/>
      <c r="AR14" s="665"/>
      <c r="AS14" s="665"/>
      <c r="AT14" s="665"/>
      <c r="AU14" s="665"/>
      <c r="AV14" s="666"/>
    </row>
    <row r="15" spans="2:50" x14ac:dyDescent="0.15">
      <c r="B15" s="598"/>
      <c r="C15" s="599"/>
      <c r="D15" s="599"/>
      <c r="E15" s="599"/>
      <c r="F15" s="599"/>
      <c r="G15" s="600"/>
      <c r="H15" s="614" t="s">
        <v>257</v>
      </c>
      <c r="I15" s="615"/>
      <c r="J15" s="616">
        <f>+J12*J13</f>
        <v>192</v>
      </c>
      <c r="K15" s="617"/>
      <c r="L15" s="640" t="s">
        <v>256</v>
      </c>
      <c r="M15" s="640"/>
      <c r="N15" s="640" t="s">
        <v>256</v>
      </c>
      <c r="O15" s="640"/>
      <c r="P15" s="640" t="s">
        <v>256</v>
      </c>
      <c r="Q15" s="681"/>
      <c r="R15" s="579" t="s">
        <v>256</v>
      </c>
      <c r="S15" s="580"/>
      <c r="T15" s="580" t="s">
        <v>256</v>
      </c>
      <c r="U15" s="581"/>
      <c r="V15" s="582">
        <f>+V12*V13</f>
        <v>153.60000000000002</v>
      </c>
      <c r="W15" s="578"/>
      <c r="X15" s="577">
        <f t="shared" ref="X15" si="5">+X12*X13</f>
        <v>153.60000000000002</v>
      </c>
      <c r="Y15" s="578"/>
      <c r="Z15" s="577">
        <f t="shared" ref="Z15" si="6">+Z12*Z13</f>
        <v>185.60000000000002</v>
      </c>
      <c r="AA15" s="578"/>
      <c r="AB15" s="577">
        <f t="shared" ref="AB15" si="7">+AB12*AB13</f>
        <v>198.4</v>
      </c>
      <c r="AC15" s="667"/>
      <c r="AD15" s="579" t="s">
        <v>256</v>
      </c>
      <c r="AE15" s="580"/>
      <c r="AF15" s="580" t="s">
        <v>256</v>
      </c>
      <c r="AG15" s="643"/>
      <c r="AH15" s="616">
        <f>SUM(J15:AG15)</f>
        <v>883.2</v>
      </c>
      <c r="AI15" s="617"/>
      <c r="AJ15" s="617"/>
      <c r="AK15" s="577"/>
      <c r="AL15" s="649"/>
      <c r="AM15" s="650"/>
      <c r="AN15" s="650"/>
      <c r="AO15" s="650"/>
      <c r="AP15" s="650"/>
      <c r="AQ15" s="650"/>
      <c r="AR15" s="650"/>
      <c r="AS15" s="650"/>
      <c r="AT15" s="650"/>
      <c r="AU15" s="650"/>
      <c r="AV15" s="651"/>
    </row>
    <row r="16" spans="2:50" x14ac:dyDescent="0.15">
      <c r="B16" s="682" t="s">
        <v>260</v>
      </c>
      <c r="C16" s="683"/>
      <c r="D16" s="683"/>
      <c r="E16" s="683"/>
      <c r="F16" s="683"/>
      <c r="G16" s="684"/>
      <c r="H16" s="685" t="s">
        <v>254</v>
      </c>
      <c r="I16" s="686"/>
      <c r="J16" s="655" t="s">
        <v>256</v>
      </c>
      <c r="K16" s="656"/>
      <c r="L16" s="669">
        <f>31*24-L11</f>
        <v>496</v>
      </c>
      <c r="M16" s="669"/>
      <c r="N16" s="669">
        <f>31*24-N11</f>
        <v>568</v>
      </c>
      <c r="O16" s="669"/>
      <c r="P16" s="669">
        <f>30*24-P11</f>
        <v>480</v>
      </c>
      <c r="Q16" s="713"/>
      <c r="R16" s="652" t="s">
        <v>256</v>
      </c>
      <c r="S16" s="653"/>
      <c r="T16" s="653" t="s">
        <v>256</v>
      </c>
      <c r="U16" s="676"/>
      <c r="V16" s="652" t="s">
        <v>256</v>
      </c>
      <c r="W16" s="653"/>
      <c r="X16" s="653" t="s">
        <v>256</v>
      </c>
      <c r="Y16" s="653"/>
      <c r="Z16" s="653" t="s">
        <v>256</v>
      </c>
      <c r="AA16" s="653"/>
      <c r="AB16" s="653" t="s">
        <v>256</v>
      </c>
      <c r="AC16" s="654"/>
      <c r="AD16" s="652" t="s">
        <v>256</v>
      </c>
      <c r="AE16" s="653"/>
      <c r="AF16" s="653" t="s">
        <v>256</v>
      </c>
      <c r="AG16" s="654"/>
      <c r="AH16" s="668">
        <f t="shared" ref="AH16:AH21" si="8">SUM(J16:AG16)</f>
        <v>1544</v>
      </c>
      <c r="AI16" s="669"/>
      <c r="AJ16" s="669">
        <f>SUM(AH16:AI17)</f>
        <v>6992</v>
      </c>
      <c r="AK16" s="670"/>
      <c r="AL16" s="664"/>
      <c r="AM16" s="665"/>
      <c r="AN16" s="665"/>
      <c r="AO16" s="665"/>
      <c r="AP16" s="665"/>
      <c r="AQ16" s="665"/>
      <c r="AR16" s="665"/>
      <c r="AS16" s="665"/>
      <c r="AT16" s="665"/>
      <c r="AU16" s="665"/>
      <c r="AV16" s="666"/>
    </row>
    <row r="17" spans="2:50" ht="14.25" thickBot="1" x14ac:dyDescent="0.2">
      <c r="B17" s="595"/>
      <c r="C17" s="596"/>
      <c r="D17" s="596"/>
      <c r="E17" s="596"/>
      <c r="F17" s="596"/>
      <c r="G17" s="597"/>
      <c r="H17" s="689" t="s">
        <v>257</v>
      </c>
      <c r="I17" s="690"/>
      <c r="J17" s="691">
        <f>30*24-J12</f>
        <v>480</v>
      </c>
      <c r="K17" s="687"/>
      <c r="L17" s="692" t="s">
        <v>256</v>
      </c>
      <c r="M17" s="692"/>
      <c r="N17" s="692" t="s">
        <v>256</v>
      </c>
      <c r="O17" s="692"/>
      <c r="P17" s="692" t="s">
        <v>256</v>
      </c>
      <c r="Q17" s="693"/>
      <c r="R17" s="708">
        <f>31*24</f>
        <v>744</v>
      </c>
      <c r="S17" s="695"/>
      <c r="T17" s="695">
        <f>30*24</f>
        <v>720</v>
      </c>
      <c r="U17" s="709"/>
      <c r="V17" s="708">
        <f>31*24-V12</f>
        <v>552</v>
      </c>
      <c r="W17" s="695"/>
      <c r="X17" s="695">
        <f>31*24-X12</f>
        <v>552</v>
      </c>
      <c r="Y17" s="695"/>
      <c r="Z17" s="695">
        <f>28*24-Z12</f>
        <v>440</v>
      </c>
      <c r="AA17" s="695"/>
      <c r="AB17" s="695">
        <f>31*24-AB12</f>
        <v>496</v>
      </c>
      <c r="AC17" s="696"/>
      <c r="AD17" s="694">
        <f>30*24</f>
        <v>720</v>
      </c>
      <c r="AE17" s="695"/>
      <c r="AF17" s="695">
        <f>31*24</f>
        <v>744</v>
      </c>
      <c r="AG17" s="696"/>
      <c r="AH17" s="691">
        <f>SUM(J17:AG17)</f>
        <v>5448</v>
      </c>
      <c r="AI17" s="687"/>
      <c r="AJ17" s="687"/>
      <c r="AK17" s="688"/>
      <c r="AL17" s="697"/>
      <c r="AM17" s="698"/>
      <c r="AN17" s="698"/>
      <c r="AO17" s="698"/>
      <c r="AP17" s="698"/>
      <c r="AQ17" s="698"/>
      <c r="AR17" s="698"/>
      <c r="AS17" s="698"/>
      <c r="AT17" s="698"/>
      <c r="AU17" s="698"/>
      <c r="AV17" s="699"/>
    </row>
    <row r="18" spans="2:50" ht="14.25" thickTop="1" x14ac:dyDescent="0.15">
      <c r="B18" s="700" t="s">
        <v>261</v>
      </c>
      <c r="C18" s="701"/>
      <c r="D18" s="701"/>
      <c r="E18" s="701"/>
      <c r="F18" s="701"/>
      <c r="G18" s="702"/>
      <c r="H18" s="703" t="s">
        <v>254</v>
      </c>
      <c r="I18" s="704"/>
      <c r="J18" s="705" t="s">
        <v>256</v>
      </c>
      <c r="K18" s="706"/>
      <c r="L18" s="707">
        <f>L14*'様式11-5'!$P$19+L16*'様式11-5'!$S$19</f>
        <v>0</v>
      </c>
      <c r="M18" s="707"/>
      <c r="N18" s="707">
        <f>N14*'様式11-5'!$P$19+N16*'様式11-5'!$S$19</f>
        <v>0</v>
      </c>
      <c r="O18" s="707"/>
      <c r="P18" s="707">
        <f>P14*'様式11-5'!$P$19+P16*'様式11-5'!$S$19</f>
        <v>0</v>
      </c>
      <c r="Q18" s="707"/>
      <c r="R18" s="722" t="s">
        <v>256</v>
      </c>
      <c r="S18" s="715"/>
      <c r="T18" s="715" t="s">
        <v>256</v>
      </c>
      <c r="U18" s="723"/>
      <c r="V18" s="722" t="s">
        <v>256</v>
      </c>
      <c r="W18" s="715"/>
      <c r="X18" s="715" t="s">
        <v>256</v>
      </c>
      <c r="Y18" s="715"/>
      <c r="Z18" s="715" t="s">
        <v>256</v>
      </c>
      <c r="AA18" s="715"/>
      <c r="AB18" s="715" t="s">
        <v>256</v>
      </c>
      <c r="AC18" s="716"/>
      <c r="AD18" s="714" t="s">
        <v>256</v>
      </c>
      <c r="AE18" s="715"/>
      <c r="AF18" s="715" t="s">
        <v>256</v>
      </c>
      <c r="AG18" s="716"/>
      <c r="AH18" s="717">
        <f t="shared" si="8"/>
        <v>0</v>
      </c>
      <c r="AI18" s="707"/>
      <c r="AJ18" s="707">
        <f>SUM(AH18:AI19)</f>
        <v>0</v>
      </c>
      <c r="AK18" s="718"/>
      <c r="AL18" s="905"/>
      <c r="AM18" s="906"/>
      <c r="AN18" s="906"/>
      <c r="AO18" s="906"/>
      <c r="AP18" s="906"/>
      <c r="AQ18" s="906"/>
      <c r="AR18" s="906"/>
      <c r="AS18" s="906"/>
      <c r="AT18" s="906"/>
      <c r="AU18" s="906"/>
      <c r="AV18" s="907"/>
    </row>
    <row r="19" spans="2:50" x14ac:dyDescent="0.15">
      <c r="B19" s="598"/>
      <c r="C19" s="599"/>
      <c r="D19" s="599"/>
      <c r="E19" s="599"/>
      <c r="F19" s="599"/>
      <c r="G19" s="600"/>
      <c r="H19" s="614" t="s">
        <v>257</v>
      </c>
      <c r="I19" s="615"/>
      <c r="J19" s="616">
        <f>J15*'様式11-5'!$P$19+J17*'様式11-5'!$S$19</f>
        <v>0</v>
      </c>
      <c r="K19" s="617"/>
      <c r="L19" s="640" t="s">
        <v>256</v>
      </c>
      <c r="M19" s="640"/>
      <c r="N19" s="640" t="s">
        <v>256</v>
      </c>
      <c r="O19" s="640"/>
      <c r="P19" s="640" t="s">
        <v>256</v>
      </c>
      <c r="Q19" s="681"/>
      <c r="R19" s="710">
        <f>R17*'様式11-5'!$S$19</f>
        <v>0</v>
      </c>
      <c r="S19" s="584"/>
      <c r="T19" s="711">
        <f>T17*'様式11-5'!$S$19</f>
        <v>0</v>
      </c>
      <c r="U19" s="712"/>
      <c r="V19" s="616">
        <f>V15*'様式11-5'!$Q$19+V17*'様式11-5'!$S$19</f>
        <v>0</v>
      </c>
      <c r="W19" s="617"/>
      <c r="X19" s="577">
        <f>X15*'様式11-5'!$Q$19+X17*'様式11-5'!$S$19</f>
        <v>0</v>
      </c>
      <c r="Y19" s="578"/>
      <c r="Z19" s="577">
        <f>Z15*'様式11-5'!$Q$19+Z17*'様式11-5'!$S$19</f>
        <v>0</v>
      </c>
      <c r="AA19" s="578"/>
      <c r="AB19" s="577">
        <f>AB15*'様式11-5'!$Q$19+AB17*'様式11-5'!$S$19</f>
        <v>0</v>
      </c>
      <c r="AC19" s="667"/>
      <c r="AD19" s="724">
        <f>AD17*'様式11-5'!$S$19</f>
        <v>0</v>
      </c>
      <c r="AE19" s="711"/>
      <c r="AF19" s="724">
        <f>AF17*'様式11-5'!$S$19</f>
        <v>0</v>
      </c>
      <c r="AG19" s="711"/>
      <c r="AH19" s="616">
        <f t="shared" si="8"/>
        <v>0</v>
      </c>
      <c r="AI19" s="617"/>
      <c r="AJ19" s="617"/>
      <c r="AK19" s="577"/>
      <c r="AL19" s="649"/>
      <c r="AM19" s="650"/>
      <c r="AN19" s="650"/>
      <c r="AO19" s="650"/>
      <c r="AP19" s="650"/>
      <c r="AQ19" s="650"/>
      <c r="AR19" s="650"/>
      <c r="AS19" s="650"/>
      <c r="AT19" s="650"/>
      <c r="AU19" s="650"/>
      <c r="AV19" s="651"/>
    </row>
    <row r="20" spans="2:50" x14ac:dyDescent="0.15">
      <c r="B20" s="682" t="s">
        <v>262</v>
      </c>
      <c r="C20" s="683"/>
      <c r="D20" s="683"/>
      <c r="E20" s="683"/>
      <c r="F20" s="683"/>
      <c r="G20" s="684"/>
      <c r="H20" s="685" t="s">
        <v>254</v>
      </c>
      <c r="I20" s="686"/>
      <c r="J20" s="655" t="s">
        <v>256</v>
      </c>
      <c r="K20" s="656"/>
      <c r="L20" s="669">
        <f>L11*'様式11-5'!$P$48+L16*'様式11-5'!$S$48</f>
        <v>0</v>
      </c>
      <c r="M20" s="669"/>
      <c r="N20" s="669">
        <f>N11*'様式11-5'!$P$48+N16*'様式11-5'!$S$48</f>
        <v>0</v>
      </c>
      <c r="O20" s="669"/>
      <c r="P20" s="669">
        <f>P11*'様式11-5'!$P$48+P16*'様式11-5'!$S$48</f>
        <v>0</v>
      </c>
      <c r="Q20" s="669"/>
      <c r="R20" s="728" t="s">
        <v>256</v>
      </c>
      <c r="S20" s="729"/>
      <c r="T20" s="729" t="s">
        <v>256</v>
      </c>
      <c r="U20" s="730"/>
      <c r="V20" s="728" t="s">
        <v>256</v>
      </c>
      <c r="W20" s="729"/>
      <c r="X20" s="729" t="s">
        <v>256</v>
      </c>
      <c r="Y20" s="729"/>
      <c r="Z20" s="729" t="s">
        <v>256</v>
      </c>
      <c r="AA20" s="729"/>
      <c r="AB20" s="729" t="s">
        <v>256</v>
      </c>
      <c r="AC20" s="731"/>
      <c r="AD20" s="732" t="s">
        <v>256</v>
      </c>
      <c r="AE20" s="729"/>
      <c r="AF20" s="729" t="s">
        <v>256</v>
      </c>
      <c r="AG20" s="731"/>
      <c r="AH20" s="668">
        <f t="shared" si="8"/>
        <v>0</v>
      </c>
      <c r="AI20" s="669"/>
      <c r="AJ20" s="669">
        <f>SUM(AH20:AI21)</f>
        <v>0</v>
      </c>
      <c r="AK20" s="670"/>
      <c r="AL20" s="719"/>
      <c r="AM20" s="720"/>
      <c r="AN20" s="720"/>
      <c r="AO20" s="720"/>
      <c r="AP20" s="720"/>
      <c r="AQ20" s="720"/>
      <c r="AR20" s="720"/>
      <c r="AS20" s="720"/>
      <c r="AT20" s="720"/>
      <c r="AU20" s="720"/>
      <c r="AV20" s="721"/>
    </row>
    <row r="21" spans="2:50" x14ac:dyDescent="0.15">
      <c r="B21" s="598"/>
      <c r="C21" s="599"/>
      <c r="D21" s="599"/>
      <c r="E21" s="599"/>
      <c r="F21" s="599"/>
      <c r="G21" s="600"/>
      <c r="H21" s="614" t="s">
        <v>257</v>
      </c>
      <c r="I21" s="615"/>
      <c r="J21" s="616">
        <f>J12*'様式11-5'!$P$48+J17*'様式11-5'!$S$48</f>
        <v>0</v>
      </c>
      <c r="K21" s="617"/>
      <c r="L21" s="640" t="s">
        <v>256</v>
      </c>
      <c r="M21" s="640"/>
      <c r="N21" s="640" t="s">
        <v>256</v>
      </c>
      <c r="O21" s="640"/>
      <c r="P21" s="640" t="s">
        <v>256</v>
      </c>
      <c r="Q21" s="681"/>
      <c r="R21" s="710">
        <f>R17*'様式11-5'!$S$48</f>
        <v>0</v>
      </c>
      <c r="S21" s="711"/>
      <c r="T21" s="584">
        <f>T17*'様式11-5'!$S$48</f>
        <v>0</v>
      </c>
      <c r="U21" s="585"/>
      <c r="V21" s="582">
        <f>V12*'様式11-5'!$P$48+V17*'様式11-5'!$S$48</f>
        <v>0</v>
      </c>
      <c r="W21" s="578"/>
      <c r="X21" s="577">
        <f>X12*'様式11-5'!$P$48+X17*'様式11-5'!$S$48</f>
        <v>0</v>
      </c>
      <c r="Y21" s="578"/>
      <c r="Z21" s="577">
        <f>Z12*'様式11-5'!$P$48+Z17*'様式11-5'!$S$48</f>
        <v>0</v>
      </c>
      <c r="AA21" s="578"/>
      <c r="AB21" s="577">
        <f>AB12*'様式11-5'!$P$48+AB17*'様式11-5'!$S$48</f>
        <v>0</v>
      </c>
      <c r="AC21" s="667"/>
      <c r="AD21" s="724">
        <f>AD17*'様式11-5'!$S$48</f>
        <v>0</v>
      </c>
      <c r="AE21" s="711"/>
      <c r="AF21" s="724">
        <f>AF17*'様式11-5'!$S$48</f>
        <v>0</v>
      </c>
      <c r="AG21" s="711"/>
      <c r="AH21" s="616">
        <f t="shared" si="8"/>
        <v>0</v>
      </c>
      <c r="AI21" s="617"/>
      <c r="AJ21" s="617"/>
      <c r="AK21" s="577"/>
      <c r="AL21" s="725"/>
      <c r="AM21" s="726"/>
      <c r="AN21" s="726"/>
      <c r="AO21" s="726"/>
      <c r="AP21" s="726"/>
      <c r="AQ21" s="726"/>
      <c r="AR21" s="726"/>
      <c r="AS21" s="726"/>
      <c r="AT21" s="726"/>
      <c r="AU21" s="726"/>
      <c r="AV21" s="727"/>
    </row>
    <row r="22" spans="2:50" x14ac:dyDescent="0.15">
      <c r="B22" s="682" t="s">
        <v>263</v>
      </c>
      <c r="C22" s="683"/>
      <c r="D22" s="683"/>
      <c r="E22" s="683"/>
      <c r="F22" s="683"/>
      <c r="G22" s="684"/>
      <c r="H22" s="685" t="s">
        <v>254</v>
      </c>
      <c r="I22" s="686"/>
      <c r="J22" s="655" t="s">
        <v>256</v>
      </c>
      <c r="K22" s="656"/>
      <c r="L22" s="669">
        <f>L11*'様式11-5'!$P$56+L16*'様式11-5'!$S$56</f>
        <v>0</v>
      </c>
      <c r="M22" s="669"/>
      <c r="N22" s="669">
        <f>N11*'様式11-5'!$P$56+N16*'様式11-5'!$S$56</f>
        <v>0</v>
      </c>
      <c r="O22" s="669"/>
      <c r="P22" s="669">
        <f>P11*'様式11-5'!$P$56+P16*'様式11-5'!$S$56</f>
        <v>0</v>
      </c>
      <c r="Q22" s="669"/>
      <c r="R22" s="728" t="s">
        <v>256</v>
      </c>
      <c r="S22" s="729"/>
      <c r="T22" s="729" t="s">
        <v>256</v>
      </c>
      <c r="U22" s="730"/>
      <c r="V22" s="728" t="s">
        <v>256</v>
      </c>
      <c r="W22" s="729"/>
      <c r="X22" s="729" t="s">
        <v>256</v>
      </c>
      <c r="Y22" s="729"/>
      <c r="Z22" s="729" t="s">
        <v>256</v>
      </c>
      <c r="AA22" s="729"/>
      <c r="AB22" s="729" t="s">
        <v>256</v>
      </c>
      <c r="AC22" s="731"/>
      <c r="AD22" s="732" t="s">
        <v>256</v>
      </c>
      <c r="AE22" s="729"/>
      <c r="AF22" s="729" t="s">
        <v>256</v>
      </c>
      <c r="AG22" s="731"/>
      <c r="AH22" s="668">
        <f t="shared" ref="AH22:AH24" si="9">SUM(J22:AG22)</f>
        <v>0</v>
      </c>
      <c r="AI22" s="669"/>
      <c r="AJ22" s="669">
        <f>SUM(AH22:AI23)</f>
        <v>0</v>
      </c>
      <c r="AK22" s="670"/>
      <c r="AL22" s="719"/>
      <c r="AM22" s="720"/>
      <c r="AN22" s="720"/>
      <c r="AO22" s="720"/>
      <c r="AP22" s="720"/>
      <c r="AQ22" s="720"/>
      <c r="AR22" s="720"/>
      <c r="AS22" s="720"/>
      <c r="AT22" s="720"/>
      <c r="AU22" s="720"/>
      <c r="AV22" s="721"/>
    </row>
    <row r="23" spans="2:50" ht="14.25" thickBot="1" x14ac:dyDescent="0.2">
      <c r="B23" s="595"/>
      <c r="C23" s="596"/>
      <c r="D23" s="596"/>
      <c r="E23" s="596"/>
      <c r="F23" s="596"/>
      <c r="G23" s="597"/>
      <c r="H23" s="689" t="s">
        <v>257</v>
      </c>
      <c r="I23" s="690"/>
      <c r="J23" s="691">
        <f>J12*'様式11-5'!$P$56+J17*'様式11-5'!$S$56</f>
        <v>0</v>
      </c>
      <c r="K23" s="687"/>
      <c r="L23" s="692" t="s">
        <v>256</v>
      </c>
      <c r="M23" s="692"/>
      <c r="N23" s="692" t="s">
        <v>256</v>
      </c>
      <c r="O23" s="692"/>
      <c r="P23" s="692" t="s">
        <v>256</v>
      </c>
      <c r="Q23" s="693"/>
      <c r="R23" s="756">
        <f>R17*'様式11-5'!$S$56</f>
        <v>0</v>
      </c>
      <c r="S23" s="734"/>
      <c r="T23" s="757">
        <f>T17*'様式11-5'!$S$56</f>
        <v>0</v>
      </c>
      <c r="U23" s="758"/>
      <c r="V23" s="759">
        <f>V12*'様式11-5'!$Q$56+V17*'様式11-5'!$S$56</f>
        <v>0</v>
      </c>
      <c r="W23" s="760"/>
      <c r="X23" s="738">
        <f>X12*'様式11-5'!$Q$56+X17*'様式11-5'!$S$56</f>
        <v>0</v>
      </c>
      <c r="Y23" s="739"/>
      <c r="Z23" s="738">
        <f>Z12*'様式11-5'!$Q$56+Z17*'様式11-5'!$S$56</f>
        <v>0</v>
      </c>
      <c r="AA23" s="739"/>
      <c r="AB23" s="738">
        <f>AB12*'様式11-5'!$Q$56+AB17*'様式11-5'!$S$56</f>
        <v>0</v>
      </c>
      <c r="AC23" s="740"/>
      <c r="AD23" s="733">
        <f>AD17*'様式11-5'!$S$56</f>
        <v>0</v>
      </c>
      <c r="AE23" s="734"/>
      <c r="AF23" s="733">
        <f>AF17*'様式11-5'!$S$56</f>
        <v>0</v>
      </c>
      <c r="AG23" s="734"/>
      <c r="AH23" s="691">
        <f t="shared" si="9"/>
        <v>0</v>
      </c>
      <c r="AI23" s="687"/>
      <c r="AJ23" s="687"/>
      <c r="AK23" s="688"/>
      <c r="AL23" s="735"/>
      <c r="AM23" s="736"/>
      <c r="AN23" s="736"/>
      <c r="AO23" s="736"/>
      <c r="AP23" s="736"/>
      <c r="AQ23" s="736"/>
      <c r="AR23" s="736"/>
      <c r="AS23" s="736"/>
      <c r="AT23" s="736"/>
      <c r="AU23" s="736"/>
      <c r="AV23" s="737"/>
    </row>
    <row r="24" spans="2:50" x14ac:dyDescent="0.15">
      <c r="B24" s="745" t="s">
        <v>264</v>
      </c>
      <c r="C24" s="746"/>
      <c r="D24" s="746"/>
      <c r="E24" s="746"/>
      <c r="F24" s="746"/>
      <c r="G24" s="746"/>
      <c r="H24" s="749" t="s">
        <v>257</v>
      </c>
      <c r="I24" s="750"/>
      <c r="J24" s="751">
        <f>J15*'様式11-5'!$W$19</f>
        <v>0</v>
      </c>
      <c r="K24" s="752"/>
      <c r="L24" s="753">
        <f>L14*'様式11-5'!$W$19</f>
        <v>0</v>
      </c>
      <c r="M24" s="754"/>
      <c r="N24" s="753">
        <f>N14*'様式11-5'!$W$19</f>
        <v>0</v>
      </c>
      <c r="O24" s="754"/>
      <c r="P24" s="753">
        <f>P14*'様式11-5'!$W$19</f>
        <v>0</v>
      </c>
      <c r="Q24" s="755"/>
      <c r="R24" s="782" t="s">
        <v>256</v>
      </c>
      <c r="S24" s="744"/>
      <c r="T24" s="744" t="s">
        <v>256</v>
      </c>
      <c r="U24" s="783"/>
      <c r="V24" s="782" t="s">
        <v>256</v>
      </c>
      <c r="W24" s="744"/>
      <c r="X24" s="744" t="s">
        <v>256</v>
      </c>
      <c r="Y24" s="744"/>
      <c r="Z24" s="744" t="s">
        <v>256</v>
      </c>
      <c r="AA24" s="744"/>
      <c r="AB24" s="744" t="s">
        <v>256</v>
      </c>
      <c r="AC24" s="770"/>
      <c r="AD24" s="743" t="s">
        <v>256</v>
      </c>
      <c r="AE24" s="744"/>
      <c r="AF24" s="744" t="s">
        <v>256</v>
      </c>
      <c r="AG24" s="770"/>
      <c r="AH24" s="771">
        <f t="shared" si="9"/>
        <v>0</v>
      </c>
      <c r="AI24" s="772"/>
      <c r="AJ24" s="772"/>
      <c r="AK24" s="772"/>
      <c r="AL24" s="773"/>
      <c r="AM24" s="774"/>
      <c r="AN24" s="774"/>
      <c r="AO24" s="774"/>
      <c r="AP24" s="774"/>
      <c r="AQ24" s="774"/>
      <c r="AR24" s="774"/>
      <c r="AS24" s="774"/>
      <c r="AT24" s="774"/>
      <c r="AU24" s="774"/>
      <c r="AV24" s="775"/>
    </row>
    <row r="25" spans="2:50" ht="14.25" thickBot="1" x14ac:dyDescent="0.2">
      <c r="B25" s="747"/>
      <c r="C25" s="748"/>
      <c r="D25" s="748"/>
      <c r="E25" s="748"/>
      <c r="F25" s="748"/>
      <c r="G25" s="748"/>
      <c r="H25" s="776" t="s">
        <v>265</v>
      </c>
      <c r="I25" s="777"/>
      <c r="J25" s="778" t="s">
        <v>256</v>
      </c>
      <c r="K25" s="779"/>
      <c r="L25" s="779" t="s">
        <v>256</v>
      </c>
      <c r="M25" s="779"/>
      <c r="N25" s="779" t="s">
        <v>256</v>
      </c>
      <c r="O25" s="779"/>
      <c r="P25" s="779" t="s">
        <v>256</v>
      </c>
      <c r="Q25" s="780"/>
      <c r="R25" s="781" t="s">
        <v>256</v>
      </c>
      <c r="S25" s="742"/>
      <c r="T25" s="742" t="s">
        <v>256</v>
      </c>
      <c r="U25" s="761"/>
      <c r="V25" s="762">
        <f>V15*'様式11-5'!$X$19</f>
        <v>0</v>
      </c>
      <c r="W25" s="763"/>
      <c r="X25" s="757">
        <f>X15*'様式11-5'!$X$19</f>
        <v>0</v>
      </c>
      <c r="Y25" s="790"/>
      <c r="Z25" s="757">
        <f>Z15*'様式11-5'!$X$19</f>
        <v>0</v>
      </c>
      <c r="AA25" s="790"/>
      <c r="AB25" s="757">
        <f>AB15*'様式11-5'!$X$19</f>
        <v>0</v>
      </c>
      <c r="AC25" s="758"/>
      <c r="AD25" s="741" t="s">
        <v>256</v>
      </c>
      <c r="AE25" s="742"/>
      <c r="AF25" s="742" t="s">
        <v>256</v>
      </c>
      <c r="AG25" s="784"/>
      <c r="AH25" s="785">
        <f>SUM(J25:AG25)</f>
        <v>0</v>
      </c>
      <c r="AI25" s="786"/>
      <c r="AJ25" s="786"/>
      <c r="AK25" s="786"/>
      <c r="AL25" s="787"/>
      <c r="AM25" s="788"/>
      <c r="AN25" s="788"/>
      <c r="AO25" s="788"/>
      <c r="AP25" s="788"/>
      <c r="AQ25" s="788"/>
      <c r="AR25" s="788"/>
      <c r="AS25" s="788"/>
      <c r="AT25" s="788"/>
      <c r="AU25" s="788"/>
      <c r="AV25" s="789"/>
    </row>
    <row r="26" spans="2:50" x14ac:dyDescent="0.15">
      <c r="AL26" s="4"/>
      <c r="AM26" s="4"/>
      <c r="AN26" s="4"/>
      <c r="AO26" s="4"/>
      <c r="AP26" s="4"/>
      <c r="AQ26" s="173"/>
      <c r="AR26" s="173"/>
      <c r="AS26" s="173"/>
      <c r="AT26" s="173"/>
      <c r="AU26" s="173"/>
      <c r="AV26" s="173"/>
    </row>
    <row r="27" spans="2:50" ht="14.25" thickBot="1" x14ac:dyDescent="0.2">
      <c r="B27" s="2" t="s">
        <v>266</v>
      </c>
      <c r="AL27" s="4" t="s">
        <v>267</v>
      </c>
      <c r="AM27" s="4"/>
      <c r="AN27" s="4"/>
      <c r="AO27" s="4"/>
      <c r="AP27" s="4"/>
      <c r="AQ27" s="173"/>
      <c r="AR27" s="173"/>
      <c r="AS27" s="173"/>
      <c r="AT27" s="173"/>
      <c r="AU27" s="173"/>
      <c r="AV27" s="173"/>
    </row>
    <row r="28" spans="2:50" x14ac:dyDescent="0.15">
      <c r="B28" s="795" t="s">
        <v>268</v>
      </c>
      <c r="C28" s="628"/>
      <c r="D28" s="628"/>
      <c r="E28" s="627" t="s">
        <v>147</v>
      </c>
      <c r="F28" s="628"/>
      <c r="G28" s="628"/>
      <c r="H28" s="629"/>
      <c r="I28" s="627" t="s">
        <v>269</v>
      </c>
      <c r="J28" s="628"/>
      <c r="K28" s="628"/>
      <c r="L28" s="628"/>
      <c r="M28" s="628"/>
      <c r="N28" s="628"/>
      <c r="O28" s="628"/>
      <c r="P28" s="628"/>
      <c r="Q28" s="629"/>
      <c r="R28" s="627" t="s">
        <v>270</v>
      </c>
      <c r="S28" s="628"/>
      <c r="T28" s="628"/>
      <c r="U28" s="628"/>
      <c r="V28" s="628"/>
      <c r="W28" s="628"/>
      <c r="X28" s="628"/>
      <c r="Y28" s="628"/>
      <c r="Z28" s="628"/>
      <c r="AA28" s="628"/>
      <c r="AB28" s="628"/>
      <c r="AC28" s="628"/>
      <c r="AD28" s="628"/>
      <c r="AE28" s="628"/>
      <c r="AF28" s="628"/>
      <c r="AG28" s="629"/>
      <c r="AH28" s="627" t="s">
        <v>271</v>
      </c>
      <c r="AI28" s="628"/>
      <c r="AJ28" s="628"/>
      <c r="AK28" s="796"/>
      <c r="AL28" s="764" t="s">
        <v>147</v>
      </c>
      <c r="AM28" s="765"/>
      <c r="AN28" s="766" t="s">
        <v>272</v>
      </c>
      <c r="AO28" s="767"/>
      <c r="AP28" s="767"/>
      <c r="AQ28" s="768"/>
      <c r="AR28" s="766" t="s">
        <v>273</v>
      </c>
      <c r="AS28" s="767"/>
      <c r="AT28" s="767"/>
      <c r="AU28" s="767"/>
      <c r="AV28" s="769"/>
      <c r="AW28" s="84"/>
      <c r="AX28" s="84"/>
    </row>
    <row r="29" spans="2:50" x14ac:dyDescent="0.15">
      <c r="B29" s="818" t="s">
        <v>274</v>
      </c>
      <c r="C29" s="819"/>
      <c r="D29" s="820"/>
      <c r="E29" s="798" t="s">
        <v>275</v>
      </c>
      <c r="F29" s="799"/>
      <c r="G29" s="799"/>
      <c r="H29" s="800"/>
      <c r="I29" s="92" t="s">
        <v>276</v>
      </c>
      <c r="J29" s="93"/>
      <c r="K29" s="93"/>
      <c r="L29" s="93"/>
      <c r="M29" s="93"/>
      <c r="N29" s="93"/>
      <c r="O29" s="93"/>
      <c r="P29" s="93"/>
      <c r="Q29" s="94"/>
      <c r="R29" s="565"/>
      <c r="S29" s="565"/>
      <c r="T29" s="93" t="s">
        <v>277</v>
      </c>
      <c r="U29" s="93"/>
      <c r="V29" s="93"/>
      <c r="W29" s="566">
        <f>IF('様式11-5'!J19=0,0,IF(H4/'様式11-5'!J19&gt;1.1,1.1,H4/'様式11-5'!J19)*'様式11-5'!P19+'様式11-5'!P48+'様式11-5'!P56)</f>
        <v>0</v>
      </c>
      <c r="X29" s="566"/>
      <c r="Y29" s="93" t="s">
        <v>278</v>
      </c>
      <c r="Z29" s="93"/>
      <c r="AA29" s="93">
        <v>12</v>
      </c>
      <c r="AB29" s="93" t="s">
        <v>279</v>
      </c>
      <c r="AC29" s="93"/>
      <c r="AD29" s="248"/>
      <c r="AE29" s="93" t="s">
        <v>280</v>
      </c>
      <c r="AF29" s="93"/>
      <c r="AG29" s="93"/>
      <c r="AH29" s="828">
        <f>R29*W29*AA29*AD29</f>
        <v>0</v>
      </c>
      <c r="AI29" s="829"/>
      <c r="AJ29" s="829"/>
      <c r="AK29" s="830"/>
      <c r="AL29" s="818" t="s">
        <v>199</v>
      </c>
      <c r="AM29" s="819"/>
      <c r="AN29" s="848"/>
      <c r="AO29" s="849"/>
      <c r="AP29" s="854" t="s">
        <v>281</v>
      </c>
      <c r="AQ29" s="855"/>
      <c r="AR29" s="860">
        <f>AN29*AB42/1000</f>
        <v>0</v>
      </c>
      <c r="AS29" s="861"/>
      <c r="AT29" s="861"/>
      <c r="AU29" s="854" t="s">
        <v>282</v>
      </c>
      <c r="AV29" s="866"/>
      <c r="AW29" s="84"/>
      <c r="AX29" s="84"/>
    </row>
    <row r="30" spans="2:50" x14ac:dyDescent="0.15">
      <c r="B30" s="821"/>
      <c r="C30" s="815"/>
      <c r="D30" s="822"/>
      <c r="E30" s="801"/>
      <c r="F30" s="802"/>
      <c r="G30" s="802"/>
      <c r="H30" s="803"/>
      <c r="I30" s="813" t="s">
        <v>283</v>
      </c>
      <c r="J30" s="587"/>
      <c r="K30" s="588"/>
      <c r="L30" s="586" t="s">
        <v>284</v>
      </c>
      <c r="M30" s="587"/>
      <c r="N30" s="587"/>
      <c r="O30" s="588"/>
      <c r="P30" s="586" t="s">
        <v>254</v>
      </c>
      <c r="Q30" s="589"/>
      <c r="R30" s="158" t="s">
        <v>285</v>
      </c>
      <c r="S30" s="249"/>
      <c r="T30" s="159" t="s">
        <v>286</v>
      </c>
      <c r="U30" s="251"/>
      <c r="V30" s="159" t="s">
        <v>286</v>
      </c>
      <c r="W30" s="251"/>
      <c r="X30" s="160" t="s">
        <v>287</v>
      </c>
      <c r="Y30" s="95" t="s">
        <v>288</v>
      </c>
      <c r="Z30" s="160"/>
      <c r="AA30" s="174"/>
      <c r="AB30" s="791">
        <f>AH18+AH20+AH22</f>
        <v>0</v>
      </c>
      <c r="AC30" s="791"/>
      <c r="AD30" s="95" t="s">
        <v>289</v>
      </c>
      <c r="AE30" s="95"/>
      <c r="AF30" s="95"/>
      <c r="AG30" s="161"/>
      <c r="AH30" s="792">
        <f>(S30+U30+W30)*AB30</f>
        <v>0</v>
      </c>
      <c r="AI30" s="793"/>
      <c r="AJ30" s="793"/>
      <c r="AK30" s="794"/>
      <c r="AL30" s="821"/>
      <c r="AM30" s="815"/>
      <c r="AN30" s="850"/>
      <c r="AO30" s="851"/>
      <c r="AP30" s="856"/>
      <c r="AQ30" s="857"/>
      <c r="AR30" s="862"/>
      <c r="AS30" s="863"/>
      <c r="AT30" s="863"/>
      <c r="AU30" s="856"/>
      <c r="AV30" s="867"/>
      <c r="AW30" s="84"/>
      <c r="AX30" s="84"/>
    </row>
    <row r="31" spans="2:50" x14ac:dyDescent="0.15">
      <c r="B31" s="821"/>
      <c r="C31" s="815"/>
      <c r="D31" s="822"/>
      <c r="E31" s="801"/>
      <c r="F31" s="802"/>
      <c r="G31" s="802"/>
      <c r="H31" s="803"/>
      <c r="I31" s="814"/>
      <c r="J31" s="815"/>
      <c r="K31" s="816"/>
      <c r="L31" s="817"/>
      <c r="M31" s="815"/>
      <c r="N31" s="815"/>
      <c r="O31" s="816"/>
      <c r="P31" s="586" t="s">
        <v>257</v>
      </c>
      <c r="Q31" s="589"/>
      <c r="R31" s="158" t="s">
        <v>285</v>
      </c>
      <c r="S31" s="249"/>
      <c r="T31" s="159" t="s">
        <v>286</v>
      </c>
      <c r="U31" s="251"/>
      <c r="V31" s="159" t="s">
        <v>286</v>
      </c>
      <c r="W31" s="251"/>
      <c r="X31" s="160" t="s">
        <v>287</v>
      </c>
      <c r="Y31" s="95" t="s">
        <v>288</v>
      </c>
      <c r="Z31" s="160"/>
      <c r="AA31" s="174"/>
      <c r="AB31" s="791">
        <f>J19+J21+J23</f>
        <v>0</v>
      </c>
      <c r="AC31" s="791"/>
      <c r="AD31" s="95" t="s">
        <v>289</v>
      </c>
      <c r="AE31" s="95"/>
      <c r="AF31" s="95"/>
      <c r="AG31" s="161"/>
      <c r="AH31" s="792">
        <f t="shared" ref="AH31:AH33" si="10">(S31+U31+W31)*AB31</f>
        <v>0</v>
      </c>
      <c r="AI31" s="793"/>
      <c r="AJ31" s="793"/>
      <c r="AK31" s="794"/>
      <c r="AL31" s="821"/>
      <c r="AM31" s="815"/>
      <c r="AN31" s="850"/>
      <c r="AO31" s="851"/>
      <c r="AP31" s="856"/>
      <c r="AQ31" s="857"/>
      <c r="AR31" s="862"/>
      <c r="AS31" s="863"/>
      <c r="AT31" s="863"/>
      <c r="AU31" s="856"/>
      <c r="AV31" s="867"/>
      <c r="AW31" s="84"/>
      <c r="AX31" s="84"/>
    </row>
    <row r="32" spans="2:50" x14ac:dyDescent="0.15">
      <c r="B32" s="821"/>
      <c r="C32" s="815"/>
      <c r="D32" s="822"/>
      <c r="E32" s="801"/>
      <c r="F32" s="802"/>
      <c r="G32" s="802"/>
      <c r="H32" s="803"/>
      <c r="I32" s="814"/>
      <c r="J32" s="815"/>
      <c r="K32" s="816"/>
      <c r="L32" s="586" t="s">
        <v>237</v>
      </c>
      <c r="M32" s="587"/>
      <c r="N32" s="587"/>
      <c r="O32" s="588"/>
      <c r="P32" s="586" t="s">
        <v>257</v>
      </c>
      <c r="Q32" s="589"/>
      <c r="R32" s="162" t="s">
        <v>285</v>
      </c>
      <c r="S32" s="250"/>
      <c r="T32" s="157" t="s">
        <v>286</v>
      </c>
      <c r="U32" s="251"/>
      <c r="V32" s="157" t="s">
        <v>286</v>
      </c>
      <c r="W32" s="252"/>
      <c r="X32" s="2" t="s">
        <v>287</v>
      </c>
      <c r="Y32" s="83" t="s">
        <v>288</v>
      </c>
      <c r="AA32" s="4"/>
      <c r="AB32" s="797">
        <f>AH19+AH21+AH23-AB31</f>
        <v>0</v>
      </c>
      <c r="AC32" s="797"/>
      <c r="AD32" s="83" t="s">
        <v>289</v>
      </c>
      <c r="AE32" s="83"/>
      <c r="AF32" s="83"/>
      <c r="AG32" s="155"/>
      <c r="AH32" s="792">
        <f t="shared" si="10"/>
        <v>0</v>
      </c>
      <c r="AI32" s="793"/>
      <c r="AJ32" s="793"/>
      <c r="AK32" s="794"/>
      <c r="AL32" s="821"/>
      <c r="AM32" s="815"/>
      <c r="AN32" s="850"/>
      <c r="AO32" s="851"/>
      <c r="AP32" s="856"/>
      <c r="AQ32" s="857"/>
      <c r="AR32" s="862"/>
      <c r="AS32" s="863"/>
      <c r="AT32" s="863"/>
      <c r="AU32" s="856"/>
      <c r="AV32" s="867"/>
      <c r="AW32" s="84"/>
      <c r="AX32" s="84"/>
    </row>
    <row r="33" spans="2:50" x14ac:dyDescent="0.15">
      <c r="B33" s="821"/>
      <c r="C33" s="815"/>
      <c r="D33" s="822"/>
      <c r="E33" s="801"/>
      <c r="F33" s="802"/>
      <c r="G33" s="802"/>
      <c r="H33" s="803"/>
      <c r="I33" s="814"/>
      <c r="J33" s="815"/>
      <c r="K33" s="816"/>
      <c r="L33" s="586" t="s">
        <v>236</v>
      </c>
      <c r="M33" s="587"/>
      <c r="N33" s="587"/>
      <c r="O33" s="588"/>
      <c r="P33" s="586" t="s">
        <v>257</v>
      </c>
      <c r="Q33" s="589"/>
      <c r="R33" s="158" t="s">
        <v>285</v>
      </c>
      <c r="S33" s="249"/>
      <c r="T33" s="159" t="s">
        <v>286</v>
      </c>
      <c r="U33" s="251"/>
      <c r="V33" s="159" t="s">
        <v>286</v>
      </c>
      <c r="W33" s="251"/>
      <c r="X33" s="160" t="s">
        <v>287</v>
      </c>
      <c r="Y33" s="95" t="s">
        <v>288</v>
      </c>
      <c r="Z33" s="160"/>
      <c r="AA33" s="174"/>
      <c r="AB33" s="791">
        <f>SUM(R19:U19)+SUM(AD19:AG19)+SUM(R21:U21)+SUM(AD21:AG21)+SUM(R23:U23)+SUM(AD23:AG23)</f>
        <v>0</v>
      </c>
      <c r="AC33" s="791"/>
      <c r="AD33" s="95" t="s">
        <v>289</v>
      </c>
      <c r="AE33" s="95"/>
      <c r="AF33" s="95"/>
      <c r="AG33" s="161"/>
      <c r="AH33" s="792">
        <f t="shared" si="10"/>
        <v>0</v>
      </c>
      <c r="AI33" s="793"/>
      <c r="AJ33" s="793"/>
      <c r="AK33" s="794"/>
      <c r="AL33" s="821"/>
      <c r="AM33" s="815"/>
      <c r="AN33" s="850"/>
      <c r="AO33" s="851"/>
      <c r="AP33" s="856"/>
      <c r="AQ33" s="857"/>
      <c r="AR33" s="862"/>
      <c r="AS33" s="863"/>
      <c r="AT33" s="863"/>
      <c r="AU33" s="856"/>
      <c r="AV33" s="867"/>
      <c r="AW33" s="84"/>
      <c r="AX33" s="84"/>
    </row>
    <row r="34" spans="2:50" x14ac:dyDescent="0.15">
      <c r="B34" s="821"/>
      <c r="C34" s="815"/>
      <c r="D34" s="822"/>
      <c r="E34" s="801"/>
      <c r="F34" s="802"/>
      <c r="G34" s="802"/>
      <c r="H34" s="803"/>
      <c r="I34" s="156"/>
      <c r="J34" s="83"/>
      <c r="K34" s="83"/>
      <c r="L34" s="96"/>
      <c r="M34" s="96"/>
      <c r="N34" s="96"/>
      <c r="O34" s="96"/>
      <c r="P34" s="96"/>
      <c r="Q34" s="105"/>
      <c r="R34" s="162"/>
      <c r="S34" s="163" t="s">
        <v>290</v>
      </c>
      <c r="T34"/>
      <c r="U34" s="164" t="s">
        <v>291</v>
      </c>
      <c r="V34"/>
      <c r="W34" s="165" t="s">
        <v>292</v>
      </c>
      <c r="Y34" s="83"/>
      <c r="AA34" s="4"/>
      <c r="AB34" s="172"/>
      <c r="AC34" s="172"/>
      <c r="AD34" s="83"/>
      <c r="AE34" s="83"/>
      <c r="AF34" s="83"/>
      <c r="AG34" s="155"/>
      <c r="AH34" s="804"/>
      <c r="AI34" s="805"/>
      <c r="AJ34" s="805"/>
      <c r="AK34" s="806"/>
      <c r="AL34" s="821"/>
      <c r="AM34" s="815"/>
      <c r="AN34" s="850"/>
      <c r="AO34" s="851"/>
      <c r="AP34" s="856"/>
      <c r="AQ34" s="857"/>
      <c r="AR34" s="862"/>
      <c r="AS34" s="863"/>
      <c r="AT34" s="863"/>
      <c r="AU34" s="856"/>
      <c r="AV34" s="867"/>
      <c r="AW34" s="84"/>
      <c r="AX34" s="84"/>
    </row>
    <row r="35" spans="2:50" x14ac:dyDescent="0.15">
      <c r="B35" s="821"/>
      <c r="C35" s="815"/>
      <c r="D35" s="822"/>
      <c r="E35" s="807" t="s">
        <v>293</v>
      </c>
      <c r="F35" s="808"/>
      <c r="G35" s="808"/>
      <c r="H35" s="809"/>
      <c r="I35" s="97"/>
      <c r="J35" s="98"/>
      <c r="K35" s="98"/>
      <c r="L35" s="98"/>
      <c r="M35" s="98"/>
      <c r="N35" s="98"/>
      <c r="O35" s="98"/>
      <c r="P35" s="98"/>
      <c r="Q35" s="99"/>
      <c r="R35" s="100"/>
      <c r="S35" s="100"/>
      <c r="T35" s="98"/>
      <c r="U35" s="98"/>
      <c r="V35" s="98"/>
      <c r="W35" s="153"/>
      <c r="X35" s="169"/>
      <c r="Y35" s="169"/>
      <c r="Z35" s="154"/>
      <c r="AA35" s="175"/>
      <c r="AB35" s="567">
        <f>SUM(AB30:AC33)</f>
        <v>0</v>
      </c>
      <c r="AC35" s="567"/>
      <c r="AD35" s="98" t="s">
        <v>294</v>
      </c>
      <c r="AE35" s="98"/>
      <c r="AF35" s="98"/>
      <c r="AG35" s="98"/>
      <c r="AH35" s="810">
        <f>SUM(AH29:AK33)</f>
        <v>0</v>
      </c>
      <c r="AI35" s="811"/>
      <c r="AJ35" s="811"/>
      <c r="AK35" s="812"/>
      <c r="AL35" s="821"/>
      <c r="AM35" s="815"/>
      <c r="AN35" s="850"/>
      <c r="AO35" s="851"/>
      <c r="AP35" s="856"/>
      <c r="AQ35" s="857"/>
      <c r="AR35" s="862"/>
      <c r="AS35" s="863"/>
      <c r="AT35" s="863"/>
      <c r="AU35" s="856"/>
      <c r="AV35" s="867"/>
      <c r="AW35" s="84"/>
      <c r="AX35" s="84"/>
    </row>
    <row r="36" spans="2:50" x14ac:dyDescent="0.15">
      <c r="B36" s="821"/>
      <c r="C36" s="815"/>
      <c r="D36" s="822"/>
      <c r="E36" s="798" t="s">
        <v>295</v>
      </c>
      <c r="F36" s="799"/>
      <c r="G36" s="799"/>
      <c r="H36" s="800"/>
      <c r="I36" s="92" t="s">
        <v>276</v>
      </c>
      <c r="J36" s="93"/>
      <c r="K36" s="93"/>
      <c r="L36" s="93"/>
      <c r="M36" s="93"/>
      <c r="N36" s="93"/>
      <c r="O36" s="93"/>
      <c r="P36" s="93"/>
      <c r="Q36" s="94"/>
      <c r="R36" s="565"/>
      <c r="S36" s="565"/>
      <c r="T36" s="93" t="s">
        <v>277</v>
      </c>
      <c r="U36" s="93"/>
      <c r="V36" s="93"/>
      <c r="W36" s="566">
        <f>IF('様式11-5'!J19=0,0,IF(H4/'様式11-5'!J19&gt;1.1,1.1,H4/'様式11-5'!J19)*'様式11-5'!P19+'様式11-5'!P48+'様式11-5'!P56)</f>
        <v>0</v>
      </c>
      <c r="X36" s="566"/>
      <c r="Y36" s="93" t="s">
        <v>278</v>
      </c>
      <c r="Z36" s="93"/>
      <c r="AA36" s="93">
        <v>12</v>
      </c>
      <c r="AB36" s="93" t="s">
        <v>279</v>
      </c>
      <c r="AC36" s="93"/>
      <c r="AD36" s="248"/>
      <c r="AE36" s="93" t="s">
        <v>280</v>
      </c>
      <c r="AF36" s="93"/>
      <c r="AG36" s="93"/>
      <c r="AH36" s="828">
        <f>R36*W36*AA36*AD36</f>
        <v>0</v>
      </c>
      <c r="AI36" s="829"/>
      <c r="AJ36" s="829"/>
      <c r="AK36" s="830"/>
      <c r="AL36" s="821"/>
      <c r="AM36" s="815"/>
      <c r="AN36" s="850"/>
      <c r="AO36" s="851"/>
      <c r="AP36" s="856"/>
      <c r="AQ36" s="857"/>
      <c r="AR36" s="862"/>
      <c r="AS36" s="863"/>
      <c r="AT36" s="863"/>
      <c r="AU36" s="856"/>
      <c r="AV36" s="867"/>
      <c r="AW36" s="84"/>
      <c r="AX36" s="84"/>
    </row>
    <row r="37" spans="2:50" x14ac:dyDescent="0.15">
      <c r="B37" s="821"/>
      <c r="C37" s="815"/>
      <c r="D37" s="822"/>
      <c r="E37" s="801"/>
      <c r="F37" s="802"/>
      <c r="G37" s="802"/>
      <c r="H37" s="803"/>
      <c r="I37" s="813" t="s">
        <v>283</v>
      </c>
      <c r="J37" s="587"/>
      <c r="K37" s="588"/>
      <c r="L37" s="586" t="s">
        <v>284</v>
      </c>
      <c r="M37" s="587"/>
      <c r="N37" s="587"/>
      <c r="O37" s="588"/>
      <c r="P37" s="586" t="s">
        <v>254</v>
      </c>
      <c r="Q37" s="589"/>
      <c r="R37" s="158" t="s">
        <v>285</v>
      </c>
      <c r="S37" s="249"/>
      <c r="T37" s="159" t="s">
        <v>286</v>
      </c>
      <c r="U37" s="251"/>
      <c r="V37" s="159" t="s">
        <v>286</v>
      </c>
      <c r="W37" s="251"/>
      <c r="X37" s="160" t="s">
        <v>287</v>
      </c>
      <c r="Y37" s="95" t="s">
        <v>288</v>
      </c>
      <c r="Z37" s="160"/>
      <c r="AA37" s="174"/>
      <c r="AB37" s="791">
        <f>AH18+AH20+AH22</f>
        <v>0</v>
      </c>
      <c r="AC37" s="791"/>
      <c r="AD37" s="95" t="s">
        <v>289</v>
      </c>
      <c r="AE37" s="95"/>
      <c r="AF37" s="95"/>
      <c r="AG37" s="161"/>
      <c r="AH37" s="792">
        <f>(S37+U37+W37)*AB37</f>
        <v>0</v>
      </c>
      <c r="AI37" s="793"/>
      <c r="AJ37" s="793"/>
      <c r="AK37" s="794"/>
      <c r="AL37" s="821"/>
      <c r="AM37" s="815"/>
      <c r="AN37" s="850"/>
      <c r="AO37" s="851"/>
      <c r="AP37" s="856"/>
      <c r="AQ37" s="857"/>
      <c r="AR37" s="862"/>
      <c r="AS37" s="863"/>
      <c r="AT37" s="863"/>
      <c r="AU37" s="856"/>
      <c r="AV37" s="867"/>
      <c r="AW37" s="84"/>
      <c r="AX37" s="84"/>
    </row>
    <row r="38" spans="2:50" x14ac:dyDescent="0.15">
      <c r="B38" s="821"/>
      <c r="C38" s="815"/>
      <c r="D38" s="822"/>
      <c r="E38" s="801"/>
      <c r="F38" s="802"/>
      <c r="G38" s="802"/>
      <c r="H38" s="803"/>
      <c r="I38" s="814"/>
      <c r="J38" s="815"/>
      <c r="K38" s="816"/>
      <c r="L38" s="817"/>
      <c r="M38" s="815"/>
      <c r="N38" s="815"/>
      <c r="O38" s="816"/>
      <c r="P38" s="586" t="s">
        <v>257</v>
      </c>
      <c r="Q38" s="589"/>
      <c r="R38" s="158" t="s">
        <v>285</v>
      </c>
      <c r="S38" s="249"/>
      <c r="T38" s="159" t="s">
        <v>286</v>
      </c>
      <c r="U38" s="251"/>
      <c r="V38" s="159" t="s">
        <v>286</v>
      </c>
      <c r="W38" s="251"/>
      <c r="X38" s="160" t="s">
        <v>287</v>
      </c>
      <c r="Y38" s="95" t="s">
        <v>288</v>
      </c>
      <c r="Z38" s="160"/>
      <c r="AA38" s="174"/>
      <c r="AB38" s="791">
        <f>J19+J21+J23</f>
        <v>0</v>
      </c>
      <c r="AC38" s="791"/>
      <c r="AD38" s="95" t="s">
        <v>289</v>
      </c>
      <c r="AE38" s="95"/>
      <c r="AF38" s="95"/>
      <c r="AG38" s="161"/>
      <c r="AH38" s="792">
        <f t="shared" ref="AH38:AH40" si="11">(S38+U38+W38)*AB38</f>
        <v>0</v>
      </c>
      <c r="AI38" s="793"/>
      <c r="AJ38" s="793"/>
      <c r="AK38" s="794"/>
      <c r="AL38" s="821"/>
      <c r="AM38" s="815"/>
      <c r="AN38" s="850"/>
      <c r="AO38" s="851"/>
      <c r="AP38" s="856"/>
      <c r="AQ38" s="857"/>
      <c r="AR38" s="862"/>
      <c r="AS38" s="863"/>
      <c r="AT38" s="863"/>
      <c r="AU38" s="856"/>
      <c r="AV38" s="867"/>
      <c r="AW38" s="84"/>
      <c r="AX38" s="84"/>
    </row>
    <row r="39" spans="2:50" x14ac:dyDescent="0.15">
      <c r="B39" s="821"/>
      <c r="C39" s="815"/>
      <c r="D39" s="822"/>
      <c r="E39" s="801"/>
      <c r="F39" s="802"/>
      <c r="G39" s="802"/>
      <c r="H39" s="803"/>
      <c r="I39" s="814"/>
      <c r="J39" s="815"/>
      <c r="K39" s="816"/>
      <c r="L39" s="586" t="s">
        <v>237</v>
      </c>
      <c r="M39" s="587"/>
      <c r="N39" s="587"/>
      <c r="O39" s="588"/>
      <c r="P39" s="586" t="s">
        <v>257</v>
      </c>
      <c r="Q39" s="589"/>
      <c r="R39" s="162" t="s">
        <v>285</v>
      </c>
      <c r="S39" s="250"/>
      <c r="T39" s="157" t="s">
        <v>286</v>
      </c>
      <c r="U39" s="251"/>
      <c r="V39" s="157" t="s">
        <v>286</v>
      </c>
      <c r="W39" s="252"/>
      <c r="X39" s="2" t="s">
        <v>287</v>
      </c>
      <c r="Y39" s="83" t="s">
        <v>288</v>
      </c>
      <c r="AA39" s="4"/>
      <c r="AB39" s="797">
        <f>AH19+AH21+AH23-AB31</f>
        <v>0</v>
      </c>
      <c r="AC39" s="797"/>
      <c r="AD39" s="83" t="s">
        <v>289</v>
      </c>
      <c r="AE39" s="83"/>
      <c r="AF39" s="83"/>
      <c r="AG39" s="155"/>
      <c r="AH39" s="792">
        <f t="shared" si="11"/>
        <v>0</v>
      </c>
      <c r="AI39" s="793"/>
      <c r="AJ39" s="793"/>
      <c r="AK39" s="794"/>
      <c r="AL39" s="821"/>
      <c r="AM39" s="815"/>
      <c r="AN39" s="850"/>
      <c r="AO39" s="851"/>
      <c r="AP39" s="856"/>
      <c r="AQ39" s="857"/>
      <c r="AR39" s="862"/>
      <c r="AS39" s="863"/>
      <c r="AT39" s="863"/>
      <c r="AU39" s="856"/>
      <c r="AV39" s="867"/>
      <c r="AW39" s="84"/>
      <c r="AX39" s="84"/>
    </row>
    <row r="40" spans="2:50" x14ac:dyDescent="0.15">
      <c r="B40" s="821"/>
      <c r="C40" s="815"/>
      <c r="D40" s="822"/>
      <c r="E40" s="801"/>
      <c r="F40" s="802"/>
      <c r="G40" s="802"/>
      <c r="H40" s="803"/>
      <c r="I40" s="814"/>
      <c r="J40" s="815"/>
      <c r="K40" s="816"/>
      <c r="L40" s="586" t="s">
        <v>236</v>
      </c>
      <c r="M40" s="587"/>
      <c r="N40" s="587"/>
      <c r="O40" s="588"/>
      <c r="P40" s="586" t="s">
        <v>257</v>
      </c>
      <c r="Q40" s="589"/>
      <c r="R40" s="158" t="s">
        <v>285</v>
      </c>
      <c r="S40" s="249"/>
      <c r="T40" s="159" t="s">
        <v>286</v>
      </c>
      <c r="U40" s="251"/>
      <c r="V40" s="159" t="s">
        <v>286</v>
      </c>
      <c r="W40" s="251"/>
      <c r="X40" s="160" t="s">
        <v>287</v>
      </c>
      <c r="Y40" s="95" t="s">
        <v>288</v>
      </c>
      <c r="Z40" s="160"/>
      <c r="AA40" s="174"/>
      <c r="AB40" s="791">
        <f>SUM(R19:U19)+SUM(AD19:AG19)+SUM(R21:U21)+SUM(AD21:AG21)+SUM(R23:U23)+SUM(AD23:AG23)</f>
        <v>0</v>
      </c>
      <c r="AC40" s="791"/>
      <c r="AD40" s="95" t="s">
        <v>289</v>
      </c>
      <c r="AE40" s="95"/>
      <c r="AF40" s="95"/>
      <c r="AG40" s="161"/>
      <c r="AH40" s="792">
        <f t="shared" si="11"/>
        <v>0</v>
      </c>
      <c r="AI40" s="793"/>
      <c r="AJ40" s="793"/>
      <c r="AK40" s="794"/>
      <c r="AL40" s="821"/>
      <c r="AM40" s="815"/>
      <c r="AN40" s="850"/>
      <c r="AO40" s="851"/>
      <c r="AP40" s="856"/>
      <c r="AQ40" s="857"/>
      <c r="AR40" s="862"/>
      <c r="AS40" s="863"/>
      <c r="AT40" s="863"/>
      <c r="AU40" s="856"/>
      <c r="AV40" s="867"/>
      <c r="AW40" s="84"/>
      <c r="AX40" s="84"/>
    </row>
    <row r="41" spans="2:50" x14ac:dyDescent="0.15">
      <c r="B41" s="821"/>
      <c r="C41" s="815"/>
      <c r="D41" s="822"/>
      <c r="E41" s="801"/>
      <c r="F41" s="802"/>
      <c r="G41" s="802"/>
      <c r="H41" s="803"/>
      <c r="I41" s="156"/>
      <c r="J41" s="83"/>
      <c r="K41" s="83"/>
      <c r="L41" s="96"/>
      <c r="M41" s="96"/>
      <c r="N41" s="96"/>
      <c r="O41" s="96"/>
      <c r="P41" s="96"/>
      <c r="Q41" s="105"/>
      <c r="R41" s="162"/>
      <c r="S41" s="163" t="s">
        <v>290</v>
      </c>
      <c r="T41"/>
      <c r="U41" s="164" t="s">
        <v>291</v>
      </c>
      <c r="V41"/>
      <c r="W41" s="165" t="s">
        <v>292</v>
      </c>
      <c r="Y41" s="83"/>
      <c r="AA41" s="4"/>
      <c r="AB41" s="172"/>
      <c r="AC41" s="172"/>
      <c r="AD41" s="83"/>
      <c r="AE41" s="83"/>
      <c r="AF41" s="83"/>
      <c r="AG41" s="155"/>
      <c r="AH41" s="804"/>
      <c r="AI41" s="805"/>
      <c r="AJ41" s="805"/>
      <c r="AK41" s="806"/>
      <c r="AL41" s="821"/>
      <c r="AM41" s="815"/>
      <c r="AN41" s="850"/>
      <c r="AO41" s="851"/>
      <c r="AP41" s="856"/>
      <c r="AQ41" s="857"/>
      <c r="AR41" s="862"/>
      <c r="AS41" s="863"/>
      <c r="AT41" s="863"/>
      <c r="AU41" s="856"/>
      <c r="AV41" s="867"/>
      <c r="AW41" s="84"/>
      <c r="AX41" s="84"/>
    </row>
    <row r="42" spans="2:50" x14ac:dyDescent="0.15">
      <c r="B42" s="831"/>
      <c r="C42" s="832"/>
      <c r="D42" s="833"/>
      <c r="E42" s="807" t="s">
        <v>293</v>
      </c>
      <c r="F42" s="808"/>
      <c r="G42" s="808"/>
      <c r="H42" s="809"/>
      <c r="I42" s="97"/>
      <c r="J42" s="98"/>
      <c r="K42" s="98"/>
      <c r="L42" s="98"/>
      <c r="M42" s="98"/>
      <c r="N42" s="98"/>
      <c r="O42" s="98"/>
      <c r="P42" s="98"/>
      <c r="Q42" s="99"/>
      <c r="R42" s="100"/>
      <c r="S42" s="100"/>
      <c r="T42" s="98"/>
      <c r="U42" s="98"/>
      <c r="V42" s="98"/>
      <c r="W42" s="153"/>
      <c r="X42" s="169"/>
      <c r="Y42" s="169"/>
      <c r="Z42" s="154"/>
      <c r="AA42" s="176"/>
      <c r="AB42" s="567">
        <f>SUM(AB37:AC40)</f>
        <v>0</v>
      </c>
      <c r="AC42" s="567"/>
      <c r="AD42" s="98" t="s">
        <v>294</v>
      </c>
      <c r="AE42" s="98"/>
      <c r="AF42" s="98"/>
      <c r="AG42" s="98"/>
      <c r="AH42" s="810">
        <f>SUM(AH36:AK40)</f>
        <v>0</v>
      </c>
      <c r="AI42" s="811"/>
      <c r="AJ42" s="811"/>
      <c r="AK42" s="812"/>
      <c r="AL42" s="831"/>
      <c r="AM42" s="832"/>
      <c r="AN42" s="852"/>
      <c r="AO42" s="853"/>
      <c r="AP42" s="858"/>
      <c r="AQ42" s="859"/>
      <c r="AR42" s="864"/>
      <c r="AS42" s="865"/>
      <c r="AT42" s="865"/>
      <c r="AU42" s="858"/>
      <c r="AV42" s="868"/>
      <c r="AW42" s="84"/>
      <c r="AX42" s="84"/>
    </row>
    <row r="43" spans="2:50" x14ac:dyDescent="0.15">
      <c r="B43" s="818" t="s">
        <v>296</v>
      </c>
      <c r="C43" s="819"/>
      <c r="D43" s="820"/>
      <c r="E43" s="826" t="s">
        <v>297</v>
      </c>
      <c r="F43" s="799"/>
      <c r="G43" s="799"/>
      <c r="H43" s="800"/>
      <c r="I43" s="92" t="s">
        <v>276</v>
      </c>
      <c r="J43" s="93"/>
      <c r="K43" s="93"/>
      <c r="L43" s="93"/>
      <c r="M43" s="93"/>
      <c r="N43" s="93"/>
      <c r="O43" s="93"/>
      <c r="P43" s="93"/>
      <c r="Q43" s="94"/>
      <c r="R43" s="827"/>
      <c r="S43" s="827"/>
      <c r="T43" s="93" t="s">
        <v>298</v>
      </c>
      <c r="U43" s="93"/>
      <c r="V43" s="101"/>
      <c r="W43" s="101"/>
      <c r="X43" s="101"/>
      <c r="Y43" s="101"/>
      <c r="Z43" s="101"/>
      <c r="AA43" s="101"/>
      <c r="AB43" s="93">
        <v>12</v>
      </c>
      <c r="AC43" s="168" t="s">
        <v>299</v>
      </c>
      <c r="AD43" s="93"/>
      <c r="AE43" s="93"/>
      <c r="AF43" s="93"/>
      <c r="AG43" s="93"/>
      <c r="AH43" s="828">
        <f>R43*AB43</f>
        <v>0</v>
      </c>
      <c r="AI43" s="829"/>
      <c r="AJ43" s="829"/>
      <c r="AK43" s="830"/>
      <c r="AL43" s="904" t="s">
        <v>297</v>
      </c>
      <c r="AM43" s="819"/>
      <c r="AN43" s="848"/>
      <c r="AO43" s="849"/>
      <c r="AP43" s="854" t="s">
        <v>300</v>
      </c>
      <c r="AQ43" s="855"/>
      <c r="AR43" s="860">
        <f>AN43*X47/1000</f>
        <v>0</v>
      </c>
      <c r="AS43" s="861"/>
      <c r="AT43" s="861"/>
      <c r="AU43" s="633" t="s">
        <v>282</v>
      </c>
      <c r="AV43" s="634"/>
      <c r="AW43" s="84"/>
      <c r="AX43" s="84"/>
    </row>
    <row r="44" spans="2:50" x14ac:dyDescent="0.15">
      <c r="B44" s="821"/>
      <c r="C44" s="815"/>
      <c r="D44" s="822"/>
      <c r="E44" s="801"/>
      <c r="F44" s="802"/>
      <c r="G44" s="802"/>
      <c r="H44" s="803"/>
      <c r="I44" s="102" t="s">
        <v>301</v>
      </c>
      <c r="J44" s="95"/>
      <c r="K44" s="95"/>
      <c r="L44" s="95"/>
      <c r="M44" s="95"/>
      <c r="N44" s="95"/>
      <c r="O44" s="95"/>
      <c r="P44" s="95"/>
      <c r="Q44" s="103"/>
      <c r="R44" s="839"/>
      <c r="S44" s="839"/>
      <c r="T44" s="95" t="s">
        <v>302</v>
      </c>
      <c r="U44" s="95"/>
      <c r="V44" s="95"/>
      <c r="W44" s="95"/>
      <c r="X44" s="840">
        <f>IF('様式11-5'!V2="LPG",0,MAX('様式11-5'!W57:X57))</f>
        <v>0</v>
      </c>
      <c r="Y44" s="841"/>
      <c r="Z44" s="95" t="s">
        <v>303</v>
      </c>
      <c r="AA44" s="95"/>
      <c r="AB44" s="95">
        <v>12</v>
      </c>
      <c r="AC44" s="170" t="s">
        <v>299</v>
      </c>
      <c r="AD44" s="95"/>
      <c r="AE44" s="95"/>
      <c r="AF44" s="95"/>
      <c r="AG44" s="95"/>
      <c r="AH44" s="792">
        <f>R44*X44*AB44</f>
        <v>0</v>
      </c>
      <c r="AI44" s="793"/>
      <c r="AJ44" s="793"/>
      <c r="AK44" s="794"/>
      <c r="AL44" s="821"/>
      <c r="AM44" s="815"/>
      <c r="AN44" s="850"/>
      <c r="AO44" s="851"/>
      <c r="AP44" s="856"/>
      <c r="AQ44" s="857"/>
      <c r="AR44" s="862"/>
      <c r="AS44" s="863"/>
      <c r="AT44" s="863"/>
      <c r="AU44" s="835"/>
      <c r="AV44" s="836"/>
      <c r="AW44" s="84"/>
      <c r="AX44" s="84"/>
    </row>
    <row r="45" spans="2:50" x14ac:dyDescent="0.15">
      <c r="B45" s="821"/>
      <c r="C45" s="815"/>
      <c r="D45" s="822"/>
      <c r="E45" s="801"/>
      <c r="F45" s="802"/>
      <c r="G45" s="802"/>
      <c r="H45" s="803"/>
      <c r="I45" s="104" t="s">
        <v>283</v>
      </c>
      <c r="J45" s="96"/>
      <c r="K45" s="96"/>
      <c r="L45" s="96"/>
      <c r="M45" s="96"/>
      <c r="N45" s="96"/>
      <c r="O45" s="96"/>
      <c r="P45" s="96" t="s">
        <v>257</v>
      </c>
      <c r="Q45" s="105"/>
      <c r="R45" s="842"/>
      <c r="S45" s="843"/>
      <c r="T45" s="96" t="s">
        <v>302</v>
      </c>
      <c r="U45" s="96"/>
      <c r="V45" s="96"/>
      <c r="W45" s="96"/>
      <c r="X45" s="844">
        <f>IF('様式11-5'!V2="LPG",0,AH24)</f>
        <v>0</v>
      </c>
      <c r="Y45" s="587"/>
      <c r="Z45" s="96" t="s">
        <v>304</v>
      </c>
      <c r="AA45" s="95"/>
      <c r="AB45" s="96"/>
      <c r="AC45" s="95"/>
      <c r="AD45" s="96"/>
      <c r="AE45" s="96"/>
      <c r="AF45" s="96"/>
      <c r="AG45" s="96"/>
      <c r="AH45" s="845">
        <f>R45*X45</f>
        <v>0</v>
      </c>
      <c r="AI45" s="846"/>
      <c r="AJ45" s="846"/>
      <c r="AK45" s="847"/>
      <c r="AL45" s="821"/>
      <c r="AM45" s="815"/>
      <c r="AN45" s="850"/>
      <c r="AO45" s="851"/>
      <c r="AP45" s="856"/>
      <c r="AQ45" s="857"/>
      <c r="AR45" s="862"/>
      <c r="AS45" s="863"/>
      <c r="AT45" s="863"/>
      <c r="AU45" s="835"/>
      <c r="AV45" s="836"/>
      <c r="AW45" s="84"/>
      <c r="AX45" s="84"/>
    </row>
    <row r="46" spans="2:50" x14ac:dyDescent="0.15">
      <c r="B46" s="821"/>
      <c r="C46" s="815"/>
      <c r="D46" s="822"/>
      <c r="E46" s="801"/>
      <c r="F46" s="802"/>
      <c r="G46" s="802"/>
      <c r="H46" s="803"/>
      <c r="I46" s="104"/>
      <c r="J46" s="96"/>
      <c r="K46" s="96"/>
      <c r="L46" s="96"/>
      <c r="M46" s="96"/>
      <c r="N46" s="96"/>
      <c r="O46" s="96"/>
      <c r="P46" s="96" t="s">
        <v>265</v>
      </c>
      <c r="Q46" s="105"/>
      <c r="R46" s="903"/>
      <c r="S46" s="903"/>
      <c r="T46" s="96" t="s">
        <v>302</v>
      </c>
      <c r="U46" s="96"/>
      <c r="V46" s="96"/>
      <c r="W46" s="96"/>
      <c r="X46" s="844">
        <f>IF('様式11-5'!V2="LPG",0,AH25)</f>
        <v>0</v>
      </c>
      <c r="Y46" s="587"/>
      <c r="Z46" s="96" t="s">
        <v>304</v>
      </c>
      <c r="AA46" s="95"/>
      <c r="AB46" s="96"/>
      <c r="AC46" s="95"/>
      <c r="AD46" s="96"/>
      <c r="AE46" s="96"/>
      <c r="AF46" s="96"/>
      <c r="AG46" s="96"/>
      <c r="AH46" s="845">
        <f>R46*X46</f>
        <v>0</v>
      </c>
      <c r="AI46" s="846"/>
      <c r="AJ46" s="846"/>
      <c r="AK46" s="847"/>
      <c r="AL46" s="821"/>
      <c r="AM46" s="815"/>
      <c r="AN46" s="850"/>
      <c r="AO46" s="851"/>
      <c r="AP46" s="856"/>
      <c r="AQ46" s="857"/>
      <c r="AR46" s="862"/>
      <c r="AS46" s="863"/>
      <c r="AT46" s="863"/>
      <c r="AU46" s="835"/>
      <c r="AV46" s="836"/>
      <c r="AW46" s="84"/>
      <c r="AX46" s="84"/>
    </row>
    <row r="47" spans="2:50" x14ac:dyDescent="0.15">
      <c r="B47" s="821"/>
      <c r="C47" s="815"/>
      <c r="D47" s="822"/>
      <c r="E47" s="807" t="s">
        <v>293</v>
      </c>
      <c r="F47" s="808"/>
      <c r="G47" s="808"/>
      <c r="H47" s="809"/>
      <c r="I47" s="97"/>
      <c r="J47" s="98"/>
      <c r="K47" s="98"/>
      <c r="L47" s="98"/>
      <c r="M47" s="98"/>
      <c r="N47" s="98"/>
      <c r="O47" s="98"/>
      <c r="P47" s="98"/>
      <c r="Q47" s="99"/>
      <c r="R47" s="100"/>
      <c r="S47" s="100"/>
      <c r="T47" s="98"/>
      <c r="U47" s="98"/>
      <c r="V47" s="98"/>
      <c r="W47" s="153"/>
      <c r="X47" s="834">
        <f>SUM(X45:Y46)</f>
        <v>0</v>
      </c>
      <c r="Y47" s="834"/>
      <c r="Z47" s="154" t="s">
        <v>305</v>
      </c>
      <c r="AA47" s="869"/>
      <c r="AB47" s="869"/>
      <c r="AC47" s="171"/>
      <c r="AD47" s="98"/>
      <c r="AE47" s="98"/>
      <c r="AF47" s="98"/>
      <c r="AG47" s="98"/>
      <c r="AH47" s="810">
        <f>SUM(AH43:AK46)</f>
        <v>0</v>
      </c>
      <c r="AI47" s="811"/>
      <c r="AJ47" s="811"/>
      <c r="AK47" s="812"/>
      <c r="AL47" s="831"/>
      <c r="AM47" s="832"/>
      <c r="AN47" s="852"/>
      <c r="AO47" s="853"/>
      <c r="AP47" s="858"/>
      <c r="AQ47" s="859"/>
      <c r="AR47" s="864"/>
      <c r="AS47" s="865"/>
      <c r="AT47" s="865"/>
      <c r="AU47" s="901"/>
      <c r="AV47" s="902"/>
      <c r="AW47" s="84"/>
      <c r="AX47" s="84"/>
    </row>
    <row r="48" spans="2:50" x14ac:dyDescent="0.15">
      <c r="B48" s="821"/>
      <c r="C48" s="815"/>
      <c r="D48" s="822"/>
      <c r="E48" s="826" t="s">
        <v>306</v>
      </c>
      <c r="F48" s="799"/>
      <c r="G48" s="799"/>
      <c r="H48" s="800"/>
      <c r="I48" s="92" t="s">
        <v>276</v>
      </c>
      <c r="J48" s="93"/>
      <c r="K48" s="93"/>
      <c r="L48" s="93"/>
      <c r="M48" s="93"/>
      <c r="N48" s="93"/>
      <c r="O48" s="93"/>
      <c r="P48" s="93"/>
      <c r="Q48" s="94"/>
      <c r="R48" s="827"/>
      <c r="S48" s="827"/>
      <c r="T48" s="93" t="s">
        <v>298</v>
      </c>
      <c r="U48" s="93"/>
      <c r="V48" s="101"/>
      <c r="W48" s="101"/>
      <c r="X48" s="101"/>
      <c r="Y48" s="101"/>
      <c r="Z48" s="101"/>
      <c r="AA48" s="101"/>
      <c r="AB48" s="93">
        <v>12</v>
      </c>
      <c r="AC48" s="168" t="s">
        <v>299</v>
      </c>
      <c r="AD48" s="93"/>
      <c r="AE48" s="93"/>
      <c r="AF48" s="93"/>
      <c r="AG48" s="93"/>
      <c r="AH48" s="828">
        <f>R48*AB48</f>
        <v>0</v>
      </c>
      <c r="AI48" s="829"/>
      <c r="AJ48" s="829"/>
      <c r="AK48" s="830"/>
      <c r="AL48" s="821" t="s">
        <v>307</v>
      </c>
      <c r="AM48" s="815"/>
      <c r="AN48" s="870"/>
      <c r="AO48" s="871"/>
      <c r="AP48" s="856" t="s">
        <v>300</v>
      </c>
      <c r="AQ48" s="857"/>
      <c r="AR48" s="862">
        <f>AN48*X52/1000</f>
        <v>0</v>
      </c>
      <c r="AS48" s="863"/>
      <c r="AT48" s="863"/>
      <c r="AU48" s="835" t="s">
        <v>282</v>
      </c>
      <c r="AV48" s="836"/>
      <c r="AW48" s="84"/>
      <c r="AX48" s="84"/>
    </row>
    <row r="49" spans="2:50" x14ac:dyDescent="0.15">
      <c r="B49" s="821"/>
      <c r="C49" s="815"/>
      <c r="D49" s="822"/>
      <c r="E49" s="801"/>
      <c r="F49" s="802"/>
      <c r="G49" s="802"/>
      <c r="H49" s="803"/>
      <c r="I49" s="102" t="s">
        <v>301</v>
      </c>
      <c r="J49" s="95"/>
      <c r="K49" s="95"/>
      <c r="L49" s="95"/>
      <c r="M49" s="95"/>
      <c r="N49" s="95"/>
      <c r="O49" s="95"/>
      <c r="P49" s="95"/>
      <c r="Q49" s="103"/>
      <c r="R49" s="839"/>
      <c r="S49" s="839"/>
      <c r="T49" s="95" t="s">
        <v>302</v>
      </c>
      <c r="U49" s="95"/>
      <c r="V49" s="95"/>
      <c r="W49" s="95"/>
      <c r="X49" s="840">
        <f>IF('様式11-5'!V2="LPG",MAX('様式11-5'!W57:X57),0)</f>
        <v>0</v>
      </c>
      <c r="Y49" s="841"/>
      <c r="Z49" s="95" t="s">
        <v>303</v>
      </c>
      <c r="AA49" s="95"/>
      <c r="AB49" s="95">
        <v>12</v>
      </c>
      <c r="AC49" s="170" t="s">
        <v>299</v>
      </c>
      <c r="AD49" s="95"/>
      <c r="AE49" s="95"/>
      <c r="AF49" s="95"/>
      <c r="AG49" s="95"/>
      <c r="AH49" s="792">
        <f>R49*X49*AB49</f>
        <v>0</v>
      </c>
      <c r="AI49" s="793"/>
      <c r="AJ49" s="793"/>
      <c r="AK49" s="794"/>
      <c r="AL49" s="821"/>
      <c r="AM49" s="815"/>
      <c r="AN49" s="870"/>
      <c r="AO49" s="871"/>
      <c r="AP49" s="856"/>
      <c r="AQ49" s="857"/>
      <c r="AR49" s="862"/>
      <c r="AS49" s="863"/>
      <c r="AT49" s="863"/>
      <c r="AU49" s="835"/>
      <c r="AV49" s="836"/>
      <c r="AW49" s="84"/>
      <c r="AX49" s="84"/>
    </row>
    <row r="50" spans="2:50" x14ac:dyDescent="0.15">
      <c r="B50" s="821"/>
      <c r="C50" s="815"/>
      <c r="D50" s="822"/>
      <c r="E50" s="801"/>
      <c r="F50" s="802"/>
      <c r="G50" s="802"/>
      <c r="H50" s="803"/>
      <c r="I50" s="104" t="s">
        <v>283</v>
      </c>
      <c r="J50" s="96"/>
      <c r="K50" s="96"/>
      <c r="L50" s="96"/>
      <c r="M50" s="96"/>
      <c r="N50" s="96"/>
      <c r="O50" s="96"/>
      <c r="P50" s="96" t="s">
        <v>257</v>
      </c>
      <c r="Q50" s="105"/>
      <c r="R50" s="842"/>
      <c r="S50" s="843"/>
      <c r="T50" s="96" t="s">
        <v>302</v>
      </c>
      <c r="U50" s="96"/>
      <c r="V50" s="96"/>
      <c r="W50" s="96"/>
      <c r="X50" s="844">
        <f>IF('様式11-5'!V2="LPG",AH24,0)</f>
        <v>0</v>
      </c>
      <c r="Y50" s="587"/>
      <c r="Z50" s="96" t="s">
        <v>304</v>
      </c>
      <c r="AA50" s="96"/>
      <c r="AB50" s="96"/>
      <c r="AC50" s="95"/>
      <c r="AD50" s="96"/>
      <c r="AE50" s="96"/>
      <c r="AF50" s="96"/>
      <c r="AG50" s="96"/>
      <c r="AH50" s="845">
        <f>R50*X50</f>
        <v>0</v>
      </c>
      <c r="AI50" s="846"/>
      <c r="AJ50" s="846"/>
      <c r="AK50" s="847"/>
      <c r="AL50" s="821"/>
      <c r="AM50" s="815"/>
      <c r="AN50" s="870"/>
      <c r="AO50" s="871"/>
      <c r="AP50" s="856"/>
      <c r="AQ50" s="857"/>
      <c r="AR50" s="862"/>
      <c r="AS50" s="863"/>
      <c r="AT50" s="863"/>
      <c r="AU50" s="835"/>
      <c r="AV50" s="836"/>
      <c r="AW50" s="84"/>
      <c r="AX50" s="84"/>
    </row>
    <row r="51" spans="2:50" x14ac:dyDescent="0.15">
      <c r="B51" s="821"/>
      <c r="C51" s="815"/>
      <c r="D51" s="822"/>
      <c r="E51" s="801"/>
      <c r="F51" s="802"/>
      <c r="G51" s="802"/>
      <c r="H51" s="803"/>
      <c r="I51" s="104"/>
      <c r="J51" s="96"/>
      <c r="K51" s="96"/>
      <c r="L51" s="96"/>
      <c r="M51" s="96"/>
      <c r="N51" s="96"/>
      <c r="O51" s="96"/>
      <c r="P51" s="96" t="s">
        <v>265</v>
      </c>
      <c r="Q51" s="105"/>
      <c r="R51" s="842"/>
      <c r="S51" s="843"/>
      <c r="T51" s="96" t="s">
        <v>302</v>
      </c>
      <c r="U51" s="96"/>
      <c r="V51" s="96"/>
      <c r="W51" s="96"/>
      <c r="X51" s="844">
        <f>IF('様式11-5'!V2="LPG",AH25,0)</f>
        <v>0</v>
      </c>
      <c r="Y51" s="587"/>
      <c r="Z51" s="96" t="s">
        <v>304</v>
      </c>
      <c r="AA51" s="96"/>
      <c r="AB51" s="96"/>
      <c r="AC51" s="95"/>
      <c r="AD51" s="96"/>
      <c r="AE51" s="96"/>
      <c r="AF51" s="96"/>
      <c r="AG51" s="96"/>
      <c r="AH51" s="845">
        <f>R51*X51</f>
        <v>0</v>
      </c>
      <c r="AI51" s="846"/>
      <c r="AJ51" s="846"/>
      <c r="AK51" s="847"/>
      <c r="AL51" s="821"/>
      <c r="AM51" s="815"/>
      <c r="AN51" s="870"/>
      <c r="AO51" s="871"/>
      <c r="AP51" s="856"/>
      <c r="AQ51" s="857"/>
      <c r="AR51" s="862"/>
      <c r="AS51" s="863"/>
      <c r="AT51" s="863"/>
      <c r="AU51" s="835"/>
      <c r="AV51" s="836"/>
      <c r="AW51" s="84"/>
      <c r="AX51" s="84"/>
    </row>
    <row r="52" spans="2:50" ht="14.25" thickBot="1" x14ac:dyDescent="0.2">
      <c r="B52" s="823"/>
      <c r="C52" s="824"/>
      <c r="D52" s="825"/>
      <c r="E52" s="874" t="s">
        <v>293</v>
      </c>
      <c r="F52" s="875"/>
      <c r="G52" s="875"/>
      <c r="H52" s="876"/>
      <c r="I52" s="106"/>
      <c r="J52" s="107"/>
      <c r="K52" s="107"/>
      <c r="L52" s="107"/>
      <c r="M52" s="107"/>
      <c r="N52" s="107"/>
      <c r="O52" s="107"/>
      <c r="P52" s="107"/>
      <c r="Q52" s="108"/>
      <c r="R52" s="109"/>
      <c r="S52" s="109"/>
      <c r="T52" s="107"/>
      <c r="U52" s="107"/>
      <c r="V52" s="107"/>
      <c r="W52" s="247"/>
      <c r="X52" s="877">
        <f>SUM(X50:Y51)</f>
        <v>0</v>
      </c>
      <c r="Y52" s="877"/>
      <c r="Z52" s="107" t="s">
        <v>305</v>
      </c>
      <c r="AA52" s="107"/>
      <c r="AB52" s="107"/>
      <c r="AC52" s="110"/>
      <c r="AD52" s="107"/>
      <c r="AE52" s="107"/>
      <c r="AF52" s="107"/>
      <c r="AG52" s="107"/>
      <c r="AH52" s="888">
        <f>SUM(AH48:AK51)</f>
        <v>0</v>
      </c>
      <c r="AI52" s="889"/>
      <c r="AJ52" s="889"/>
      <c r="AK52" s="890"/>
      <c r="AL52" s="823"/>
      <c r="AM52" s="824"/>
      <c r="AN52" s="872"/>
      <c r="AO52" s="873"/>
      <c r="AP52" s="891"/>
      <c r="AQ52" s="892"/>
      <c r="AR52" s="893"/>
      <c r="AS52" s="894"/>
      <c r="AT52" s="894"/>
      <c r="AU52" s="837"/>
      <c r="AV52" s="838"/>
      <c r="AW52" s="84"/>
      <c r="AX52" s="84"/>
    </row>
    <row r="53" spans="2:50" ht="14.25" thickBot="1" x14ac:dyDescent="0.2">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111"/>
      <c r="AE53" s="608" t="s">
        <v>154</v>
      </c>
      <c r="AF53" s="609"/>
      <c r="AG53" s="610"/>
      <c r="AH53" s="878">
        <f>+AH35+AH42+AH47+AH52</f>
        <v>0</v>
      </c>
      <c r="AI53" s="879"/>
      <c r="AJ53" s="879"/>
      <c r="AK53" s="880"/>
      <c r="AP53" s="608" t="s">
        <v>154</v>
      </c>
      <c r="AQ53" s="609"/>
      <c r="AR53" s="881">
        <f>SUM(AR29:AT52)</f>
        <v>0</v>
      </c>
      <c r="AS53" s="882"/>
      <c r="AT53" s="882"/>
      <c r="AU53" s="883" t="s">
        <v>282</v>
      </c>
      <c r="AV53" s="884"/>
    </row>
    <row r="54" spans="2:50" x14ac:dyDescent="0.15">
      <c r="B54" s="81" t="s">
        <v>472</v>
      </c>
      <c r="C54" s="112"/>
      <c r="D54" s="82"/>
      <c r="E54" s="82"/>
      <c r="F54" s="82"/>
      <c r="G54" s="82"/>
      <c r="H54" s="82"/>
      <c r="I54" s="82"/>
      <c r="J54" s="82"/>
      <c r="K54" s="82"/>
      <c r="L54" s="82"/>
      <c r="M54" s="82"/>
      <c r="N54" s="82"/>
      <c r="O54" s="82"/>
      <c r="P54" s="82"/>
      <c r="Q54" s="82"/>
    </row>
    <row r="55" spans="2:50" x14ac:dyDescent="0.15">
      <c r="B55" s="81" t="s">
        <v>473</v>
      </c>
      <c r="C55" s="112"/>
      <c r="D55" s="82"/>
      <c r="E55" s="82"/>
      <c r="F55" s="82"/>
      <c r="G55" s="82"/>
      <c r="H55" s="82"/>
      <c r="I55" s="82"/>
      <c r="J55" s="82"/>
      <c r="K55" s="82"/>
      <c r="L55" s="82"/>
      <c r="M55" s="82"/>
      <c r="N55" s="82"/>
      <c r="O55" s="82"/>
      <c r="P55" s="82"/>
      <c r="Q55" s="82"/>
    </row>
    <row r="56" spans="2:50" x14ac:dyDescent="0.15">
      <c r="B56" s="81" t="s">
        <v>474</v>
      </c>
      <c r="C56" s="112"/>
      <c r="D56" s="82"/>
      <c r="E56" s="82"/>
      <c r="F56" s="82"/>
      <c r="G56" s="88"/>
      <c r="H56" s="88"/>
      <c r="I56" s="88"/>
      <c r="J56" s="88"/>
      <c r="K56" s="88"/>
      <c r="L56" s="88"/>
      <c r="M56" s="88"/>
      <c r="N56" s="88"/>
      <c r="O56" s="88"/>
      <c r="P56" s="88"/>
      <c r="Q56" s="88"/>
    </row>
    <row r="57" spans="2:50" x14ac:dyDescent="0.15">
      <c r="B57" s="91" t="s">
        <v>475</v>
      </c>
      <c r="G57" s="82"/>
      <c r="H57" s="82"/>
      <c r="I57" s="82"/>
      <c r="J57" s="82"/>
      <c r="K57" s="82"/>
      <c r="L57" s="82"/>
      <c r="M57" s="82"/>
      <c r="N57" s="82"/>
      <c r="O57" s="82"/>
      <c r="P57" s="82"/>
      <c r="Q57" s="82"/>
    </row>
    <row r="58" spans="2:50" x14ac:dyDescent="0.15">
      <c r="B58" s="91" t="s">
        <v>376</v>
      </c>
      <c r="G58" s="82"/>
      <c r="H58" s="82"/>
      <c r="I58" s="82"/>
      <c r="J58" s="82"/>
      <c r="K58" s="82"/>
      <c r="L58" s="82"/>
      <c r="M58" s="82"/>
      <c r="N58" s="82"/>
      <c r="O58" s="82"/>
      <c r="P58" s="82"/>
      <c r="Q58" s="82"/>
    </row>
    <row r="59" spans="2:50" x14ac:dyDescent="0.15">
      <c r="B59" s="91" t="s">
        <v>380</v>
      </c>
      <c r="G59" s="82"/>
      <c r="H59" s="82"/>
      <c r="I59" s="82"/>
      <c r="J59" s="82"/>
      <c r="K59" s="82"/>
      <c r="L59" s="82"/>
      <c r="M59" s="82"/>
      <c r="N59" s="82"/>
      <c r="O59" s="82"/>
      <c r="P59" s="82"/>
      <c r="Q59" s="82"/>
    </row>
    <row r="60" spans="2:50" x14ac:dyDescent="0.15">
      <c r="B60" s="81"/>
    </row>
  </sheetData>
  <protectedRanges>
    <protectedRange sqref="B57:B59" name="範囲4"/>
    <protectedRange sqref="M2:S2" name="範囲2"/>
    <protectedRange sqref="R48:S49" name="範囲1"/>
    <protectedRange sqref="H4 M4" name="範囲3"/>
  </protectedRanges>
  <mergeCells count="397">
    <mergeCell ref="AE53:AG53"/>
    <mergeCell ref="AH53:AK53"/>
    <mergeCell ref="AP53:AQ53"/>
    <mergeCell ref="AR43:AT47"/>
    <mergeCell ref="AU43:AV47"/>
    <mergeCell ref="R44:S44"/>
    <mergeCell ref="X44:Y44"/>
    <mergeCell ref="AH44:AK44"/>
    <mergeCell ref="R45:S45"/>
    <mergeCell ref="X45:Y45"/>
    <mergeCell ref="AR53:AT53"/>
    <mergeCell ref="AU53:AV53"/>
    <mergeCell ref="AR48:AT52"/>
    <mergeCell ref="AU48:AV52"/>
    <mergeCell ref="R49:S49"/>
    <mergeCell ref="X49:Y49"/>
    <mergeCell ref="AH49:AK49"/>
    <mergeCell ref="R50:S50"/>
    <mergeCell ref="X50:Y50"/>
    <mergeCell ref="AH50:AK50"/>
    <mergeCell ref="R51:S51"/>
    <mergeCell ref="X51:Y51"/>
    <mergeCell ref="AL48:AM52"/>
    <mergeCell ref="AN48:AO52"/>
    <mergeCell ref="AP48:AQ52"/>
    <mergeCell ref="AH51:AK51"/>
    <mergeCell ref="AH41:AK41"/>
    <mergeCell ref="E42:H42"/>
    <mergeCell ref="AB42:AC42"/>
    <mergeCell ref="AH42:AK42"/>
    <mergeCell ref="E52:H52"/>
    <mergeCell ref="X52:Y52"/>
    <mergeCell ref="AH52:AK52"/>
    <mergeCell ref="AU29:AV42"/>
    <mergeCell ref="I30:K33"/>
    <mergeCell ref="X46:Y46"/>
    <mergeCell ref="AH46:AK46"/>
    <mergeCell ref="E47:H47"/>
    <mergeCell ref="X47:Y47"/>
    <mergeCell ref="AA47:AB47"/>
    <mergeCell ref="AH47:AK47"/>
    <mergeCell ref="AL43:AM47"/>
    <mergeCell ref="AN43:AO47"/>
    <mergeCell ref="AP43:AQ47"/>
    <mergeCell ref="AB35:AC35"/>
    <mergeCell ref="AH35:AK35"/>
    <mergeCell ref="E36:H41"/>
    <mergeCell ref="R36:S36"/>
    <mergeCell ref="W36:X36"/>
    <mergeCell ref="AH36:AK36"/>
    <mergeCell ref="I37:K40"/>
    <mergeCell ref="L37:O38"/>
    <mergeCell ref="E29:H34"/>
    <mergeCell ref="AB32:AC32"/>
    <mergeCell ref="AH32:AK32"/>
    <mergeCell ref="L33:O33"/>
    <mergeCell ref="P33:Q33"/>
    <mergeCell ref="B43:D52"/>
    <mergeCell ref="E43:H46"/>
    <mergeCell ref="R43:S43"/>
    <mergeCell ref="AH43:AK43"/>
    <mergeCell ref="AH45:AK45"/>
    <mergeCell ref="R46:S46"/>
    <mergeCell ref="L39:O39"/>
    <mergeCell ref="P39:Q39"/>
    <mergeCell ref="AB39:AC39"/>
    <mergeCell ref="AH39:AK39"/>
    <mergeCell ref="L40:O40"/>
    <mergeCell ref="P40:Q40"/>
    <mergeCell ref="AB40:AC40"/>
    <mergeCell ref="AH40:AK40"/>
    <mergeCell ref="B29:D42"/>
    <mergeCell ref="E48:H51"/>
    <mergeCell ref="R48:S48"/>
    <mergeCell ref="AH48:AK48"/>
    <mergeCell ref="AH37:AK37"/>
    <mergeCell ref="P38:Q38"/>
    <mergeCell ref="AB38:AC38"/>
    <mergeCell ref="AH38:AK38"/>
    <mergeCell ref="AH34:AK34"/>
    <mergeCell ref="E35:H35"/>
    <mergeCell ref="AB33:AC33"/>
    <mergeCell ref="AH33:AK33"/>
    <mergeCell ref="AN29:AO42"/>
    <mergeCell ref="AP29:AQ42"/>
    <mergeCell ref="AR29:AT42"/>
    <mergeCell ref="L30:O31"/>
    <mergeCell ref="P30:Q30"/>
    <mergeCell ref="AB30:AC30"/>
    <mergeCell ref="AH30:AK30"/>
    <mergeCell ref="P31:Q31"/>
    <mergeCell ref="R29:S29"/>
    <mergeCell ref="W29:X29"/>
    <mergeCell ref="AH29:AK29"/>
    <mergeCell ref="AL29:AM42"/>
    <mergeCell ref="AB31:AC31"/>
    <mergeCell ref="AH31:AK31"/>
    <mergeCell ref="L32:O32"/>
    <mergeCell ref="P32:Q32"/>
    <mergeCell ref="P37:Q37"/>
    <mergeCell ref="AB37:AC37"/>
    <mergeCell ref="B28:D28"/>
    <mergeCell ref="E28:H28"/>
    <mergeCell ref="I28:Q28"/>
    <mergeCell ref="R28:AG28"/>
    <mergeCell ref="AH28:AK28"/>
    <mergeCell ref="AL28:AM28"/>
    <mergeCell ref="AN28:AQ28"/>
    <mergeCell ref="AR28:AV28"/>
    <mergeCell ref="X25:Y25"/>
    <mergeCell ref="Z25:AA25"/>
    <mergeCell ref="AB25:AC25"/>
    <mergeCell ref="AD25:AE25"/>
    <mergeCell ref="AF25:AG25"/>
    <mergeCell ref="AH25:AK25"/>
    <mergeCell ref="B24:G25"/>
    <mergeCell ref="AH24:AK24"/>
    <mergeCell ref="AL24:AV24"/>
    <mergeCell ref="H25:I25"/>
    <mergeCell ref="J25:K25"/>
    <mergeCell ref="L25:M25"/>
    <mergeCell ref="N25:O25"/>
    <mergeCell ref="P25:Q25"/>
    <mergeCell ref="R25:S25"/>
    <mergeCell ref="T25:U25"/>
    <mergeCell ref="V25:W25"/>
    <mergeCell ref="V24:W24"/>
    <mergeCell ref="X24:Y24"/>
    <mergeCell ref="Z24:AA24"/>
    <mergeCell ref="AB24:AC24"/>
    <mergeCell ref="AD24:AE24"/>
    <mergeCell ref="AF24:AG24"/>
    <mergeCell ref="AL25:AV25"/>
    <mergeCell ref="H24:I24"/>
    <mergeCell ref="J24:K24"/>
    <mergeCell ref="L24:M24"/>
    <mergeCell ref="N24:O24"/>
    <mergeCell ref="P24:Q24"/>
    <mergeCell ref="R24:S24"/>
    <mergeCell ref="T24:U24"/>
    <mergeCell ref="AH22:AI22"/>
    <mergeCell ref="AJ22:AK23"/>
    <mergeCell ref="AL22:AV22"/>
    <mergeCell ref="H23:I23"/>
    <mergeCell ref="J23:K23"/>
    <mergeCell ref="L23:M23"/>
    <mergeCell ref="N23:O23"/>
    <mergeCell ref="P23:Q23"/>
    <mergeCell ref="R23:S23"/>
    <mergeCell ref="T23:U23"/>
    <mergeCell ref="V22:W22"/>
    <mergeCell ref="X22:Y22"/>
    <mergeCell ref="Z22:AA22"/>
    <mergeCell ref="AB22:AC22"/>
    <mergeCell ref="AD22:AE22"/>
    <mergeCell ref="AF22:AG22"/>
    <mergeCell ref="AH23:AI23"/>
    <mergeCell ref="AL23:AV23"/>
    <mergeCell ref="X23:Y23"/>
    <mergeCell ref="Z23:AA23"/>
    <mergeCell ref="AB23:AC23"/>
    <mergeCell ref="AD23:AE23"/>
    <mergeCell ref="AF23:AG23"/>
    <mergeCell ref="B22:G23"/>
    <mergeCell ref="H22:I22"/>
    <mergeCell ref="J22:K22"/>
    <mergeCell ref="L22:M22"/>
    <mergeCell ref="N22:O22"/>
    <mergeCell ref="P22:Q22"/>
    <mergeCell ref="R22:S22"/>
    <mergeCell ref="T22:U22"/>
    <mergeCell ref="V21:W21"/>
    <mergeCell ref="B20:G21"/>
    <mergeCell ref="J20:K20"/>
    <mergeCell ref="L20:M20"/>
    <mergeCell ref="N20:O20"/>
    <mergeCell ref="P20:Q20"/>
    <mergeCell ref="R20:S20"/>
    <mergeCell ref="T20:U20"/>
    <mergeCell ref="V23:W23"/>
    <mergeCell ref="AH20:AI20"/>
    <mergeCell ref="AJ20:AK21"/>
    <mergeCell ref="AL20:AV20"/>
    <mergeCell ref="H21:I21"/>
    <mergeCell ref="J21:K21"/>
    <mergeCell ref="L21:M21"/>
    <mergeCell ref="N21:O21"/>
    <mergeCell ref="P21:Q21"/>
    <mergeCell ref="R21:S21"/>
    <mergeCell ref="T21:U21"/>
    <mergeCell ref="V20:W20"/>
    <mergeCell ref="X20:Y20"/>
    <mergeCell ref="Z20:AA20"/>
    <mergeCell ref="AB20:AC20"/>
    <mergeCell ref="AD20:AE20"/>
    <mergeCell ref="AF20:AG20"/>
    <mergeCell ref="AH21:AI21"/>
    <mergeCell ref="AL21:AV21"/>
    <mergeCell ref="X21:Y21"/>
    <mergeCell ref="Z21:AA21"/>
    <mergeCell ref="AB21:AC21"/>
    <mergeCell ref="AD21:AE21"/>
    <mergeCell ref="AF21:AG21"/>
    <mergeCell ref="H20:I20"/>
    <mergeCell ref="AH18:AI18"/>
    <mergeCell ref="AJ18:AK19"/>
    <mergeCell ref="AL18:AV18"/>
    <mergeCell ref="H19:I19"/>
    <mergeCell ref="J19:K19"/>
    <mergeCell ref="L19:M19"/>
    <mergeCell ref="N19:O19"/>
    <mergeCell ref="P19:Q19"/>
    <mergeCell ref="R19:S19"/>
    <mergeCell ref="T19:U19"/>
    <mergeCell ref="V18:W18"/>
    <mergeCell ref="X18:Y18"/>
    <mergeCell ref="Z18:AA18"/>
    <mergeCell ref="AB18:AC18"/>
    <mergeCell ref="AD18:AE18"/>
    <mergeCell ref="AF18:AG18"/>
    <mergeCell ref="AH19:AI19"/>
    <mergeCell ref="AL19:AV19"/>
    <mergeCell ref="X19:Y19"/>
    <mergeCell ref="Z19:AA19"/>
    <mergeCell ref="AB19:AC19"/>
    <mergeCell ref="AD19:AE19"/>
    <mergeCell ref="AF19:AG19"/>
    <mergeCell ref="B18:G19"/>
    <mergeCell ref="H18:I18"/>
    <mergeCell ref="J18:K18"/>
    <mergeCell ref="L18:M18"/>
    <mergeCell ref="N18:O18"/>
    <mergeCell ref="P18:Q18"/>
    <mergeCell ref="R18:S18"/>
    <mergeCell ref="T18:U18"/>
    <mergeCell ref="V17:W17"/>
    <mergeCell ref="B16:G17"/>
    <mergeCell ref="J16:K16"/>
    <mergeCell ref="L16:M16"/>
    <mergeCell ref="N16:O16"/>
    <mergeCell ref="P16:Q16"/>
    <mergeCell ref="R16:S16"/>
    <mergeCell ref="T16:U16"/>
    <mergeCell ref="V19:W19"/>
    <mergeCell ref="AH16:AI16"/>
    <mergeCell ref="AJ16:AK17"/>
    <mergeCell ref="AL16:AV16"/>
    <mergeCell ref="H17:I17"/>
    <mergeCell ref="J17:K17"/>
    <mergeCell ref="L17:M17"/>
    <mergeCell ref="N17:O17"/>
    <mergeCell ref="P17:Q17"/>
    <mergeCell ref="R17:S17"/>
    <mergeCell ref="T17:U17"/>
    <mergeCell ref="V16:W16"/>
    <mergeCell ref="X16:Y16"/>
    <mergeCell ref="Z16:AA16"/>
    <mergeCell ref="AB16:AC16"/>
    <mergeCell ref="AD16:AE16"/>
    <mergeCell ref="AF16:AG16"/>
    <mergeCell ref="AH17:AI17"/>
    <mergeCell ref="AL17:AV17"/>
    <mergeCell ref="X17:Y17"/>
    <mergeCell ref="Z17:AA17"/>
    <mergeCell ref="AB17:AC17"/>
    <mergeCell ref="AD17:AE17"/>
    <mergeCell ref="AF17:AG17"/>
    <mergeCell ref="H16:I16"/>
    <mergeCell ref="AH14:AI14"/>
    <mergeCell ref="AJ14:AK15"/>
    <mergeCell ref="AL14:AV14"/>
    <mergeCell ref="H15:I15"/>
    <mergeCell ref="J15:K15"/>
    <mergeCell ref="L15:M15"/>
    <mergeCell ref="N15:O15"/>
    <mergeCell ref="P15:Q15"/>
    <mergeCell ref="R15:S15"/>
    <mergeCell ref="T15:U15"/>
    <mergeCell ref="V14:W14"/>
    <mergeCell ref="X14:Y14"/>
    <mergeCell ref="Z14:AA14"/>
    <mergeCell ref="AB14:AC14"/>
    <mergeCell ref="AD14:AE14"/>
    <mergeCell ref="AF14:AG14"/>
    <mergeCell ref="AH15:AI15"/>
    <mergeCell ref="AL15:AV15"/>
    <mergeCell ref="X15:Y15"/>
    <mergeCell ref="Z15:AA15"/>
    <mergeCell ref="AB15:AC15"/>
    <mergeCell ref="AD15:AE15"/>
    <mergeCell ref="AF15:AG15"/>
    <mergeCell ref="B14:G15"/>
    <mergeCell ref="H14:I14"/>
    <mergeCell ref="J14:K14"/>
    <mergeCell ref="L14:M14"/>
    <mergeCell ref="N14:O14"/>
    <mergeCell ref="P14:Q14"/>
    <mergeCell ref="R14:S14"/>
    <mergeCell ref="T14:U14"/>
    <mergeCell ref="X13:Y13"/>
    <mergeCell ref="V15:W15"/>
    <mergeCell ref="AH12:AI12"/>
    <mergeCell ref="AL12:AV12"/>
    <mergeCell ref="B13:I13"/>
    <mergeCell ref="J13:K13"/>
    <mergeCell ref="L13:M13"/>
    <mergeCell ref="N13:O13"/>
    <mergeCell ref="P13:Q13"/>
    <mergeCell ref="R13:S13"/>
    <mergeCell ref="T13:U13"/>
    <mergeCell ref="V13:W13"/>
    <mergeCell ref="V12:W12"/>
    <mergeCell ref="X12:Y12"/>
    <mergeCell ref="Z12:AA12"/>
    <mergeCell ref="AB12:AC12"/>
    <mergeCell ref="AD12:AE12"/>
    <mergeCell ref="AF12:AG12"/>
    <mergeCell ref="B9:G12"/>
    <mergeCell ref="AJ13:AK13"/>
    <mergeCell ref="AL13:AV13"/>
    <mergeCell ref="Z13:AA13"/>
    <mergeCell ref="AB13:AC13"/>
    <mergeCell ref="AD13:AE13"/>
    <mergeCell ref="AF13:AG13"/>
    <mergeCell ref="AH13:AI13"/>
    <mergeCell ref="H12:I12"/>
    <mergeCell ref="J12:K12"/>
    <mergeCell ref="L12:M12"/>
    <mergeCell ref="N12:O12"/>
    <mergeCell ref="P12:Q12"/>
    <mergeCell ref="R12:S12"/>
    <mergeCell ref="T12:U12"/>
    <mergeCell ref="T11:U11"/>
    <mergeCell ref="V11:W11"/>
    <mergeCell ref="AL10:AV10"/>
    <mergeCell ref="H11:I11"/>
    <mergeCell ref="J11:K11"/>
    <mergeCell ref="L11:M11"/>
    <mergeCell ref="N11:O11"/>
    <mergeCell ref="P11:Q11"/>
    <mergeCell ref="R11:S11"/>
    <mergeCell ref="AF11:AG11"/>
    <mergeCell ref="AH11:AI11"/>
    <mergeCell ref="AL11:AV11"/>
    <mergeCell ref="X11:Y11"/>
    <mergeCell ref="Z11:AA11"/>
    <mergeCell ref="AB11:AC11"/>
    <mergeCell ref="AD11:AE11"/>
    <mergeCell ref="AD9:AE9"/>
    <mergeCell ref="AF9:AG9"/>
    <mergeCell ref="AH9:AI9"/>
    <mergeCell ref="AJ9:AK12"/>
    <mergeCell ref="AL9:AV9"/>
    <mergeCell ref="H10:I10"/>
    <mergeCell ref="J10:Q10"/>
    <mergeCell ref="R10:S10"/>
    <mergeCell ref="T10:U10"/>
    <mergeCell ref="V10:AC10"/>
    <mergeCell ref="R9:S9"/>
    <mergeCell ref="T9:U9"/>
    <mergeCell ref="V9:W9"/>
    <mergeCell ref="X9:Y9"/>
    <mergeCell ref="Z9:AA9"/>
    <mergeCell ref="AB9:AC9"/>
    <mergeCell ref="H9:I9"/>
    <mergeCell ref="J9:K9"/>
    <mergeCell ref="L9:M9"/>
    <mergeCell ref="N9:O9"/>
    <mergeCell ref="P9:Q9"/>
    <mergeCell ref="AD10:AE10"/>
    <mergeCell ref="AF10:AG10"/>
    <mergeCell ref="AH10:AI10"/>
    <mergeCell ref="V7:AC7"/>
    <mergeCell ref="AD7:AG7"/>
    <mergeCell ref="AH7:AK8"/>
    <mergeCell ref="AB8:AC8"/>
    <mergeCell ref="AD8:AE8"/>
    <mergeCell ref="AF8:AG8"/>
    <mergeCell ref="AL7:AV8"/>
    <mergeCell ref="J8:K8"/>
    <mergeCell ref="L8:M8"/>
    <mergeCell ref="N8:O8"/>
    <mergeCell ref="P8:Q8"/>
    <mergeCell ref="R8:S8"/>
    <mergeCell ref="T8:U8"/>
    <mergeCell ref="V8:W8"/>
    <mergeCell ref="X8:Y8"/>
    <mergeCell ref="Z8:AA8"/>
    <mergeCell ref="K2:L2"/>
    <mergeCell ref="M2:S2"/>
    <mergeCell ref="F4:G4"/>
    <mergeCell ref="H4:J4"/>
    <mergeCell ref="K4:L4"/>
    <mergeCell ref="M4:O4"/>
    <mergeCell ref="B7:I8"/>
    <mergeCell ref="J7:Q7"/>
    <mergeCell ref="R7:U7"/>
  </mergeCells>
  <phoneticPr fontId="3"/>
  <pageMargins left="0.70866141732283472" right="0.70866141732283472" top="0.74803149606299213" bottom="0.74803149606299213" header="0.31496062992125984" footer="0.31496062992125984"/>
  <pageSetup paperSize="8" scale="96" fitToHeight="0" orientation="landscape" r:id="rId1"/>
  <ignoredErrors>
    <ignoredError sqref="Z17"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14</vt:i4>
      </vt:variant>
    </vt:vector>
  </HeadingPairs>
  <TitlesOfParts>
    <vt:vector size="21" baseType="lpstr">
      <vt:lpstr>様式2-1</vt:lpstr>
      <vt:lpstr>様式6-1</vt:lpstr>
      <vt:lpstr>様式11-3</vt:lpstr>
      <vt:lpstr>様式11-4</vt:lpstr>
      <vt:lpstr>様式11-5</vt:lpstr>
      <vt:lpstr>様式11-6（小学校用）</vt:lpstr>
      <vt:lpstr>様式11-6（中学校用）</vt:lpstr>
      <vt:lpstr>'様式6-1'!_Toc479971084</vt:lpstr>
      <vt:lpstr>'様式6-1'!_Toc479971085</vt:lpstr>
      <vt:lpstr>'様式11-3'!Print_Area</vt:lpstr>
      <vt:lpstr>'様式11-4'!Print_Area</vt:lpstr>
      <vt:lpstr>'様式11-5'!Print_Area</vt:lpstr>
      <vt:lpstr>'様式11-6（小学校用）'!Print_Area</vt:lpstr>
      <vt:lpstr>'様式11-6（中学校用）'!Print_Area</vt:lpstr>
      <vt:lpstr>'様式2-1'!Print_Area</vt:lpstr>
      <vt:lpstr>'様式6-1'!Print_Area</vt:lpstr>
      <vt:lpstr>'様式11-3'!Print_Titles</vt:lpstr>
      <vt:lpstr>'様式11-4'!Print_Titles</vt:lpstr>
      <vt:lpstr>'様式11-5'!Print_Titles</vt:lpstr>
      <vt:lpstr>'様式6-1'!Print_Titles</vt:lpstr>
      <vt:lpstr>'様式11-3'!school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Yuki Sawazaki(澤嵜　裕樹)</dc:creator>
  <cp:keywords/>
  <dc:description/>
  <cp:lastModifiedBy>亀井　祐樹</cp:lastModifiedBy>
  <cp:revision/>
  <cp:lastPrinted>2026-04-27T01:39:52Z</cp:lastPrinted>
  <dcterms:created xsi:type="dcterms:W3CDTF">2025-11-14T13:44:46Z</dcterms:created>
  <dcterms:modified xsi:type="dcterms:W3CDTF">2026-06-19T05:36:48Z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0x010100F7092E17A41B424F8DE005AF795ED382</vt:lpwstr>
  </property>
  <property fmtid="{D5CDD505-2E9C-101B-9397-08002B2CF9AE}" pid="3" name="MediaServiceImageTags">
    <vt:lpwstr/>
  </property>
</Properties>
</file>