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 -01　福祉・介護職員等処遇改善加算（Ｒ５田中←Ｒ６西川）\R8\02_R8基本的考え方並びに事務処理手順及び様式例\HP掲載用\"/>
    </mc:Choice>
  </mc:AlternateContent>
  <xr:revisionPtr revIDLastSave="0" documentId="13_ncr:1_{38800BC7-C90D-4FBD-AD9F-35740E669961}" xr6:coauthVersionLast="47" xr6:coauthVersionMax="47" xr10:uidLastSave="{00000000-0000-0000-0000-000000000000}"/>
  <bookViews>
    <workbookView xWindow="-120"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<sst xmlns="http://schemas.openxmlformats.org/spreadsheetml/2006/main" count="4675" uniqueCount="2220">
  <si>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</si>
  <si>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</si>
  <si>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</si>
  <si>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</si>
  <si>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</si>
  <si>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</si>
  <si>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</si>
  <si>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</si>
  <si>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</si>
  <si>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</si>
  <si>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</si>
  <si>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</si>
  <si>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</si>
  <si>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</si>
  <si>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</si>
  <si>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</si>
  <si>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</si>
  <si>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</si>
  <si>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</si>
  <si>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</si>
  <si>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</si>
  <si>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</si>
  <si>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</si>
  <si>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</si>
  <si>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</si>
  <si>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</si>
  <si>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</si>
  <si>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</si>
  <si>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</si>
  <si>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</si>
  <si>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</si>
  <si>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</si>
  <si>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</si>
  <si>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</si>
  <si>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</si>
  <si>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</si>
  <si>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</si>
  <si>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</si>
  <si>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</si>
  <si>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</si>
  <si>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</si>
  <si>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</si>
  <si>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</si>
  <si>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</si>
  <si>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</si>
  <si>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</si>
  <si>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</si>
  <si>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</si>
  <si>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</si>
  <si>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</si>
  <si>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</si>
  <si>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</si>
  <si>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</si>
  <si>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</si>
  <si>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</si>
  <si>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</si>
  <si>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</si>
  <si>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</si>
  <si>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</si>
  <si>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</si>
  <si>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</si>
  <si>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</si>
  <si>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</si>
  <si>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</si>
  <si>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</si>
  <si>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</si>
  <si>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</si>
  <si>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</si>
  <si>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</si>
  <si>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</si>
  <si>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</si>
  <si>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</si>
  <si>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</si>
  <si>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</si>
  <si>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</si>
  <si>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</si>
  <si>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</si>
  <si>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</si>
  <si>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</si>
  <si>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</si>
  <si>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</si>
  <si>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</si>
  <si>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</si>
  <si>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</si>
  <si>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</si>
  <si>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</si>
  <si>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</si>
  <si>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</si>
  <si>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</si>
  <si>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</si>
  <si>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</si>
  <si>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</si>
  <si>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</si>
  <si>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</si>
  <si>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</si>
  <si>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</si>
  <si>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</si>
  <si>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</si>
  <si>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</si>
  <si>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</si>
  <si>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</si>
  <si>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</si>
  <si>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</si>
  <si>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</si>
  <si>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</si>
  <si>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</si>
  <si>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</si>
  <si>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</si>
  <si>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</si>
  <si>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</si>
  <si>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</si>
  <si>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</si>
  <si>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</si>
  <si>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</si>
  <si>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</si>
  <si>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</si>
  <si>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</si>
  <si>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</si>
  <si>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</si>
  <si>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</si>
  <si>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</si>
  <si>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</si>
  <si>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</si>
  <si>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</si>
  <si>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</si>
  <si>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</si>
  <si>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</si>
  <si>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</si>
  <si>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</si>
  <si>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</si>
  <si>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</si>
  <si>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</si>
  <si>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</si>
  <si>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</si>
  <si>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</si>
  <si>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</si>
  <si>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</si>
  <si>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</si>
  <si>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</si>
  <si>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</si>
  <si>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</si>
  <si>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</si>
  <si>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</si>
  <si>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</si>
  <si>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</si>
  <si>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</si>
  <si>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</si>
  <si>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</si>
  <si>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</si>
  <si>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</si>
  <si>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</si>
  <si>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</si>
  <si>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</si>
  <si>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</si>
  <si>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</si>
  <si>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</si>
  <si>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</si>
  <si>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</si>
  <si>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</si>
  <si>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</si>
  <si>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</si>
  <si>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</si>
  <si>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</si>
  <si>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</si>
  <si>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</si>
  <si>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</si>
  <si>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</si>
  <si>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</si>
  <si>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</si>
  <si>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</si>
  <si>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</si>
  <si>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</si>
  <si>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</si>
  <si>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</si>
  <si>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</si>
  <si>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</si>
  <si>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</si>
  <si>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</si>
  <si>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</si>
  <si>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</si>
  <si>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</si>
  <si>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</si>
  <si>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</si>
  <si>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</si>
  <si>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</si>
  <si>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</si>
  <si>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</si>
  <si>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</si>
  <si>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</si>
  <si>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</si>
  <si>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</si>
  <si>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</si>
  <si>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</si>
  <si>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</si>
  <si>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</si>
  <si>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</si>
  <si>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</si>
  <si>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</si>
  <si>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</si>
  <si>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</si>
  <si>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</si>
  <si>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</si>
  <si>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</si>
  <si>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</si>
  <si>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</si>
  <si>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</si>
  <si>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</si>
  <si>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</si>
  <si>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</si>
  <si>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</si>
  <si>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</si>
  <si>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</si>
  <si>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</si>
  <si>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</si>
  <si>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</si>
  <si>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</si>
  <si>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</si>
  <si>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</si>
  <si>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</si>
  <si>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</si>
  <si>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</si>
  <si>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</si>
  <si>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</si>
  <si>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</si>
  <si>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</si>
  <si>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</si>
  <si>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</si>
  <si>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</si>
  <si>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</si>
  <si>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</si>
  <si>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</si>
  <si>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</si>
  <si>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</si>
  <si>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</si>
  <si>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</si>
  <si>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</si>
  <si>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</si>
  <si>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</si>
  <si>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</si>
  <si>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</si>
  <si>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</si>
  <si>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</si>
  <si>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</si>
  <si>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</si>
  <si>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</si>
  <si>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</si>
  <si>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</si>
  <si>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</si>
  <si>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</si>
  <si>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</si>
  <si>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</si>
  <si>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</si>
  <si>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</si>
  <si>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</si>
  <si>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</si>
  <si>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</si>
  <si>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</si>
  <si>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</si>
  <si>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</si>
  <si>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</si>
  <si>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</si>
  <si>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</si>
  <si>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</si>
  <si>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</si>
  <si>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</si>
  <si>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</si>
  <si>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</si>
  <si>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</si>
  <si>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</si>
  <si>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</si>
  <si>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</si>
  <si>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</si>
  <si>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</si>
  <si>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</si>
  <si>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</si>
  <si>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</si>
  <si>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</si>
  <si>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</si>
  <si>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</si>
  <si>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</si>
  <si>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</si>
  <si>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</si>
  <si>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</si>
  <si>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</si>
  <si>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</si>
  <si>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</si>
  <si>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</si>
  <si>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</si>
  <si>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</si>
  <si>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</si>
  <si>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</si>
  <si>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</si>
  <si>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</si>
  <si>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</si>
  <si>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</si>
  <si>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</si>
  <si>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</si>
  <si>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</si>
  <si>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</si>
  <si>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</si>
  <si>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</si>
  <si>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</si>
  <si>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</si>
  <si>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</si>
  <si>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</si>
  <si>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</si>
  <si>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</si>
  <si>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</si>
  <si>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</si>
  <si>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</si>
  <si>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</si>
  <si>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</si>
  <si>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</si>
  <si>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</si>
  <si>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</si>
  <si>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</si>
  <si>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</si>
  <si>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</si>
  <si>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</si>
  <si>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</si>
  <si>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</si>
  <si>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</si>
  <si>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</si>
  <si>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</si>
  <si>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</si>
  <si>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</si>
  <si>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</si>
  <si>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</si>
  <si>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</si>
  <si>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</si>
  <si>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</si>
  <si>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</si>
  <si>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</si>
  <si>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</si>
  <si>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</si>
  <si>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</si>
  <si>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</si>
  <si>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</si>
  <si>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</si>
  <si>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</si>
  <si>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</si>
  <si>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</si>
  <si>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</si>
  <si>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</si>
  <si>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</si>
  <si>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</si>
  <si>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</si>
  <si>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</si>
  <si>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</si>
  <si>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</si>
  <si>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</si>
  <si>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</si>
  <si>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</si>
  <si>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</si>
  <si>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</si>
  <si>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</si>
  <si>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</si>
  <si>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</si>
  <si>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</si>
  <si>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</si>
  <si>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</si>
  <si>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</si>
  <si>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</si>
  <si>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</si>
  <si>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</si>
  <si>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</si>
  <si>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</si>
  <si>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</si>
  <si>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</si>
  <si>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</si>
  <si>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</si>
  <si>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</si>
  <si>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</si>
  <si>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</si>
  <si>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</si>
  <si>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</si>
  <si>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</si>
  <si>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</si>
  <si>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</si>
  <si>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</si>
  <si>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</si>
  <si>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</si>
  <si>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</si>
  <si>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</si>
  <si>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</si>
  <si>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</si>
  <si>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</si>
  <si>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</si>
  <si>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</si>
  <si>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</si>
  <si>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</si>
  <si>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</si>
  <si>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</si>
  <si>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</si>
  <si>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</si>
  <si>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</si>
  <si>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</si>
  <si>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</si>
  <si>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</si>
  <si>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</si>
  <si>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</si>
  <si>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</si>
  <si>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</si>
  <si>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</si>
  <si>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</si>
  <si>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</si>
  <si>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</si>
  <si>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</si>
  <si>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</si>
  <si>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</si>
  <si>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</si>
  <si>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</si>
  <si>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</si>
  <si>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</si>
  <si>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</si>
  <si>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</si>
  <si>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</si>
  <si>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</si>
  <si>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</si>
  <si>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</si>
  <si>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</si>
  <si>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</si>
  <si>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</si>
  <si>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</si>
  <si>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</si>
  <si>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</si>
  <si>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</si>
  <si>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</si>
  <si>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</si>
  <si>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</si>
  <si>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</si>
  <si>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</si>
  <si>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</si>
  <si>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</si>
  <si>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</si>
  <si>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</si>
  <si>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</si>
  <si>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</si>
  <si>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</si>
  <si>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</si>
  <si>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</si>
  <si>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</si>
  <si>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</si>
  <si>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</si>
  <si>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</si>
  <si>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</si>
  <si>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</si>
  <si>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</si>
  <si>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</si>
  <si>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</si>
  <si>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</si>
  <si>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</si>
  <si>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</si>
  <si>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</si>
  <si>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</si>
  <si>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</si>
  <si>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</si>
  <si>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</si>
  <si>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</si>
  <si>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</si>
  <si>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</si>
  <si>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</si>
  <si>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</si>
  <si>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</si>
  <si>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</si>
  <si>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</si>
  <si>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</si>
  <si>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</si>
  <si>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</si>
  <si>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</si>
  <si>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</si>
  <si>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</si>
  <si>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</si>
  <si>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</si>
  <si>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</si>
  <si>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</si>
  <si>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</si>
  <si>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</si>
  <si>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</si>
  <si>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</si>
  <si>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</si>
  <si>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</si>
  <si>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</si>
  <si>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</si>
  <si>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</si>
  <si>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</si>
  <si>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</si>
  <si>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</si>
  <si>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</si>
  <si>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</si>
  <si>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</si>
  <si>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</si>
  <si>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</si>
  <si>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</si>
  <si>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</si>
  <si>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</si>
  <si>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</si>
  <si>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</si>
  <si>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</si>
  <si>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</si>
  <si>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</si>
  <si>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</si>
  <si>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</si>
  <si>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</si>
  <si>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</si>
  <si>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</si>
  <si>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</si>
  <si>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</si>
  <si>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</si>
  <si>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</si>
  <si>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</si>
  <si>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</si>
  <si>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</si>
  <si>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</si>
  <si>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</si>
  <si>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</si>
  <si>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</si>
  <si>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</si>
  <si>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</si>
  <si>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</si>
  <si>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</si>
  <si>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</si>
  <si>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</si>
  <si>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</si>
  <si>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</si>
  <si>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</si>
  <si>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</si>
  <si>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</si>
  <si>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</si>
  <si>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</si>
  <si>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</si>
  <si>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</si>
  <si>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</si>
  <si>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</si>
  <si>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</si>
  <si>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</si>
  <si>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</si>
  <si>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</si>
  <si>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</si>
  <si>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</si>
  <si>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</si>
  <si>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</si>
  <si>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</si>
  <si>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</si>
  <si>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</si>
  <si>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</si>
  <si>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</si>
  <si>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</si>
  <si>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</si>
  <si>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</si>
  <si>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</si>
  <si>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</si>
  <si>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</si>
  <si>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</si>
  <si>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</si>
  <si>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</si>
  <si>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</si>
  <si>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</si>
  <si>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</si>
  <si>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</si>
  <si>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</si>
  <si>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</si>
  <si>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</si>
  <si>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</si>
  <si>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</si>
  <si>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</si>
  <si>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</si>
  <si>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</si>
  <si>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</si>
  <si>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</si>
  <si>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</si>
  <si>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</si>
  <si>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</si>
  <si>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</si>
  <si>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</si>
  <si>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</si>
  <si>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</si>
  <si>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</si>
  <si>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</si>
  <si>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</si>
  <si>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</si>
  <si>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</si>
  <si>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</si>
  <si>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</si>
  <si>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</si>
  <si>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</si>
  <si>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</si>
  <si>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</si>
  <si>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</si>
  <si>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</si>
  <si>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</si>
  <si>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</si>
  <si>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</si>
  <si>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</si>
  <si>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</si>
  <si>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</si>
  <si>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</si>
  <si>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</si>
  <si>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</si>
  <si>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</si>
  <si>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</si>
  <si>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</si>
  <si>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</si>
  <si>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</si>
  <si>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</si>
  <si>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</si>
  <si>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</si>
  <si>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</si>
  <si>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</si>
  <si>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</si>
  <si>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</si>
  <si>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</si>
  <si>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</si>
  <si>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</si>
  <si>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</si>
  <si>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</si>
  <si>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</si>
  <si>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</si>
  <si>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</si>
  <si>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</si>
  <si>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</si>
  <si>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</si>
  <si>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</si>
  <si>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</si>
  <si>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</si>
  <si>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</si>
  <si>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</si>
  <si>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</si>
  <si>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</si>
  <si>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</si>
  <si>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</si>
  <si>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</si>
  <si>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</si>
  <si>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</si>
  <si>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</si>
  <si>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</si>
  <si>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</si>
  <si>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</si>
  <si>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</si>
  <si>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</si>
  <si>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</si>
  <si>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</si>
  <si>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</si>
  <si>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</si>
  <si>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</si>
  <si>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</si>
  <si>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</si>
  <si>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</si>
  <si>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</si>
  <si>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</si>
  <si>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</si>
  <si>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</si>
  <si>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</si>
  <si>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</si>
  <si>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</si>
  <si>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</si>
  <si>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</si>
  <si>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</si>
  <si>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</si>
  <si>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</si>
  <si>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</si>
  <si>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</si>
  <si>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</si>
  <si>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</si>
  <si>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</si>
  <si>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</si>
  <si>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</si>
  <si>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</si>
  <si>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</si>
  <si>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</si>
  <si>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</si>
  <si>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</si>
  <si>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</si>
  <si>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</si>
  <si>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</si>
  <si>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</si>
  <si>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</si>
  <si>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</si>
  <si>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</si>
  <si>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</si>
  <si>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</si>
  <si>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</si>
  <si>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</si>
  <si>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</si>
  <si>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</si>
  <si>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</si>
  <si>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</si>
  <si>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</si>
  <si>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</si>
  <si>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</si>
  <si>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</si>
  <si>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</si>
  <si>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</si>
  <si>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</si>
  <si>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</si>
  <si>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</si>
  <si>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</si>
  <si>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</si>
  <si>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</si>
  <si>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</si>
  <si>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</si>
  <si>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</si>
  <si>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</si>
  <si>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</si>
  <si>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</si>
  <si>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</si>
  <si>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</si>
  <si>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</si>
  <si>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</si>
  <si>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</si>
  <si>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</si>
  <si>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</si>
  <si>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</si>
  <si>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</si>
  <si>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</si>
  <si>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</si>
  <si>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</si>
  <si>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</si>
  <si>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</si>
  <si>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</si>
  <si>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</si>
  <si>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</si>
  <si>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</si>
  <si>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</si>
  <si>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</si>
  <si>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</si>
  <si>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</si>
  <si>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</si>
  <si>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</si>
  <si>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</si>
  <si>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</si>
  <si>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</si>
  <si>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</si>
  <si>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</si>
  <si>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</si>
  <si>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</si>
  <si>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</si>
  <si>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</si>
  <si>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</si>
  <si>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</si>
  <si>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</si>
  <si>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</si>
  <si>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</si>
  <si>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</si>
  <si>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</si>
  <si>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</si>
  <si>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</si>
  <si>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</si>
  <si>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</si>
  <si>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</si>
  <si>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</si>
  <si>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</si>
  <si>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</si>
  <si>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</si>
  <si>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</si>
  <si>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</si>
  <si>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</si>
  <si>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</si>
  <si>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</si>
  <si>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</si>
  <si>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</si>
  <si>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</si>
  <si>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</si>
  <si>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</si>
  <si>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</si>
  <si>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</si>
  <si>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</si>
  <si>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</si>
  <si>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</si>
  <si>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</si>
  <si>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</si>
  <si>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</si>
  <si>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</si>
  <si>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</si>
  <si>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</si>
  <si>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</si>
  <si>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</si>
  <si>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</si>
  <si>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</si>
  <si>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</si>
  <si>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</si>
  <si>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</si>
  <si>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</si>
  <si>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</si>
  <si>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</si>
  <si>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</si>
  <si>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</si>
  <si>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</si>
  <si>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</si>
  <si>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</si>
  <si>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</si>
  <si>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</si>
  <si>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</si>
  <si>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</si>
  <si>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</si>
  <si>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</si>
  <si>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</si>
  <si>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</si>
  <si>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</si>
  <si>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</si>
  <si>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</si>
  <si>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</si>
  <si>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</si>
  <si>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</si>
  <si>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</si>
  <si>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</si>
  <si>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</si>
  <si>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</si>
  <si>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</si>
  <si>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</si>
  <si>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</si>
  <si>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</si>
  <si>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</si>
  <si>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</si>
  <si>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</si>
  <si>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</si>
  <si>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</si>
  <si>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</si>
  <si>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</si>
  <si>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</si>
  <si>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</si>
  <si>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</si>
  <si>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</si>
  <si>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</si>
  <si>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</si>
  <si>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</si>
  <si>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</si>
  <si>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</si>
  <si>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</si>
  <si>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</si>
  <si>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</si>
  <si>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</si>
  <si>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</si>
  <si>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</si>
  <si>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</si>
  <si>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</si>
  <si>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</si>
  <si>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</si>
  <si>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</si>
  <si>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</si>
  <si>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</si>
  <si>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</si>
  <si>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</si>
  <si>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</si>
  <si>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</si>
  <si>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</si>
  <si>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</si>
  <si>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</si>
  <si>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</si>
  <si>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</si>
  <si>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</si>
  <si>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</si>
  <si>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</si>
  <si>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</si>
  <si>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</si>
  <si>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</si>
  <si>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</si>
  <si>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</si>
  <si>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</si>
  <si>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</si>
  <si>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</si>
  <si>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</si>
  <si>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</si>
  <si>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</si>
  <si>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</si>
  <si>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</si>
  <si>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</si>
  <si>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</si>
  <si>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</si>
  <si>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</si>
  <si>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</si>
  <si>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</si>
  <si>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</si>
  <si>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</si>
  <si>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</si>
  <si>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</si>
  <si>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</si>
  <si>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</si>
  <si>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</si>
  <si>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</si>
  <si>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</si>
  <si>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</si>
  <si>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</si>
  <si>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</si>
  <si>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</si>
  <si>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</si>
  <si>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</si>
  <si>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</si>
  <si>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</si>
  <si>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</si>
  <si>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</si>
  <si>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</si>
  <si>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</si>
  <si>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</si>
  <si>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</si>
  <si>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</si>
  <si>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</si>
  <si>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</si>
  <si>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</si>
  <si>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</si>
  <si>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</si>
  <si>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</si>
  <si>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</si>
  <si>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</si>
  <si>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</si>
  <si>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</si>
  <si>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</si>
  <si>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</si>
  <si>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</si>
  <si>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</si>
  <si>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</si>
  <si>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</si>
  <si>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</si>
  <si>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</si>
  <si>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</si>
  <si>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</si>
  <si>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</si>
  <si>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</si>
  <si>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</si>
  <si>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</si>
  <si>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</si>
  <si>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</si>
  <si>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</si>
  <si>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</si>
  <si>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</si>
  <si>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</si>
  <si>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</si>
  <si>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</si>
  <si>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</si>
  <si>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</si>
  <si>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</si>
  <si>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</si>
  <si>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</si>
  <si>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</si>
  <si>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</si>
  <si>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</si>
  <si>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</si>
  <si>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</si>
  <si>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</si>
  <si>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</si>
  <si>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</si>
  <si>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</si>
  <si>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</si>
  <si>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</si>
  <si>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</si>
  <si>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</si>
  <si>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</si>
  <si>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</si>
  <si>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</si>
  <si>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</si>
  <si>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</si>
  <si>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</si>
  <si>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</si>
  <si>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</si>
  <si>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</si>
  <si>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</si>
  <si>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</si>
  <si>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</si>
  <si>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</si>
  <si>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</si>
  <si>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</si>
  <si>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</si>
  <si>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</si>
  <si>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</si>
  <si>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</si>
  <si>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</si>
  <si>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</si>
  <si>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</si>
  <si>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</si>
  <si>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</si>
  <si>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</si>
  <si>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</si>
  <si>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</si>
  <si>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</si>
  <si>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</si>
  <si>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</si>
  <si>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</si>
  <si>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</si>
  <si>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</si>
  <si>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</si>
  <si>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</si>
  <si>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</si>
  <si>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</si>
  <si>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</si>
  <si>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</si>
  <si>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</si>
  <si>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</si>
  <si>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</si>
  <si>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</si>
  <si>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</si>
  <si>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</si>
  <si>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</si>
  <si>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</si>
  <si>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</si>
  <si>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</si>
  <si>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</si>
  <si>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</si>
  <si>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</si>
  <si>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</si>
  <si>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</si>
  <si>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</si>
  <si>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</si>
  <si>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</si>
  <si>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</si>
  <si>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</si>
  <si>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</si>
  <si>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</si>
  <si>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</si>
  <si>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</si>
  <si>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</si>
  <si>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</si>
  <si>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</si>
  <si>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</si>
  <si>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</si>
  <si>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</si>
  <si>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</si>
  <si>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</si>
  <si>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</si>
  <si>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</si>
  <si>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</si>
  <si>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</si>
  <si>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</si>
  <si>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</si>
  <si>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</si>
  <si>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</si>
  <si>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</si>
  <si>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</si>
  <si>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</si>
  <si>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</si>
  <si>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</si>
  <si>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</si>
  <si>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</si>
  <si>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</si>
  <si>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</si>
  <si>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</si>
  <si>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</si>
  <si>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</si>
  <si>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</si>
  <si>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</si>
  <si>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</si>
  <si>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</si>
  <si>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</si>
  <si>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</si>
  <si>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</si>
  <si>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</si>
  <si>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</si>
  <si>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</si>
  <si>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</si>
  <si>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</si>
  <si>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</si>
  <si>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</si>
  <si>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</si>
  <si>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</si>
  <si>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</si>
  <si>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</si>
  <si>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</si>
  <si>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</si>
  <si>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</si>
  <si>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</si>
  <si>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</si>
  <si>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</si>
  <si>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</si>
  <si>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</si>
  <si>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</si>
  <si>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</si>
  <si>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</si>
  <si>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</si>
  <si>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</si>
  <si>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</si>
  <si>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</si>
  <si>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</si>
  <si>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</si>
  <si>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</si>
  <si>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</si>
  <si>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</si>
  <si>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</si>
  <si>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</si>
  <si>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</si>
  <si>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</si>
  <si>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</si>
  <si>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</si>
  <si>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</si>
  <si>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</si>
  <si>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</si>
  <si>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</si>
  <si>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</si>
  <si>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</si>
  <si>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</si>
  <si>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</si>
  <si>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</si>
  <si>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</si>
  <si>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</si>
  <si>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</si>
  <si>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</si>
  <si>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</si>
  <si>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</si>
  <si>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</si>
  <si>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</si>
  <si>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</si>
  <si>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</si>
  <si>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</si>
  <si>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</si>
  <si>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</si>
  <si>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</si>
  <si>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</si>
  <si>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</si>
  <si>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</si>
  <si>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</si>
  <si>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</si>
  <si>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</si>
  <si>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</si>
  <si>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</si>
  <si>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</si>
  <si>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</si>
  <si>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</si>
  <si>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</si>
  <si>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</si>
  <si>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</si>
  <si>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</si>
  <si>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</si>
  <si>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</si>
  <si>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</si>
  <si>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</si>
  <si>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</si>
  <si>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</si>
  <si>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</si>
  <si>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</si>
  <si>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</si>
  <si>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</si>
  <si>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</si>
  <si>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</si>
  <si>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</si>
  <si>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</si>
  <si>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</si>
  <si>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</si>
  <si>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</si>
  <si>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</si>
  <si>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</si>
  <si>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</si>
  <si>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</si>
  <si>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</si>
  <si>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</si>
  <si>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</si>
  <si>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</si>
  <si>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</si>
  <si>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</si>
  <si>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</si>
  <si>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</si>
  <si>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</si>
  <si>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</si>
  <si>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</si>
  <si>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</si>
  <si>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</si>
  <si>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</si>
  <si>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</si>
  <si>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</si>
  <si>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</si>
  <si>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</si>
  <si>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</si>
  <si>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</si>
  <si>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</si>
  <si>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</si>
  <si>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</si>
  <si>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</si>
  <si>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</si>
  <si>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</si>
  <si>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</si>
  <si>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</si>
  <si>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</si>
  <si>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</si>
  <si>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</si>
  <si>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</si>
  <si>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</si>
  <si>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</si>
  <si>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</si>
  <si>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</si>
  <si>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</si>
  <si>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</si>
  <si>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</si>
  <si>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</si>
  <si>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</si>
  <si>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</si>
  <si>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</si>
  <si>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</si>
  <si>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</si>
  <si>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</si>
  <si>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</si>
  <si>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</si>
  <si>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</si>
  <si>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</si>
  <si>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</si>
  <si>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</si>
  <si>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</si>
  <si>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</si>
  <si>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</si>
  <si>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</si>
  <si>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</si>
  <si>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</si>
  <si>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</si>
  <si>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</si>
  <si>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</si>
  <si>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</si>
  <si>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</si>
  <si>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</si>
  <si>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</si>
  <si>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</si>
  <si>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</si>
  <si>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</si>
  <si>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</si>
  <si>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</si>
  <si>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</si>
  <si>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</si>
  <si>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</si>
  <si>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</si>
  <si>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</si>
  <si>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</si>
  <si>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</si>
  <si>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</si>
  <si>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</si>
  <si>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</si>
  <si>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</si>
  <si>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</si>
  <si>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</si>
  <si>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</si>
  <si>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</si>
  <si>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</si>
  <si>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</si>
  <si>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</si>
  <si>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</si>
  <si>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</si>
  <si>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</si>
  <si>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</si>
  <si>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</si>
  <si>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</si>
  <si>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</si>
  <si>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</si>
  <si>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</si>
  <si>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</si>
  <si>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</si>
  <si>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</si>
  <si>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</si>
  <si>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</si>
  <si>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</si>
  <si>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</si>
  <si>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</si>
  <si>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</si>
  <si>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</si>
  <si>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</si>
  <si>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</si>
  <si>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</si>
  <si>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</si>
  <si>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</si>
  <si>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</si>
  <si>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</si>
  <si>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</si>
  <si>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</si>
  <si>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</si>
  <si>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</si>
  <si>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</si>
  <si>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</si>
  <si>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</si>
  <si>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</si>
  <si>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</si>
  <si>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</si>
  <si>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</si>
  <si>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</si>
  <si>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</si>
  <si>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</si>
  <si>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</si>
  <si>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</si>
  <si>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</si>
  <si>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</si>
  <si>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</si>
  <si>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</si>
  <si>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</si>
  <si>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</si>
  <si>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</si>
  <si>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</si>
  <si>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</si>
  <si>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</si>
  <si>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</si>
  <si>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</si>
  <si>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</si>
  <si>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</si>
  <si>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</si>
  <si>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</si>
  <si>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</si>
  <si>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</si>
  <si>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</si>
  <si>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</si>
  <si>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</si>
  <si>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</si>
  <si>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</si>
  <si>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</si>
  <si>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</si>
  <si>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</si>
  <si>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</si>
  <si>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</si>
  <si>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</si>
  <si>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</si>
  <si>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</si>
  <si>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</si>
  <si>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</si>
  <si>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</si>
  <si>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</si>
  <si>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</si>
  <si>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</si>
  <si>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</si>
  <si>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</si>
  <si>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</si>
  <si>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</si>
  <si>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</si>
  <si>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</si>
  <si>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</si>
  <si>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</si>
  <si>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</si>
  <si>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</si>
  <si>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</si>
  <si>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</si>
  <si>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</si>
  <si>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</si>
  <si>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</si>
  <si>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</si>
  <si>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</si>
  <si>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</si>
  <si>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</si>
  <si>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</si>
  <si>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</si>
  <si>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</si>
  <si>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</si>
  <si>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</si>
  <si>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</si>
  <si>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</si>
  <si>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</si>
  <si>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</si>
  <si>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</si>
  <si>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</si>
  <si>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</si>
  <si>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</si>
  <si>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</si>
  <si>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</si>
  <si>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</si>
  <si>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</si>
  <si>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</si>
  <si>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</si>
  <si>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</si>
  <si>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</si>
  <si>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</si>
  <si>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</si>
  <si>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</si>
  <si>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</si>
  <si>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</si>
  <si>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</si>
  <si>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</si>
  <si>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</si>
  <si>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</si>
  <si>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</si>
  <si>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</si>
  <si>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</si>
  <si>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</si>
  <si>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</si>
  <si>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</si>
  <si>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</si>
  <si>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</si>
  <si>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</si>
  <si>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</si>
  <si>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</si>
  <si>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</si>
  <si>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</si>
  <si>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</si>
  <si>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</si>
  <si>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</si>
  <si>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</si>
  <si>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</si>
  <si>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</si>
  <si>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</si>
  <si>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</si>
  <si>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</si>
  <si>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</si>
  <si>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</si>
  <si>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</si>
  <si>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</si>
  <si>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</si>
  <si>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</si>
  <si>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</si>
  <si>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</si>
  <si>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</si>
  <si>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</si>
  <si>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</si>
  <si>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</si>
  <si>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</si>
  <si>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</si>
  <si>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</si>
  <si>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</si>
  <si>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</si>
  <si>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</si>
  <si>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</si>
  <si>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</si>
  <si>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</si>
  <si>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</si>
  <si>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</si>
  <si>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</si>
  <si>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</si>
  <si>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</si>
  <si>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</si>
  <si>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</si>
  <si>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</si>
  <si>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</si>
  <si>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</si>
  <si>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</si>
  <si>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</si>
  <si>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</si>
  <si>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</si>
  <si>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</si>
  <si>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</si>
  <si>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</si>
  <si>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</si>
  <si>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</si>
  <si>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</si>
  <si>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</si>
  <si>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</si>
  <si>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</si>
  <si>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</si>
  <si>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</si>
  <si>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</si>
  <si>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</si>
  <si>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</si>
  <si>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</si>
  <si>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</si>
  <si>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</si>
  <si>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</si>
  <si>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</si>
  <si>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</si>
  <si>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</si>
  <si>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</si>
  <si>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</si>
  <si>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</si>
  <si>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</si>
  <si>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</si>
  <si>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</si>
  <si>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</si>
  <si>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</si>
  <si>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</si>
  <si>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</si>
  <si>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</si>
  <si>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</si>
  <si>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</si>
  <si>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</si>
  <si>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</si>
  <si>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</si>
  <si>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</si>
  <si>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</si>
  <si>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</si>
  <si>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</si>
  <si>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</si>
  <si>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</si>
  <si>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</si>
  <si>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</si>
  <si>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</si>
  <si>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</si>
  <si>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</si>
  <si>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</si>
  <si>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</si>
  <si>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</si>
  <si>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</si>
  <si>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</si>
  <si>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</si>
  <si>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</si>
  <si>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</si>
  <si>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</si>
  <si>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</si>
  <si>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</si>
  <si>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</si>
  <si>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</si>
  <si>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</si>
  <si>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</si>
  <si>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</si>
  <si>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</si>
  <si>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</si>
  <si>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</si>
  <si>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</si>
  <si>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</si>
  <si>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</si>
  <si>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</si>
  <si>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</si>
  <si>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</si>
  <si>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</si>
  <si>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</si>
  <si>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</si>
  <si>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</si>
  <si>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</si>
  <si>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</si>
  <si>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</si>
  <si>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</si>
  <si>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</si>
  <si>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</si>
  <si>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</si>
  <si>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</si>
  <si>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</si>
  <si>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</si>
  <si>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</si>
  <si>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</si>
  <si>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</si>
  <si>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</si>
  <si>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</si>
  <si>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</si>
  <si>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</si>
  <si>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</si>
  <si>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</si>
  <si>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</si>
  <si>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</si>
  <si>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</si>
  <si>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</si>
  <si>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</si>
  <si>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</si>
  <si>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</si>
  <si>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</si>
  <si>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</si>
  <si>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</si>
  <si>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</si>
  <si>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</si>
  <si>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</si>
  <si>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</si>
  <si>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</si>
  <si>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</si>
  <si>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</si>
  <si>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</si>
  <si>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</si>
  <si>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</si>
  <si>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</si>
  <si>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</si>
  <si>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</si>
  <si>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</si>
  <si>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</si>
  <si>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</si>
  <si>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</si>
  <si>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</si>
  <si>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</si>
  <si>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</si>
  <si>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</si>
  <si>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</si>
  <si>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</si>
  <si>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</si>
  <si>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</si>
  <si>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</si>
  <si>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</si>
  <si>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</si>
  <si>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</si>
  <si>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</si>
  <si>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</si>
  <si>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</si>
  <si>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</si>
  <si>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</si>
  <si>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</si>
  <si>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</si>
  <si>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</si>
  <si>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</si>
  <si>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</si>
  <si>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</si>
  <si>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</si>
  <si>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</si>
  <si>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</si>
  <si>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</si>
  <si>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</si>
  <si>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</si>
  <si>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</si>
  <si>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</si>
  <si>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</si>
  <si>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</si>
  <si>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</si>
  <si>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</si>
  <si>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</si>
  <si>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</si>
  <si>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</si>
  <si>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</si>
  <si>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</si>
  <si>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</si>
  <si>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</si>
  <si>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</si>
  <si>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</si>
  <si>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</si>
  <si>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</si>
  <si>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</si>
  <si>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</si>
  <si>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</si>
  <si>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</si>
  <si>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</si>
  <si>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</si>
  <si>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</si>
  <si>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</si>
  <si>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</si>
  <si>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</si>
  <si>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</si>
  <si>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</si>
  <si>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</si>
  <si>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</si>
  <si>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</si>
  <si>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</si>
  <si>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</si>
  <si>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</si>
  <si>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</si>
  <si>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</si>
  <si>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</si>
  <si>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</si>
  <si>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</si>
  <si>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</si>
  <si>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</si>
  <si>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</si>
  <si>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</si>
  <si>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</si>
  <si>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</si>
  <si>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</si>
  <si>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</si>
  <si>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</si>
  <si>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</si>
  <si>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</si>
  <si>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</si>
  <si>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</si>
  <si>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</si>
  <si>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</si>
  <si>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</si>
  <si>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</si>
  <si>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</si>
  <si>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</si>
  <si>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</si>
  <si>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</si>
  <si>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</si>
  <si>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</si>
  <si>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</si>
  <si>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</si>
  <si>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</si>
  <si>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</si>
  <si>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</si>
  <si>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</si>
  <si>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</si>
  <si>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</si>
  <si>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</si>
  <si>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</si>
  <si>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</si>
  <si>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</si>
  <si>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</si>
  <si>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</si>
  <si>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</si>
  <si>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</si>
  <si>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</si>
  <si>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</si>
  <si>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</si>
  <si>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</si>
  <si>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</si>
  <si>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</si>
  <si>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</si>
  <si>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</si>
  <si>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</si>
  <si>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</si>
  <si>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</si>
  <si>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</si>
  <si>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</si>
  <si>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</si>
  <si>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</si>
  <si>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</si>
  <si>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</si>
  <si>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</si>
  <si>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</si>
  <si>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</si>
  <si>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</si>
  <si>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</si>
  <si>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</si>
  <si>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</si>
  <si>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</si>
  <si>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</si>
  <si>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</si>
  <si>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</si>
  <si>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</si>
  <si>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</si>
  <si>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</si>
  <si>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</si>
  <si>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</si>
  <si>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</si>
  <si>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</si>
  <si>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</si>
  <si>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</si>
  <si>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</si>
  <si>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</si>
  <si>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</si>
  <si>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</si>
  <si>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</si>
  <si>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</si>
  <si>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</si>
  <si>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</si>
  <si>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</si>
  <si>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</si>
  <si>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</si>
  <si>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</si>
  <si>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</si>
  <si>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</si>
  <si>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</si>
  <si>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</si>
  <si>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</si>
  <si>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</si>
  <si>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</si>
  <si>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</si>
  <si>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</si>
  <si>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</si>
  <si>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</si>
  <si>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</si>
  <si>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</si>
  <si>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</si>
  <si>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</si>
  <si>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</si>
  <si>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</si>
  <si>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</si>
  <si>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</si>
  <si>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</si>
  <si>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</si>
  <si>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</si>
  <si>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</si>
  <si>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</si>
  <si>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</si>
  <si>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</si>
  <si>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</si>
  <si>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</si>
  <si>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</si>
  <si>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</si>
  <si>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</si>
  <si>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</si>
  <si>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</si>
  <si>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</si>
  <si>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</si>
  <si>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</si>
  <si>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</si>
  <si>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</si>
  <si>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</si>
  <si>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</si>
  <si>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</si>
  <si>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</si>
  <si>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</si>
  <si>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</si>
  <si>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</si>
  <si>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</si>
  <si>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</si>
  <si>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</si>
  <si>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</si>
  <si>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</si>
  <si>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</si>
  <si>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</si>
  <si>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</si>
  <si>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</si>
  <si>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</si>
  <si>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</si>
  <si>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</si>
  <si>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</si>
  <si>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</si>
  <si>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</si>
  <si>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</si>
  <si>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</si>
  <si>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</si>
  <si>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</si>
  <si>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</si>
  <si>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</si>
  <si>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</si>
  <si>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</si>
  <si>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</si>
  <si>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</si>
  <si>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</si>
  <si>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</si>
  <si>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</si>
  <si>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</si>
  <si>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</si>
  <si>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</si>
  <si>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</si>
  <si>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</si>
  <si>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</si>
  <si>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</si>
  <si>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</si>
  <si>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</si>
  <si>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</si>
  <si>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</si>
  <si>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</si>
  <si>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</si>
  <si>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</si>
  <si>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</si>
  <si>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</si>
  <si>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</si>
  <si>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</si>
  <si>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</si>
  <si>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</si>
  <si>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</si>
  <si>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</si>
  <si>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</si>
  <si>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</si>
  <si>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</si>
  <si>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</si>
  <si>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</si>
  <si>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</si>
  <si>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</si>
  <si>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</si>
  <si>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</si>
  <si>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</si>
  <si>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</si>
  <si>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</si>
  <si>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</si>
  <si>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</si>
  <si>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</si>
  <si>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</si>
  <si>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</si>
  <si>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</si>
  <si>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</si>
  <si>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</si>
  <si>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</si>
  <si>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</si>
  <si>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</si>
  <si>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</si>
  <si>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</si>
  <si>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</si>
  <si>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</si>
  <si>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</si>
  <si>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</si>
  <si>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</si>
  <si>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</si>
  <si>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</si>
  <si>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</si>
  <si>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</si>
  <si>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</si>
  <si>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</si>
  <si>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</si>
  <si>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</si>
  <si>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</si>
  <si>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</si>
  <si>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</si>
  <si>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</si>
  <si>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</si>
  <si>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</si>
  <si>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</si>
  <si>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</si>
  <si>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</si>
  <si>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</si>
  <si>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</si>
  <si>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</si>
  <si>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</si>
  <si>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</si>
  <si>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</si>
  <si>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</si>
  <si>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</si>
  <si>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</si>
  <si>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</si>
  <si>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</si>
  <si>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</si>
  <si>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</si>
  <si>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</si>
  <si>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</si>
  <si>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</si>
  <si>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</si>
  <si>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</si>
  <si>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</si>
  <si>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</si>
  <si>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</si>
  <si>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</si>
  <si>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</si>
  <si>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</si>
  <si>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</si>
  <si>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</si>
  <si>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</si>
  <si>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</si>
  <si>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</si>
  <si>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</si>
  <si>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</si>
  <si>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</si>
  <si>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</si>
  <si>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</si>
  <si>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</si>
  <si>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</si>
  <si>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</si>
  <si>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</si>
  <si>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</si>
  <si>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</si>
  <si>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</si>
  <si>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</si>
  <si>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</si>
  <si>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</si>
  <si>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</si>
  <si>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</si>
  <si>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</si>
  <si>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</si>
  <si>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</si>
  <si>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</si>
  <si>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</si>
  <si>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</si>
  <si>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</si>
  <si>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</si>
  <si>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</si>
  <si>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</si>
  <si>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</si>
  <si>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</si>
  <si>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</si>
  <si>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</si>
  <si>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</si>
  <si>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</si>
  <si>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</si>
  <si>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</si>
  <si>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</si>
  <si>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</si>
  <si>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</si>
  <si>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</si>
  <si>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</si>
  <si>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</si>
  <si>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</si>
  <si>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</si>
  <si>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</si>
  <si>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</si>
  <si>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</si>
  <si>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</si>
  <si>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</si>
  <si>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</si>
  <si>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</si>
  <si>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</si>
  <si>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</si>
  <si>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</si>
  <si>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</si>
  <si>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</si>
  <si>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</si>
  <si>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</si>
  <si>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</si>
  <si>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</si>
  <si>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</si>
  <si>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</si>
  <si>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</si>
  <si>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</si>
  <si>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</si>
  <si>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</si>
  <si>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</si>
  <si>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</si>
  <si>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</si>
  <si>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</si>
  <si>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</si>
  <si>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</si>
  <si>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</si>
  <si>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</si>
  <si>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</si>
  <si>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</si>
  <si>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</si>
  <si>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</si>
  <si>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</si>
  <si>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</si>
  <si>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</si>
  <si>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</si>
  <si>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</si>
  <si>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</si>
  <si>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</si>
  <si>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</si>
  <si>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</si>
  <si>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</si>
  <si>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</si>
  <si>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</si>
  <si>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</si>
  <si>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</si>
  <si>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</si>
  <si>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</si>
  <si>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</si>
  <si>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</si>
  <si>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</si>
  <si>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</si>
  <si>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</si>
  <si>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</si>
  <si>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</si>
  <si>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</si>
  <si>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</si>
  <si>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</si>
  <si>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</si>
  <si>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</si>
  <si>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</si>
  <si>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</si>
  <si>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</si>
  <si>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</si>
  <si>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</si>
  <si>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</si>
  <si>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</si>
  <si>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</si>
  <si>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</si>
  <si>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</si>
  <si>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</si>
  <si>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</si>
  <si>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</si>
  <si>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</si>
  <si>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</si>
  <si>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</si>
  <si>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</si>
  <si>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</si>
  <si>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</si>
  <si>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</si>
  <si>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</si>
  <si>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</si>
  <si>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</si>
  <si>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</si>
  <si>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</si>
  <si>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</si>
  <si>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</si>
  <si>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</si>
  <si>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</si>
  <si>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</si>
  <si>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</si>
  <si>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</si>
  <si>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</si>
  <si>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</si>
  <si>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</si>
  <si>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</si>
  <si>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</si>
  <si>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</si>
  <si>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</si>
  <si>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</si>
  <si>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</si>
  <si>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</si>
  <si>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</si>
  <si>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</si>
  <si>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</si>
  <si>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</si>
  <si>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</si>
  <si>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</si>
  <si>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</si>
  <si>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</si>
  <si>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</si>
  <si>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</si>
  <si>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</si>
  <si>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</si>
  <si>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</si>
  <si>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</si>
  <si>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</si>
  <si>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</si>
  <si>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</si>
  <si>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</si>
  <si>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</si>
  <si>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</si>
  <si>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</si>
  <si>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</si>
  <si>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</si>
  <si>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</si>
  <si>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</si>
  <si>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</si>
  <si>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</si>
  <si>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</si>
  <si>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</si>
  <si>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</si>
  <si>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</si>
  <si>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</si>
  <si>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</si>
  <si>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</si>
  <si>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</si>
  <si>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</si>
  <si>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</si>
  <si>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</si>
  <si>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</si>
  <si>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</si>
  <si>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</si>
  <si>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</si>
  <si>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</si>
  <si>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</si>
  <si>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</si>
  <si>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</si>
  <si>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</si>
  <si>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</si>
  <si>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</si>
  <si>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</si>
  <si>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</si>
  <si>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</si>
  <si>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</si>
  <si>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</si>
  <si>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</si>
  <si>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</si>
  <si>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</si>
  <si>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</si>
  <si>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</si>
  <si>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</si>
  <si>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</si>
  <si>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</si>
  <si>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</si>
  <si>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</si>
  <si>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</si>
  <si>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</si>
  <si>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</si>
  <si>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</si>
  <si>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</si>
  <si>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</si>
  <si>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</si>
  <si>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</si>
  <si>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</si>
  <si>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</si>
  <si>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</si>
  <si>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</si>
  <si>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</si>
  <si>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</si>
  <si>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</si>
  <si>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</si>
  <si>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</si>
  <si>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</si>
  <si>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</si>
  <si>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</si>
  <si>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</si>
  <si>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</si>
  <si>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</si>
  <si>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</si>
  <si>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</si>
  <si>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</si>
  <si>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</si>
  <si>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</si>
  <si>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</si>
  <si>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</si>
  <si>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</si>
  <si>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</si>
  <si>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</si>
  <si>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</si>
  <si>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</si>
  <si>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</si>
  <si>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</si>
  <si>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</si>
  <si>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</si>
  <si>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</si>
  <si>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</si>
  <si>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</si>
  <si>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</si>
  <si>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</si>
  <si>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</si>
  <si>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</si>
  <si>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</si>
  <si>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</si>
  <si>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</si>
  <si>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</si>
  <si>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</si>
  <si>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</si>
  <si>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</si>
  <si>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</si>
  <si>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</si>
  <si>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</si>
  <si>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</si>
  <si>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</si>
  <si>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</si>
  <si>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</si>
  <si>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</si>
  <si>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</si>
  <si>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</si>
  <si>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</si>
  <si>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</si>
  <si>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</si>
  <si>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</si>
  <si>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</si>
  <si>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</si>
  <si>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</si>
  <si>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</si>
  <si>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</si>
  <si>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</si>
  <si>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</si>
  <si>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</si>
  <si>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</si>
  <si>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</si>
  <si>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</si>
  <si>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</si>
  <si>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</si>
  <si>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</si>
  <si>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</si>
  <si>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</si>
  <si>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</si>
  <si>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</si>
  <si>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</si>
  <si>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</si>
  <si>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</si>
  <si>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</si>
  <si>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</si>
  <si>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</si>
  <si>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</si>
  <si>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</si>
  <si>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</si>
  <si>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</si>
  <si>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</si>
  <si>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</si>
  <si>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</si>
  <si>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</si>
  <si>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</si>
  <si>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</si>
  <si>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</si>
  <si>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</si>
  <si>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</si>
  <si>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</si>
  <si>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</si>
  <si>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</si>
  <si>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</si>
  <si>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</si>
  <si>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</si>
  <si>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</si>
  <si>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</si>
  <si>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</si>
  <si>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</si>
  <si>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</si>
  <si>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</si>
  <si>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</si>
  <si>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</si>
  <si>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</si>
  <si>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</si>
  <si>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</si>
  <si>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</si>
  <si>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</si>
  <si>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</si>
  <si>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</si>
  <si>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</si>
  <si>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</si>
  <si>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</si>
  <si>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</si>
  <si>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</si>
  <si>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</si>
  <si>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</si>
  <si>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</si>
  <si>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</si>
  <si>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</si>
  <si>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</si>
  <si>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</si>
  <si>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</si>
  <si>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</si>
  <si>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</si>
  <si>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</si>
  <si>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</si>
  <si>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</si>
  <si>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</si>
  <si>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三重県</t>
    <rPh sb="0" eb="3">
      <t>ミエケン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</si>
</sst>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4654" y="617852"/>
          <a:ext cx="48147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873250"/>
          <a:ext cx="85524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35038" y="35694938"/>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35038" y="3717925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35038" y="35694938"/>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35038" y="14739938"/>
              <a:ext cx="171450"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35038" y="17327563"/>
              <a:ext cx="171450"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0413" y="20177125"/>
              <a:ext cx="155575"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945438" y="161185"/>
          <a:ext cx="4380045" cy="2858744"/>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35038" y="28265755"/>
              <a:ext cx="164465" cy="4270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35038" y="32289750"/>
              <a:ext cx="16446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101</xdr:row>
          <xdr:rowOff>0</xdr:rowOff>
        </xdr:from>
        <xdr:to>
          <xdr:col>5</xdr:col>
          <xdr:colOff>203200</xdr:colOff>
          <xdr:row>102</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102</xdr:row>
          <xdr:rowOff>19050</xdr:rowOff>
        </xdr:from>
        <xdr:to>
          <xdr:col>5</xdr:col>
          <xdr:colOff>203200</xdr:colOff>
          <xdr:row>103</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102</xdr:row>
          <xdr:rowOff>228600</xdr:rowOff>
        </xdr:from>
        <xdr:to>
          <xdr:col>5</xdr:col>
          <xdr:colOff>203200</xdr:colOff>
          <xdr:row>104</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103</xdr:row>
          <xdr:rowOff>222250</xdr:rowOff>
        </xdr:from>
        <xdr:to>
          <xdr:col>5</xdr:col>
          <xdr:colOff>203200</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105</xdr:row>
          <xdr:rowOff>355600</xdr:rowOff>
        </xdr:from>
        <xdr:to>
          <xdr:col>6</xdr:col>
          <xdr:colOff>12700</xdr:colOff>
          <xdr:row>106</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105</xdr:row>
          <xdr:rowOff>12700</xdr:rowOff>
        </xdr:from>
        <xdr:to>
          <xdr:col>6</xdr:col>
          <xdr:colOff>12700</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106</xdr:row>
          <xdr:rowOff>228600</xdr:rowOff>
        </xdr:from>
        <xdr:to>
          <xdr:col>6</xdr:col>
          <xdr:colOff>12700</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107</xdr:row>
          <xdr:rowOff>222250</xdr:rowOff>
        </xdr:from>
        <xdr:to>
          <xdr:col>6</xdr:col>
          <xdr:colOff>12700</xdr:colOff>
          <xdr:row>109</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109</xdr:row>
          <xdr:rowOff>12700</xdr:rowOff>
        </xdr:from>
        <xdr:to>
          <xdr:col>6</xdr:col>
          <xdr:colOff>12700</xdr:colOff>
          <xdr:row>110</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110</xdr:row>
          <xdr:rowOff>0</xdr:rowOff>
        </xdr:from>
        <xdr:to>
          <xdr:col>6</xdr:col>
          <xdr:colOff>12700</xdr:colOff>
          <xdr:row>110</xdr:row>
          <xdr:rowOff>279400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31750</xdr:rowOff>
        </xdr:from>
        <xdr:to>
          <xdr:col>6</xdr:col>
          <xdr:colOff>12700</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0</xdr:rowOff>
        </xdr:from>
        <xdr:to>
          <xdr:col>6</xdr:col>
          <xdr:colOff>12700</xdr:colOff>
          <xdr:row>113</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114</xdr:row>
          <xdr:rowOff>12700</xdr:rowOff>
        </xdr:from>
        <xdr:to>
          <xdr:col>6</xdr:col>
          <xdr:colOff>12700</xdr:colOff>
          <xdr:row>115</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115</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222250</xdr:rowOff>
        </xdr:from>
        <xdr:to>
          <xdr:col>6</xdr:col>
          <xdr:colOff>12700</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117</xdr:row>
          <xdr:rowOff>0</xdr:rowOff>
        </xdr:from>
        <xdr:to>
          <xdr:col>5</xdr:col>
          <xdr:colOff>203200</xdr:colOff>
          <xdr:row>117</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117</xdr:row>
          <xdr:rowOff>260350</xdr:rowOff>
        </xdr:from>
        <xdr:to>
          <xdr:col>5</xdr:col>
          <xdr:colOff>203200</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118</xdr:row>
          <xdr:rowOff>228600</xdr:rowOff>
        </xdr:from>
        <xdr:to>
          <xdr:col>5</xdr:col>
          <xdr:colOff>203200</xdr:colOff>
          <xdr:row>120</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120</xdr:row>
          <xdr:rowOff>0</xdr:rowOff>
        </xdr:from>
        <xdr:to>
          <xdr:col>5</xdr:col>
          <xdr:colOff>203200</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121</xdr:row>
          <xdr:rowOff>0</xdr:rowOff>
        </xdr:from>
        <xdr:to>
          <xdr:col>5</xdr:col>
          <xdr:colOff>203200</xdr:colOff>
          <xdr:row>122</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126</xdr:row>
          <xdr:rowOff>0</xdr:rowOff>
        </xdr:from>
        <xdr:to>
          <xdr:col>6</xdr:col>
          <xdr:colOff>12700</xdr:colOff>
          <xdr:row>126</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127</xdr:row>
          <xdr:rowOff>0</xdr:rowOff>
        </xdr:from>
        <xdr:to>
          <xdr:col>6</xdr:col>
          <xdr:colOff>12700</xdr:colOff>
          <xdr:row>127</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128</xdr:row>
          <xdr:rowOff>0</xdr:rowOff>
        </xdr:from>
        <xdr:to>
          <xdr:col>6</xdr:col>
          <xdr:colOff>12700</xdr:colOff>
          <xdr:row>128</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129</xdr:row>
          <xdr:rowOff>0</xdr:rowOff>
        </xdr:from>
        <xdr:to>
          <xdr:col>6</xdr:col>
          <xdr:colOff>12700</xdr:colOff>
          <xdr:row>129</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12700</xdr:rowOff>
        </xdr:from>
        <xdr:to>
          <xdr:col>5</xdr:col>
          <xdr:colOff>203200</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0</xdr:rowOff>
        </xdr:from>
        <xdr:to>
          <xdr:col>5</xdr:col>
          <xdr:colOff>203200</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122</xdr:row>
          <xdr:rowOff>0</xdr:rowOff>
        </xdr:from>
        <xdr:to>
          <xdr:col>5</xdr:col>
          <xdr:colOff>203200</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124</xdr:row>
          <xdr:rowOff>260350</xdr:rowOff>
        </xdr:from>
        <xdr:to>
          <xdr:col>5</xdr:col>
          <xdr:colOff>203200</xdr:colOff>
          <xdr:row>126</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935038" y="28265755"/>
              <a:ext cx="164465"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935038" y="32289750"/>
              <a:ext cx="164465"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935038" y="28261945"/>
              <a:ext cx="171450"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935038" y="32289750"/>
              <a:ext cx="171450"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935038" y="28261945"/>
              <a:ext cx="171450" cy="44008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935038" y="28265755"/>
              <a:ext cx="164465" cy="4397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935038" y="29702125"/>
              <a:ext cx="171450"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935038" y="29702125"/>
              <a:ext cx="16446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935038" y="32059563"/>
              <a:ext cx="16446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935038" y="32059563"/>
              <a:ext cx="171450"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6880225" y="31376938"/>
              <a:ext cx="14859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6880225" y="31376938"/>
              <a:ext cx="15557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12700</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82</xdr:row>
          <xdr:rowOff>38100</xdr:rowOff>
        </xdr:from>
        <xdr:to>
          <xdr:col>2</xdr:col>
          <xdr:colOff>12700</xdr:colOff>
          <xdr:row>82</xdr:row>
          <xdr:rowOff>222250</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2928036" y="298320"/>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3754896" y="1268639"/>
          <a:ext cx="6469905" cy="1246465"/>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M22" sqref="M22:X22"/>
    </sheetView>
  </sheetViews>
  <sheetFormatPr defaultColWidth="9" defaultRowHeight="20.149999999999999" customHeight="1"/>
  <cols>
    <col min="1" max="1" width="4.453125" customWidth="1"/>
    <col min="2" max="2" width="11" customWidth="1"/>
    <col min="3" max="12" width="2.453125" style="297" customWidth="1"/>
    <col min="13" max="17" width="2.7265625" style="62" customWidth="1"/>
    <col min="18" max="22" width="2.453125" style="62" customWidth="1"/>
    <col min="23" max="23" width="14.08984375" style="62" customWidth="1"/>
    <col min="24" max="24" width="25" style="62" customWidth="1"/>
    <col min="25" max="25" width="30.7265625" style="62" customWidth="1"/>
    <col min="26" max="26" width="8.453125" customWidth="1"/>
    <col min="27" max="27" width="9.08984375" customWidth="1"/>
    <col min="28" max="28" width="7.453125" customWidth="1"/>
    <col min="29" max="29" width="9" style="407" customWidth="1"/>
  </cols>
  <sheetData>
    <row r="1" spans="1:29" ht="20.149999999999999" customHeight="1">
      <c r="A1" s="232" t="s">
        <v>0</v>
      </c>
      <c r="C1"/>
      <c r="D1"/>
      <c r="E1"/>
      <c r="F1"/>
      <c r="G1"/>
      <c r="H1"/>
      <c r="I1"/>
      <c r="J1"/>
      <c r="K1"/>
      <c r="L1"/>
      <c r="M1"/>
      <c r="N1"/>
      <c r="O1"/>
      <c r="P1"/>
      <c r="Q1"/>
      <c r="R1"/>
      <c r="S1"/>
      <c r="T1"/>
      <c r="U1"/>
      <c r="V1"/>
      <c r="W1"/>
      <c r="X1"/>
      <c r="Y1"/>
      <c r="AC1" s="407" t="s">
        <v>1</v>
      </c>
    </row>
    <row r="2" spans="1:29" ht="24.65"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49999999999999"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49999999999999"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49999999999999"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49999999999999"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49999999999999"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49999999999999"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5"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49999999999999"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49999999999999" customHeight="1" thickBot="1">
      <c r="A18" s="132"/>
      <c r="B18" s="503" t="s">
        <v>7</v>
      </c>
      <c r="C18" s="504"/>
      <c r="D18" s="504"/>
      <c r="E18" s="504"/>
      <c r="F18" s="505"/>
      <c r="G18" s="534" t="s">
        <v>2219</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49999999999999"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49999999999999"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49999999999999" customHeight="1">
      <c r="A22" s="132"/>
      <c r="B22" s="238"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49999999999999" customHeight="1" thickBot="1">
      <c r="A23" s="132"/>
      <c r="B23" s="239"/>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7" t="s">
        <v>13</v>
      </c>
    </row>
    <row r="24" spans="1:31" ht="20.149999999999999" customHeight="1" thickBot="1">
      <c r="A24" s="132"/>
      <c r="B24" s="238" t="s">
        <v>14</v>
      </c>
      <c r="C24" s="513" t="s">
        <v>15</v>
      </c>
      <c r="D24" s="513"/>
      <c r="E24" s="513"/>
      <c r="F24" s="513"/>
      <c r="G24" s="513"/>
      <c r="H24" s="513"/>
      <c r="I24" s="513"/>
      <c r="J24" s="513"/>
      <c r="K24" s="513"/>
      <c r="L24" s="514"/>
      <c r="M24" s="391"/>
      <c r="N24" s="392"/>
      <c r="O24" s="393"/>
      <c r="P24" s="240" t="s">
        <v>16</v>
      </c>
      <c r="Q24" s="393"/>
      <c r="R24" s="393"/>
      <c r="S24" s="393"/>
      <c r="T24" s="394"/>
      <c r="U24" s="241"/>
      <c r="V24" s="242"/>
      <c r="W24" s="242"/>
      <c r="X24" s="242"/>
      <c r="Y24" s="132"/>
      <c r="Z24" s="132"/>
      <c r="AA24" s="132"/>
      <c r="AC24" s="407" t="str">
        <f>CONCATENATE(M24,N24,O24,P24,Q24,R24,S24,T24)</f>
        <v>－</v>
      </c>
    </row>
    <row r="25" spans="1:31" ht="20.149999999999999" customHeight="1">
      <c r="A25" s="132"/>
      <c r="B25" s="243"/>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49999999999999" customHeight="1">
      <c r="A26" s="132"/>
      <c r="B26" s="239"/>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49999999999999" customHeight="1">
      <c r="A27" s="132"/>
      <c r="B27" s="238"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49999999999999" customHeight="1">
      <c r="A28" s="132"/>
      <c r="B28" s="239"/>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49999999999999"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49999999999999"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49999999999999" customHeight="1">
      <c r="A31" s="132"/>
      <c r="B31" s="238"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49999999999999" customHeight="1" thickBot="1">
      <c r="A32" s="132"/>
      <c r="B32" s="244"/>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49999999999999"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4.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5" customHeight="1" thickBot="1">
      <c r="A36" s="542" t="s">
        <v>2186</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2"/>
    </row>
    <row r="37" spans="1:29" ht="13">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497" t="s">
        <v>28</v>
      </c>
      <c r="C38" s="495" t="s">
        <v>2207</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7"/>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8" t="s">
        <v>35</v>
      </c>
      <c r="X39" s="498"/>
      <c r="Y39" s="546"/>
      <c r="Z39" s="541"/>
      <c r="AA39" s="245"/>
    </row>
    <row r="40" spans="1:29" ht="34" customHeight="1">
      <c r="A40" s="132"/>
      <c r="B40" s="249">
        <v>1</v>
      </c>
      <c r="C40" s="506"/>
      <c r="D40" s="507"/>
      <c r="E40" s="507"/>
      <c r="F40" s="507"/>
      <c r="G40" s="507"/>
      <c r="H40" s="507"/>
      <c r="I40" s="507"/>
      <c r="J40" s="507"/>
      <c r="K40" s="507"/>
      <c r="L40" s="508"/>
      <c r="M40" s="500"/>
      <c r="N40" s="501"/>
      <c r="O40" s="501"/>
      <c r="P40" s="501"/>
      <c r="Q40" s="502"/>
      <c r="R40" s="488"/>
      <c r="S40" s="488"/>
      <c r="T40" s="488"/>
      <c r="U40" s="488"/>
      <c r="V40" s="488"/>
      <c r="W40" s="395"/>
      <c r="X40" s="396"/>
      <c r="Y40" s="397"/>
      <c r="Z40" s="250" t="str">
        <f>IFERROR(VLOOKUP(Y40,【参考】数式用!$A$3:$B$59, 2, FALSE), "")</f>
        <v/>
      </c>
      <c r="AA40" s="251"/>
      <c r="AC40" s="407" t="e">
        <f>VLOOKUP(Y40,【参考】数式用!$A$3:$O$59,15,FALSE)</f>
        <v>#N/A</v>
      </c>
    </row>
    <row r="41" spans="1:29" ht="34" customHeight="1">
      <c r="A41" s="132"/>
      <c r="B41" s="252">
        <f>B40+1</f>
        <v>2</v>
      </c>
      <c r="C41" s="492"/>
      <c r="D41" s="493"/>
      <c r="E41" s="493"/>
      <c r="F41" s="493"/>
      <c r="G41" s="493"/>
      <c r="H41" s="493"/>
      <c r="I41" s="493"/>
      <c r="J41" s="493"/>
      <c r="K41" s="493"/>
      <c r="L41" s="494"/>
      <c r="M41" s="489"/>
      <c r="N41" s="490"/>
      <c r="O41" s="490"/>
      <c r="P41" s="490"/>
      <c r="Q41" s="491"/>
      <c r="R41" s="488"/>
      <c r="S41" s="488"/>
      <c r="T41" s="488"/>
      <c r="U41" s="488"/>
      <c r="V41" s="488"/>
      <c r="W41" s="395"/>
      <c r="X41" s="396"/>
      <c r="Y41" s="398"/>
      <c r="Z41" s="250" t="str">
        <f>IFERROR(VLOOKUP(Y41,【参考】数式用!$A$3:$B$59, 2, FALSE), "")</f>
        <v/>
      </c>
      <c r="AA41" s="251"/>
      <c r="AC41" s="407" t="e">
        <f>VLOOKUP(Y41,【参考】数式用!$A$3:$O$59,15,FALSE)</f>
        <v>#N/A</v>
      </c>
    </row>
    <row r="42" spans="1:29" ht="34" customHeight="1">
      <c r="A42" s="132"/>
      <c r="B42" s="252">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5"/>
      <c r="X42" s="396"/>
      <c r="Y42" s="398"/>
      <c r="Z42" s="250" t="str">
        <f>IFERROR(VLOOKUP(Y42,【参考】数式用!$A$3:$B$59, 2, FALSE), "")</f>
        <v/>
      </c>
      <c r="AA42" s="251"/>
      <c r="AC42" s="407" t="e">
        <f>VLOOKUP(Y42,【参考】数式用!$A$3:$O$59,15,FALSE)</f>
        <v>#N/A</v>
      </c>
    </row>
    <row r="43" spans="1:29" ht="34" customHeight="1">
      <c r="A43" s="132"/>
      <c r="B43" s="252">
        <f t="shared" si="0"/>
        <v>4</v>
      </c>
      <c r="C43" s="492"/>
      <c r="D43" s="493"/>
      <c r="E43" s="493"/>
      <c r="F43" s="493"/>
      <c r="G43" s="493"/>
      <c r="H43" s="493"/>
      <c r="I43" s="493"/>
      <c r="J43" s="493"/>
      <c r="K43" s="493"/>
      <c r="L43" s="494"/>
      <c r="M43" s="489"/>
      <c r="N43" s="490"/>
      <c r="O43" s="490"/>
      <c r="P43" s="490"/>
      <c r="Q43" s="491"/>
      <c r="R43" s="488"/>
      <c r="S43" s="488"/>
      <c r="T43" s="488"/>
      <c r="U43" s="488"/>
      <c r="V43" s="488"/>
      <c r="W43" s="395"/>
      <c r="X43" s="396"/>
      <c r="Y43" s="398"/>
      <c r="Z43" s="250" t="str">
        <f>IFERROR(VLOOKUP(Y43,【参考】数式用!$A$3:$B$59, 2, FALSE), "")</f>
        <v/>
      </c>
      <c r="AA43" s="251"/>
      <c r="AC43" s="407" t="e">
        <f>VLOOKUP(Y43,【参考】数式用!$A$3:$O$59,15,FALSE)</f>
        <v>#N/A</v>
      </c>
    </row>
    <row r="44" spans="1:29" ht="34" customHeight="1">
      <c r="A44" s="132"/>
      <c r="B44" s="252">
        <f t="shared" si="0"/>
        <v>5</v>
      </c>
      <c r="C44" s="492"/>
      <c r="D44" s="493"/>
      <c r="E44" s="493"/>
      <c r="F44" s="493"/>
      <c r="G44" s="493"/>
      <c r="H44" s="493"/>
      <c r="I44" s="493"/>
      <c r="J44" s="493"/>
      <c r="K44" s="493"/>
      <c r="L44" s="494"/>
      <c r="M44" s="489"/>
      <c r="N44" s="490"/>
      <c r="O44" s="490"/>
      <c r="P44" s="490"/>
      <c r="Q44" s="491"/>
      <c r="R44" s="488"/>
      <c r="S44" s="488"/>
      <c r="T44" s="488"/>
      <c r="U44" s="488"/>
      <c r="V44" s="488"/>
      <c r="W44" s="395"/>
      <c r="X44" s="396"/>
      <c r="Y44" s="398"/>
      <c r="Z44" s="250" t="str">
        <f>IFERROR(VLOOKUP(Y44,【参考】数式用!$A$3:$B$59, 2, FALSE), "")</f>
        <v/>
      </c>
      <c r="AA44" s="251"/>
      <c r="AC44" s="407" t="e">
        <f>VLOOKUP(Y44,【参考】数式用!$A$3:$O$59,15,FALSE)</f>
        <v>#N/A</v>
      </c>
    </row>
    <row r="45" spans="1:29" ht="34" customHeight="1">
      <c r="A45" s="132"/>
      <c r="B45" s="252">
        <f t="shared" si="0"/>
        <v>6</v>
      </c>
      <c r="C45" s="492"/>
      <c r="D45" s="493"/>
      <c r="E45" s="493"/>
      <c r="F45" s="493"/>
      <c r="G45" s="493"/>
      <c r="H45" s="493"/>
      <c r="I45" s="493"/>
      <c r="J45" s="493"/>
      <c r="K45" s="493"/>
      <c r="L45" s="494"/>
      <c r="M45" s="489"/>
      <c r="N45" s="490"/>
      <c r="O45" s="490"/>
      <c r="P45" s="490"/>
      <c r="Q45" s="491"/>
      <c r="R45" s="488"/>
      <c r="S45" s="488"/>
      <c r="T45" s="488"/>
      <c r="U45" s="488"/>
      <c r="V45" s="488"/>
      <c r="W45" s="395"/>
      <c r="X45" s="396"/>
      <c r="Y45" s="398"/>
      <c r="Z45" s="250" t="str">
        <f>IFERROR(VLOOKUP(Y45,【参考】数式用!$A$3:$B$59, 2, FALSE), "")</f>
        <v/>
      </c>
      <c r="AA45" s="251"/>
      <c r="AC45" s="407" t="e">
        <f>VLOOKUP(Y45,【参考】数式用!$A$3:$O$59,15,FALSE)</f>
        <v>#N/A</v>
      </c>
    </row>
    <row r="46" spans="1:29" ht="34" customHeight="1">
      <c r="A46" s="132"/>
      <c r="B46" s="252">
        <f t="shared" si="0"/>
        <v>7</v>
      </c>
      <c r="C46" s="492"/>
      <c r="D46" s="493"/>
      <c r="E46" s="493"/>
      <c r="F46" s="493"/>
      <c r="G46" s="493"/>
      <c r="H46" s="493"/>
      <c r="I46" s="493"/>
      <c r="J46" s="493"/>
      <c r="K46" s="493"/>
      <c r="L46" s="494"/>
      <c r="M46" s="489"/>
      <c r="N46" s="490"/>
      <c r="O46" s="490"/>
      <c r="P46" s="490"/>
      <c r="Q46" s="491"/>
      <c r="R46" s="488"/>
      <c r="S46" s="488"/>
      <c r="T46" s="488"/>
      <c r="U46" s="488"/>
      <c r="V46" s="488"/>
      <c r="W46" s="395"/>
      <c r="X46" s="396"/>
      <c r="Y46" s="398"/>
      <c r="Z46" s="250" t="str">
        <f>IFERROR(VLOOKUP(Y46,【参考】数式用!$A$3:$B$59, 2, FALSE), "")</f>
        <v/>
      </c>
      <c r="AA46" s="251"/>
      <c r="AC46" s="407" t="e">
        <f>VLOOKUP(Y46,【参考】数式用!$A$3:$O$59,15,FALSE)</f>
        <v>#N/A</v>
      </c>
    </row>
    <row r="47" spans="1:29" ht="34" customHeight="1">
      <c r="A47" s="132"/>
      <c r="B47" s="252">
        <f t="shared" si="0"/>
        <v>8</v>
      </c>
      <c r="C47" s="492"/>
      <c r="D47" s="493"/>
      <c r="E47" s="493"/>
      <c r="F47" s="493"/>
      <c r="G47" s="493"/>
      <c r="H47" s="493"/>
      <c r="I47" s="493"/>
      <c r="J47" s="493"/>
      <c r="K47" s="493"/>
      <c r="L47" s="494"/>
      <c r="M47" s="489"/>
      <c r="N47" s="490"/>
      <c r="O47" s="490"/>
      <c r="P47" s="490"/>
      <c r="Q47" s="491"/>
      <c r="R47" s="488"/>
      <c r="S47" s="488"/>
      <c r="T47" s="488"/>
      <c r="U47" s="488"/>
      <c r="V47" s="488"/>
      <c r="W47" s="395"/>
      <c r="X47" s="396"/>
      <c r="Y47" s="398"/>
      <c r="Z47" s="250" t="str">
        <f>IFERROR(VLOOKUP(Y47,【参考】数式用!$A$3:$B$59, 2, FALSE), "")</f>
        <v/>
      </c>
      <c r="AA47" s="251"/>
      <c r="AC47" s="407" t="e">
        <f>VLOOKUP(Y47,【参考】数式用!$A$3:$O$59,15,FALSE)</f>
        <v>#N/A</v>
      </c>
    </row>
    <row r="48" spans="1:29" ht="34" customHeight="1">
      <c r="A48" s="132"/>
      <c r="B48" s="252">
        <f t="shared" si="0"/>
        <v>9</v>
      </c>
      <c r="C48" s="492"/>
      <c r="D48" s="493"/>
      <c r="E48" s="493"/>
      <c r="F48" s="493"/>
      <c r="G48" s="493"/>
      <c r="H48" s="493"/>
      <c r="I48" s="493"/>
      <c r="J48" s="493"/>
      <c r="K48" s="493"/>
      <c r="L48" s="494"/>
      <c r="M48" s="489"/>
      <c r="N48" s="490"/>
      <c r="O48" s="490"/>
      <c r="P48" s="490"/>
      <c r="Q48" s="491"/>
      <c r="R48" s="488"/>
      <c r="S48" s="488"/>
      <c r="T48" s="488"/>
      <c r="U48" s="488"/>
      <c r="V48" s="488"/>
      <c r="W48" s="395"/>
      <c r="X48" s="396"/>
      <c r="Y48" s="398"/>
      <c r="Z48" s="250" t="str">
        <f>IFERROR(VLOOKUP(Y48,【参考】数式用!$A$3:$B$59, 2, FALSE), "")</f>
        <v/>
      </c>
      <c r="AA48" s="251"/>
      <c r="AC48" s="407" t="e">
        <f>VLOOKUP(Y48,【参考】数式用!$A$3:$O$59,15,FALSE)</f>
        <v>#N/A</v>
      </c>
    </row>
    <row r="49" spans="1:29" ht="34" customHeight="1">
      <c r="A49" s="132"/>
      <c r="B49" s="464">
        <f t="shared" si="0"/>
        <v>10</v>
      </c>
      <c r="C49" s="492"/>
      <c r="D49" s="493"/>
      <c r="E49" s="493"/>
      <c r="F49" s="493"/>
      <c r="G49" s="493"/>
      <c r="H49" s="493"/>
      <c r="I49" s="493"/>
      <c r="J49" s="493"/>
      <c r="K49" s="493"/>
      <c r="L49" s="494"/>
      <c r="M49" s="489"/>
      <c r="N49" s="490"/>
      <c r="O49" s="490"/>
      <c r="P49" s="490"/>
      <c r="Q49" s="491"/>
      <c r="R49" s="488"/>
      <c r="S49" s="488"/>
      <c r="T49" s="488"/>
      <c r="U49" s="488"/>
      <c r="V49" s="488"/>
      <c r="W49" s="395"/>
      <c r="X49" s="396"/>
      <c r="Y49" s="398"/>
      <c r="Z49" s="250" t="str">
        <f>IFERROR(VLOOKUP(Y49,【参考】数式用!$A$3:$B$59, 2, FALSE), "")</f>
        <v/>
      </c>
      <c r="AA49" s="251"/>
      <c r="AC49" s="407" t="e">
        <f>VLOOKUP(Y49,【参考】数式用!$A$3:$O$59,15,FALSE)</f>
        <v>#N/A</v>
      </c>
    </row>
    <row r="50" spans="1:29" ht="34" customHeight="1">
      <c r="A50" s="132"/>
      <c r="B50" s="464">
        <f t="shared" si="0"/>
        <v>11</v>
      </c>
      <c r="C50" s="492"/>
      <c r="D50" s="493"/>
      <c r="E50" s="493"/>
      <c r="F50" s="493"/>
      <c r="G50" s="493"/>
      <c r="H50" s="493"/>
      <c r="I50" s="493"/>
      <c r="J50" s="493"/>
      <c r="K50" s="493"/>
      <c r="L50" s="494"/>
      <c r="M50" s="489"/>
      <c r="N50" s="490"/>
      <c r="O50" s="490"/>
      <c r="P50" s="490"/>
      <c r="Q50" s="491"/>
      <c r="R50" s="488"/>
      <c r="S50" s="488"/>
      <c r="T50" s="488"/>
      <c r="U50" s="488"/>
      <c r="V50" s="488"/>
      <c r="W50" s="395"/>
      <c r="X50" s="396"/>
      <c r="Y50" s="398"/>
      <c r="Z50" s="250" t="str">
        <f>IFERROR(VLOOKUP(Y50,【参考】数式用!$A$3:$B$59, 2, FALSE), "")</f>
        <v/>
      </c>
      <c r="AA50" s="251"/>
      <c r="AC50" s="407" t="e">
        <f>VLOOKUP(Y50,【参考】数式用!$A$3:$O$59,15,FALSE)</f>
        <v>#N/A</v>
      </c>
    </row>
    <row r="51" spans="1:29" ht="34" customHeight="1">
      <c r="A51" s="132"/>
      <c r="B51" s="252">
        <f t="shared" si="0"/>
        <v>12</v>
      </c>
      <c r="C51" s="492"/>
      <c r="D51" s="493"/>
      <c r="E51" s="493"/>
      <c r="F51" s="493"/>
      <c r="G51" s="493"/>
      <c r="H51" s="493"/>
      <c r="I51" s="493"/>
      <c r="J51" s="493"/>
      <c r="K51" s="493"/>
      <c r="L51" s="494"/>
      <c r="M51" s="489"/>
      <c r="N51" s="490"/>
      <c r="O51" s="490"/>
      <c r="P51" s="490"/>
      <c r="Q51" s="491"/>
      <c r="R51" s="488"/>
      <c r="S51" s="488"/>
      <c r="T51" s="488"/>
      <c r="U51" s="488"/>
      <c r="V51" s="488"/>
      <c r="W51" s="395"/>
      <c r="X51" s="396"/>
      <c r="Y51" s="398"/>
      <c r="Z51" s="250" t="str">
        <f>IFERROR(VLOOKUP(Y51,【参考】数式用!$A$3:$B$59, 2, FALSE), "")</f>
        <v/>
      </c>
      <c r="AA51" s="251"/>
      <c r="AC51" s="407" t="e">
        <f>VLOOKUP(Y51,【参考】数式用!$A$3:$O$59,15,FALSE)</f>
        <v>#N/A</v>
      </c>
    </row>
    <row r="52" spans="1:29" ht="34" customHeight="1">
      <c r="A52" s="132"/>
      <c r="B52" s="252">
        <f t="shared" si="0"/>
        <v>13</v>
      </c>
      <c r="C52" s="492"/>
      <c r="D52" s="493"/>
      <c r="E52" s="493"/>
      <c r="F52" s="493"/>
      <c r="G52" s="493"/>
      <c r="H52" s="493"/>
      <c r="I52" s="493"/>
      <c r="J52" s="493"/>
      <c r="K52" s="493"/>
      <c r="L52" s="494"/>
      <c r="M52" s="489"/>
      <c r="N52" s="490"/>
      <c r="O52" s="490"/>
      <c r="P52" s="490"/>
      <c r="Q52" s="491"/>
      <c r="R52" s="488"/>
      <c r="S52" s="488"/>
      <c r="T52" s="488"/>
      <c r="U52" s="488"/>
      <c r="V52" s="488"/>
      <c r="W52" s="395"/>
      <c r="X52" s="396"/>
      <c r="Y52" s="398"/>
      <c r="Z52" s="250" t="str">
        <f>IFERROR(VLOOKUP(Y52,【参考】数式用!$A$3:$B$59, 2, FALSE), "")</f>
        <v/>
      </c>
      <c r="AA52" s="251"/>
      <c r="AC52" s="407" t="e">
        <f>VLOOKUP(Y52,【参考】数式用!$A$3:$O$59,15,FALSE)</f>
        <v>#N/A</v>
      </c>
    </row>
    <row r="53" spans="1:29" ht="34" customHeight="1">
      <c r="A53" s="132"/>
      <c r="B53" s="252">
        <f t="shared" si="0"/>
        <v>14</v>
      </c>
      <c r="C53" s="492"/>
      <c r="D53" s="493"/>
      <c r="E53" s="493"/>
      <c r="F53" s="493"/>
      <c r="G53" s="493"/>
      <c r="H53" s="493"/>
      <c r="I53" s="493"/>
      <c r="J53" s="493"/>
      <c r="K53" s="493"/>
      <c r="L53" s="494"/>
      <c r="M53" s="489"/>
      <c r="N53" s="490"/>
      <c r="O53" s="490"/>
      <c r="P53" s="490"/>
      <c r="Q53" s="491"/>
      <c r="R53" s="488"/>
      <c r="S53" s="488"/>
      <c r="T53" s="488"/>
      <c r="U53" s="488"/>
      <c r="V53" s="488"/>
      <c r="W53" s="395"/>
      <c r="X53" s="396"/>
      <c r="Y53" s="398"/>
      <c r="Z53" s="250" t="str">
        <f>IFERROR(VLOOKUP(Y53,【参考】数式用!$A$3:$B$59, 2, FALSE), "")</f>
        <v/>
      </c>
      <c r="AA53" s="251"/>
      <c r="AC53" s="407" t="e">
        <f>VLOOKUP(Y53,【参考】数式用!$A$3:$O$59,15,FALSE)</f>
        <v>#N/A</v>
      </c>
    </row>
    <row r="54" spans="1:29" ht="34" customHeight="1">
      <c r="A54" s="132"/>
      <c r="B54" s="252">
        <f t="shared" si="0"/>
        <v>15</v>
      </c>
      <c r="C54" s="492"/>
      <c r="D54" s="493"/>
      <c r="E54" s="493"/>
      <c r="F54" s="493"/>
      <c r="G54" s="493"/>
      <c r="H54" s="493"/>
      <c r="I54" s="493"/>
      <c r="J54" s="493"/>
      <c r="K54" s="493"/>
      <c r="L54" s="494"/>
      <c r="M54" s="489"/>
      <c r="N54" s="490"/>
      <c r="O54" s="490"/>
      <c r="P54" s="490"/>
      <c r="Q54" s="491"/>
      <c r="R54" s="488"/>
      <c r="S54" s="488"/>
      <c r="T54" s="488"/>
      <c r="U54" s="488"/>
      <c r="V54" s="488"/>
      <c r="W54" s="395"/>
      <c r="X54" s="396"/>
      <c r="Y54" s="398"/>
      <c r="Z54" s="250" t="str">
        <f>IFERROR(VLOOKUP(Y54,【参考】数式用!$A$3:$B$59, 2, FALSE), "")</f>
        <v/>
      </c>
      <c r="AA54" s="251"/>
      <c r="AC54" s="407" t="e">
        <f>VLOOKUP(Y54,【参考】数式用!$A$3:$O$59,15,FALSE)</f>
        <v>#N/A</v>
      </c>
    </row>
    <row r="55" spans="1:29" ht="34" customHeight="1">
      <c r="A55" s="132"/>
      <c r="B55" s="252">
        <f t="shared" si="0"/>
        <v>16</v>
      </c>
      <c r="C55" s="492"/>
      <c r="D55" s="493"/>
      <c r="E55" s="493"/>
      <c r="F55" s="493"/>
      <c r="G55" s="493"/>
      <c r="H55" s="493"/>
      <c r="I55" s="493"/>
      <c r="J55" s="493"/>
      <c r="K55" s="493"/>
      <c r="L55" s="494"/>
      <c r="M55" s="489"/>
      <c r="N55" s="490"/>
      <c r="O55" s="490"/>
      <c r="P55" s="490"/>
      <c r="Q55" s="491"/>
      <c r="R55" s="488"/>
      <c r="S55" s="488"/>
      <c r="T55" s="488"/>
      <c r="U55" s="488"/>
      <c r="V55" s="488"/>
      <c r="W55" s="395"/>
      <c r="X55" s="396"/>
      <c r="Y55" s="398"/>
      <c r="Z55" s="250" t="str">
        <f>IFERROR(VLOOKUP(Y55,【参考】数式用!$A$3:$B$59, 2, FALSE), "")</f>
        <v/>
      </c>
      <c r="AA55" s="251"/>
      <c r="AC55" s="407" t="e">
        <f>VLOOKUP(Y55,【参考】数式用!$A$3:$O$59,15,FALSE)</f>
        <v>#N/A</v>
      </c>
    </row>
    <row r="56" spans="1:29" ht="34" customHeight="1">
      <c r="A56" s="132"/>
      <c r="B56" s="252">
        <f t="shared" si="0"/>
        <v>17</v>
      </c>
      <c r="C56" s="492"/>
      <c r="D56" s="493"/>
      <c r="E56" s="493"/>
      <c r="F56" s="493"/>
      <c r="G56" s="493"/>
      <c r="H56" s="493"/>
      <c r="I56" s="493"/>
      <c r="J56" s="493"/>
      <c r="K56" s="493"/>
      <c r="L56" s="494"/>
      <c r="M56" s="489"/>
      <c r="N56" s="490"/>
      <c r="O56" s="490"/>
      <c r="P56" s="490"/>
      <c r="Q56" s="491"/>
      <c r="R56" s="488"/>
      <c r="S56" s="488"/>
      <c r="T56" s="488"/>
      <c r="U56" s="488"/>
      <c r="V56" s="488"/>
      <c r="W56" s="395"/>
      <c r="X56" s="396"/>
      <c r="Y56" s="398"/>
      <c r="Z56" s="250" t="str">
        <f>IFERROR(VLOOKUP(Y56,【参考】数式用!$A$3:$B$59, 2, FALSE), "")</f>
        <v/>
      </c>
      <c r="AA56" s="251"/>
      <c r="AC56" s="407" t="e">
        <f>VLOOKUP(Y56,【参考】数式用!$A$3:$O$59,15,FALSE)</f>
        <v>#N/A</v>
      </c>
    </row>
    <row r="57" spans="1:29" ht="34" customHeight="1">
      <c r="A57" s="132"/>
      <c r="B57" s="252">
        <f t="shared" si="0"/>
        <v>18</v>
      </c>
      <c r="C57" s="492"/>
      <c r="D57" s="493"/>
      <c r="E57" s="493"/>
      <c r="F57" s="493"/>
      <c r="G57" s="493"/>
      <c r="H57" s="493"/>
      <c r="I57" s="493"/>
      <c r="J57" s="493"/>
      <c r="K57" s="493"/>
      <c r="L57" s="494"/>
      <c r="M57" s="489"/>
      <c r="N57" s="490"/>
      <c r="O57" s="490"/>
      <c r="P57" s="490"/>
      <c r="Q57" s="491"/>
      <c r="R57" s="488"/>
      <c r="S57" s="488"/>
      <c r="T57" s="488"/>
      <c r="U57" s="488"/>
      <c r="V57" s="488"/>
      <c r="W57" s="395"/>
      <c r="X57" s="396"/>
      <c r="Y57" s="398"/>
      <c r="Z57" s="250" t="str">
        <f>IFERROR(VLOOKUP(Y57,【参考】数式用!$A$3:$B$59, 2, FALSE), "")</f>
        <v/>
      </c>
      <c r="AA57" s="251"/>
      <c r="AC57" s="407" t="e">
        <f>VLOOKUP(Y57,【参考】数式用!$A$3:$O$59,15,FALSE)</f>
        <v>#N/A</v>
      </c>
    </row>
    <row r="58" spans="1:29" ht="34" customHeight="1">
      <c r="A58" s="132"/>
      <c r="B58" s="252">
        <f t="shared" si="0"/>
        <v>19</v>
      </c>
      <c r="C58" s="492"/>
      <c r="D58" s="493"/>
      <c r="E58" s="493"/>
      <c r="F58" s="493"/>
      <c r="G58" s="493"/>
      <c r="H58" s="493"/>
      <c r="I58" s="493"/>
      <c r="J58" s="493"/>
      <c r="K58" s="493"/>
      <c r="L58" s="494"/>
      <c r="M58" s="489"/>
      <c r="N58" s="490"/>
      <c r="O58" s="490"/>
      <c r="P58" s="490"/>
      <c r="Q58" s="491"/>
      <c r="R58" s="488"/>
      <c r="S58" s="488"/>
      <c r="T58" s="488"/>
      <c r="U58" s="488"/>
      <c r="V58" s="488"/>
      <c r="W58" s="395"/>
      <c r="X58" s="396"/>
      <c r="Y58" s="398"/>
      <c r="Z58" s="250" t="str">
        <f>IFERROR(VLOOKUP(Y58,【参考】数式用!$A$3:$B$59, 2, FALSE), "")</f>
        <v/>
      </c>
      <c r="AA58" s="251"/>
      <c r="AC58" s="407" t="e">
        <f>VLOOKUP(Y58,【参考】数式用!$A$3:$O$59,15,FALSE)</f>
        <v>#N/A</v>
      </c>
    </row>
    <row r="59" spans="1:29" ht="34" customHeight="1">
      <c r="A59" s="132"/>
      <c r="B59" s="252">
        <f t="shared" si="0"/>
        <v>20</v>
      </c>
      <c r="C59" s="492"/>
      <c r="D59" s="493"/>
      <c r="E59" s="493"/>
      <c r="F59" s="493"/>
      <c r="G59" s="493"/>
      <c r="H59" s="493"/>
      <c r="I59" s="493"/>
      <c r="J59" s="493"/>
      <c r="K59" s="493"/>
      <c r="L59" s="494"/>
      <c r="M59" s="489"/>
      <c r="N59" s="490"/>
      <c r="O59" s="490"/>
      <c r="P59" s="490"/>
      <c r="Q59" s="491"/>
      <c r="R59" s="488"/>
      <c r="S59" s="488"/>
      <c r="T59" s="488"/>
      <c r="U59" s="488"/>
      <c r="V59" s="488"/>
      <c r="W59" s="395"/>
      <c r="X59" s="396"/>
      <c r="Y59" s="398"/>
      <c r="Z59" s="250" t="str">
        <f>IFERROR(VLOOKUP(Y59,【参考】数式用!$A$3:$B$59, 2, FALSE), "")</f>
        <v/>
      </c>
      <c r="AA59" s="251"/>
      <c r="AC59" s="407" t="e">
        <f>VLOOKUP(Y59,【参考】数式用!$A$3:$O$59,15,FALSE)</f>
        <v>#N/A</v>
      </c>
    </row>
    <row r="60" spans="1:29" ht="34" customHeight="1">
      <c r="A60" s="132"/>
      <c r="B60" s="252">
        <f t="shared" si="0"/>
        <v>21</v>
      </c>
      <c r="C60" s="492"/>
      <c r="D60" s="493"/>
      <c r="E60" s="493"/>
      <c r="F60" s="493"/>
      <c r="G60" s="493"/>
      <c r="H60" s="493"/>
      <c r="I60" s="493"/>
      <c r="J60" s="493"/>
      <c r="K60" s="493"/>
      <c r="L60" s="494"/>
      <c r="M60" s="489"/>
      <c r="N60" s="490"/>
      <c r="O60" s="490"/>
      <c r="P60" s="490"/>
      <c r="Q60" s="491"/>
      <c r="R60" s="488"/>
      <c r="S60" s="488"/>
      <c r="T60" s="488"/>
      <c r="U60" s="488"/>
      <c r="V60" s="488"/>
      <c r="W60" s="395"/>
      <c r="X60" s="396"/>
      <c r="Y60" s="398"/>
      <c r="Z60" s="250" t="str">
        <f>IFERROR(VLOOKUP(Y60,【参考】数式用!$A$3:$B$59, 2, FALSE), "")</f>
        <v/>
      </c>
      <c r="AA60" s="251"/>
      <c r="AC60" s="407" t="e">
        <f>VLOOKUP(Y60,【参考】数式用!$A$3:$O$59,15,FALSE)</f>
        <v>#N/A</v>
      </c>
    </row>
    <row r="61" spans="1:29" ht="34" customHeight="1">
      <c r="A61" s="132"/>
      <c r="B61" s="252">
        <f t="shared" si="0"/>
        <v>22</v>
      </c>
      <c r="C61" s="492"/>
      <c r="D61" s="493"/>
      <c r="E61" s="493"/>
      <c r="F61" s="493"/>
      <c r="G61" s="493"/>
      <c r="H61" s="493"/>
      <c r="I61" s="493"/>
      <c r="J61" s="493"/>
      <c r="K61" s="493"/>
      <c r="L61" s="494"/>
      <c r="M61" s="489"/>
      <c r="N61" s="490"/>
      <c r="O61" s="490"/>
      <c r="P61" s="490"/>
      <c r="Q61" s="491"/>
      <c r="R61" s="488"/>
      <c r="S61" s="488"/>
      <c r="T61" s="488"/>
      <c r="U61" s="488"/>
      <c r="V61" s="488"/>
      <c r="W61" s="395"/>
      <c r="X61" s="396"/>
      <c r="Y61" s="398"/>
      <c r="Z61" s="250" t="str">
        <f>IFERROR(VLOOKUP(Y61,【参考】数式用!$A$3:$B$59, 2, FALSE), "")</f>
        <v/>
      </c>
      <c r="AA61" s="251"/>
      <c r="AC61" s="407" t="e">
        <f>VLOOKUP(Y61,【参考】数式用!$A$3:$O$59,15,FALSE)</f>
        <v>#N/A</v>
      </c>
    </row>
    <row r="62" spans="1:29" ht="34" customHeight="1">
      <c r="A62" s="132"/>
      <c r="B62" s="252">
        <f t="shared" si="0"/>
        <v>23</v>
      </c>
      <c r="C62" s="492"/>
      <c r="D62" s="493"/>
      <c r="E62" s="493"/>
      <c r="F62" s="493"/>
      <c r="G62" s="493"/>
      <c r="H62" s="493"/>
      <c r="I62" s="493"/>
      <c r="J62" s="493"/>
      <c r="K62" s="493"/>
      <c r="L62" s="494"/>
      <c r="M62" s="489"/>
      <c r="N62" s="490"/>
      <c r="O62" s="490"/>
      <c r="P62" s="490"/>
      <c r="Q62" s="491"/>
      <c r="R62" s="488"/>
      <c r="S62" s="488"/>
      <c r="T62" s="488"/>
      <c r="U62" s="488"/>
      <c r="V62" s="488"/>
      <c r="W62" s="395"/>
      <c r="X62" s="396"/>
      <c r="Y62" s="398"/>
      <c r="Z62" s="250" t="str">
        <f>IFERROR(VLOOKUP(Y62,【参考】数式用!$A$3:$B$59, 2, FALSE), "")</f>
        <v/>
      </c>
      <c r="AA62" s="251"/>
      <c r="AC62" s="407" t="e">
        <f>VLOOKUP(Y62,【参考】数式用!$A$3:$O$59,15,FALSE)</f>
        <v>#N/A</v>
      </c>
    </row>
    <row r="63" spans="1:29" ht="34" customHeight="1">
      <c r="A63" s="132"/>
      <c r="B63" s="252">
        <f t="shared" si="0"/>
        <v>24</v>
      </c>
      <c r="C63" s="492"/>
      <c r="D63" s="493"/>
      <c r="E63" s="493"/>
      <c r="F63" s="493"/>
      <c r="G63" s="493"/>
      <c r="H63" s="493"/>
      <c r="I63" s="493"/>
      <c r="J63" s="493"/>
      <c r="K63" s="493"/>
      <c r="L63" s="494"/>
      <c r="M63" s="489"/>
      <c r="N63" s="490"/>
      <c r="O63" s="490"/>
      <c r="P63" s="490"/>
      <c r="Q63" s="491"/>
      <c r="R63" s="488"/>
      <c r="S63" s="488"/>
      <c r="T63" s="488"/>
      <c r="U63" s="488"/>
      <c r="V63" s="488"/>
      <c r="W63" s="395"/>
      <c r="X63" s="396"/>
      <c r="Y63" s="398"/>
      <c r="Z63" s="250" t="str">
        <f>IFERROR(VLOOKUP(Y63,【参考】数式用!$A$3:$B$59, 2, FALSE), "")</f>
        <v/>
      </c>
      <c r="AA63" s="251"/>
      <c r="AC63" s="407" t="e">
        <f>VLOOKUP(Y63,【参考】数式用!$A$3:$O$59,15,FALSE)</f>
        <v>#N/A</v>
      </c>
    </row>
    <row r="64" spans="1:29" ht="34" customHeight="1">
      <c r="A64" s="132"/>
      <c r="B64" s="252">
        <f t="shared" si="0"/>
        <v>25</v>
      </c>
      <c r="C64" s="492"/>
      <c r="D64" s="493"/>
      <c r="E64" s="493"/>
      <c r="F64" s="493"/>
      <c r="G64" s="493"/>
      <c r="H64" s="493"/>
      <c r="I64" s="493"/>
      <c r="J64" s="493"/>
      <c r="K64" s="493"/>
      <c r="L64" s="494"/>
      <c r="M64" s="489"/>
      <c r="N64" s="490"/>
      <c r="O64" s="490"/>
      <c r="P64" s="490"/>
      <c r="Q64" s="491"/>
      <c r="R64" s="488"/>
      <c r="S64" s="488"/>
      <c r="T64" s="488"/>
      <c r="U64" s="488"/>
      <c r="V64" s="488"/>
      <c r="W64" s="395"/>
      <c r="X64" s="396"/>
      <c r="Y64" s="398"/>
      <c r="Z64" s="250" t="str">
        <f>IFERROR(VLOOKUP(Y64,【参考】数式用!$A$3:$B$59, 2, FALSE), "")</f>
        <v/>
      </c>
      <c r="AA64" s="251"/>
      <c r="AC64" s="407" t="e">
        <f>VLOOKUP(Y64,【参考】数式用!$A$3:$O$59,15,FALSE)</f>
        <v>#N/A</v>
      </c>
    </row>
    <row r="65" spans="1:29" ht="34" customHeight="1">
      <c r="A65" s="132"/>
      <c r="B65" s="252">
        <f t="shared" si="0"/>
        <v>26</v>
      </c>
      <c r="C65" s="492"/>
      <c r="D65" s="493"/>
      <c r="E65" s="493"/>
      <c r="F65" s="493"/>
      <c r="G65" s="493"/>
      <c r="H65" s="493"/>
      <c r="I65" s="493"/>
      <c r="J65" s="493"/>
      <c r="K65" s="493"/>
      <c r="L65" s="494"/>
      <c r="M65" s="489"/>
      <c r="N65" s="490"/>
      <c r="O65" s="490"/>
      <c r="P65" s="490"/>
      <c r="Q65" s="491"/>
      <c r="R65" s="488"/>
      <c r="S65" s="488"/>
      <c r="T65" s="488"/>
      <c r="U65" s="488"/>
      <c r="V65" s="488"/>
      <c r="W65" s="395"/>
      <c r="X65" s="396"/>
      <c r="Y65" s="398"/>
      <c r="Z65" s="250" t="str">
        <f>IFERROR(VLOOKUP(Y65,【参考】数式用!$A$3:$B$59, 2, FALSE), "")</f>
        <v/>
      </c>
      <c r="AA65" s="251"/>
      <c r="AC65" s="407" t="e">
        <f>VLOOKUP(Y65,【参考】数式用!$A$3:$O$59,15,FALSE)</f>
        <v>#N/A</v>
      </c>
    </row>
    <row r="66" spans="1:29" ht="34" customHeight="1">
      <c r="A66" s="132"/>
      <c r="B66" s="252">
        <f t="shared" si="0"/>
        <v>27</v>
      </c>
      <c r="C66" s="492"/>
      <c r="D66" s="493"/>
      <c r="E66" s="493"/>
      <c r="F66" s="493"/>
      <c r="G66" s="493"/>
      <c r="H66" s="493"/>
      <c r="I66" s="493"/>
      <c r="J66" s="493"/>
      <c r="K66" s="493"/>
      <c r="L66" s="494"/>
      <c r="M66" s="489"/>
      <c r="N66" s="490"/>
      <c r="O66" s="490"/>
      <c r="P66" s="490"/>
      <c r="Q66" s="491"/>
      <c r="R66" s="488"/>
      <c r="S66" s="488"/>
      <c r="T66" s="488"/>
      <c r="U66" s="488"/>
      <c r="V66" s="488"/>
      <c r="W66" s="395"/>
      <c r="X66" s="396"/>
      <c r="Y66" s="398"/>
      <c r="Z66" s="250" t="str">
        <f>IFERROR(VLOOKUP(Y66,【参考】数式用!$A$3:$B$59, 2, FALSE), "")</f>
        <v/>
      </c>
      <c r="AA66" s="251"/>
      <c r="AC66" s="407" t="e">
        <f>VLOOKUP(Y66,【参考】数式用!$A$3:$O$59,15,FALSE)</f>
        <v>#N/A</v>
      </c>
    </row>
    <row r="67" spans="1:29" ht="34" customHeight="1">
      <c r="A67" s="132"/>
      <c r="B67" s="252">
        <f t="shared" si="0"/>
        <v>28</v>
      </c>
      <c r="C67" s="492"/>
      <c r="D67" s="493"/>
      <c r="E67" s="493"/>
      <c r="F67" s="493"/>
      <c r="G67" s="493"/>
      <c r="H67" s="493"/>
      <c r="I67" s="493"/>
      <c r="J67" s="493"/>
      <c r="K67" s="493"/>
      <c r="L67" s="494"/>
      <c r="M67" s="489"/>
      <c r="N67" s="490"/>
      <c r="O67" s="490"/>
      <c r="P67" s="490"/>
      <c r="Q67" s="491"/>
      <c r="R67" s="488"/>
      <c r="S67" s="488"/>
      <c r="T67" s="488"/>
      <c r="U67" s="488"/>
      <c r="V67" s="488"/>
      <c r="W67" s="395"/>
      <c r="X67" s="396"/>
      <c r="Y67" s="398"/>
      <c r="Z67" s="250" t="str">
        <f>IFERROR(VLOOKUP(Y67,【参考】数式用!$A$3:$B$59, 2, FALSE), "")</f>
        <v/>
      </c>
      <c r="AA67" s="251"/>
      <c r="AC67" s="407" t="e">
        <f>VLOOKUP(Y67,【参考】数式用!$A$3:$O$59,15,FALSE)</f>
        <v>#N/A</v>
      </c>
    </row>
    <row r="68" spans="1:29" ht="34" customHeight="1">
      <c r="A68" s="132"/>
      <c r="B68" s="252">
        <f t="shared" si="0"/>
        <v>29</v>
      </c>
      <c r="C68" s="492"/>
      <c r="D68" s="493"/>
      <c r="E68" s="493"/>
      <c r="F68" s="493"/>
      <c r="G68" s="493"/>
      <c r="H68" s="493"/>
      <c r="I68" s="493"/>
      <c r="J68" s="493"/>
      <c r="K68" s="493"/>
      <c r="L68" s="494"/>
      <c r="M68" s="489"/>
      <c r="N68" s="490"/>
      <c r="O68" s="490"/>
      <c r="P68" s="490"/>
      <c r="Q68" s="491"/>
      <c r="R68" s="488"/>
      <c r="S68" s="488"/>
      <c r="T68" s="488"/>
      <c r="U68" s="488"/>
      <c r="V68" s="488"/>
      <c r="W68" s="395"/>
      <c r="X68" s="396"/>
      <c r="Y68" s="398"/>
      <c r="Z68" s="250" t="str">
        <f>IFERROR(VLOOKUP(Y68,【参考】数式用!$A$3:$B$59, 2, FALSE), "")</f>
        <v/>
      </c>
      <c r="AA68" s="251"/>
      <c r="AC68" s="407" t="e">
        <f>VLOOKUP(Y68,【参考】数式用!$A$3:$O$59,15,FALSE)</f>
        <v>#N/A</v>
      </c>
    </row>
    <row r="69" spans="1:29" ht="34" customHeight="1">
      <c r="A69" s="132"/>
      <c r="B69" s="252">
        <f t="shared" si="0"/>
        <v>30</v>
      </c>
      <c r="C69" s="492"/>
      <c r="D69" s="493"/>
      <c r="E69" s="493"/>
      <c r="F69" s="493"/>
      <c r="G69" s="493"/>
      <c r="H69" s="493"/>
      <c r="I69" s="493"/>
      <c r="J69" s="493"/>
      <c r="K69" s="493"/>
      <c r="L69" s="494"/>
      <c r="M69" s="489"/>
      <c r="N69" s="490"/>
      <c r="O69" s="490"/>
      <c r="P69" s="490"/>
      <c r="Q69" s="491"/>
      <c r="R69" s="488"/>
      <c r="S69" s="488"/>
      <c r="T69" s="488"/>
      <c r="U69" s="488"/>
      <c r="V69" s="488"/>
      <c r="W69" s="395"/>
      <c r="X69" s="396"/>
      <c r="Y69" s="398"/>
      <c r="Z69" s="250" t="str">
        <f>IFERROR(VLOOKUP(Y69,【参考】数式用!$A$3:$B$59, 2, FALSE), "")</f>
        <v/>
      </c>
      <c r="AA69" s="251"/>
      <c r="AC69" s="407" t="e">
        <f>VLOOKUP(Y69,【参考】数式用!$A$3:$O$59,15,FALSE)</f>
        <v>#N/A</v>
      </c>
    </row>
    <row r="70" spans="1:29" ht="34" customHeight="1">
      <c r="A70" s="132"/>
      <c r="B70" s="252">
        <f t="shared" si="0"/>
        <v>31</v>
      </c>
      <c r="C70" s="492"/>
      <c r="D70" s="493"/>
      <c r="E70" s="493"/>
      <c r="F70" s="493"/>
      <c r="G70" s="493"/>
      <c r="H70" s="493"/>
      <c r="I70" s="493"/>
      <c r="J70" s="493"/>
      <c r="K70" s="493"/>
      <c r="L70" s="494"/>
      <c r="M70" s="489"/>
      <c r="N70" s="490"/>
      <c r="O70" s="490"/>
      <c r="P70" s="490"/>
      <c r="Q70" s="491"/>
      <c r="R70" s="488"/>
      <c r="S70" s="488"/>
      <c r="T70" s="488"/>
      <c r="U70" s="488"/>
      <c r="V70" s="488"/>
      <c r="W70" s="395"/>
      <c r="X70" s="396"/>
      <c r="Y70" s="398"/>
      <c r="Z70" s="250" t="str">
        <f>IFERROR(VLOOKUP(Y70,【参考】数式用!$A$3:$B$59, 2, FALSE), "")</f>
        <v/>
      </c>
      <c r="AA70" s="251"/>
      <c r="AC70" s="407" t="e">
        <f>VLOOKUP(Y70,【参考】数式用!$A$3:$O$59,15,FALSE)</f>
        <v>#N/A</v>
      </c>
    </row>
    <row r="71" spans="1:29" ht="34" customHeight="1">
      <c r="A71" s="132"/>
      <c r="B71" s="252">
        <f t="shared" si="0"/>
        <v>32</v>
      </c>
      <c r="C71" s="492"/>
      <c r="D71" s="493"/>
      <c r="E71" s="493"/>
      <c r="F71" s="493"/>
      <c r="G71" s="493"/>
      <c r="H71" s="493"/>
      <c r="I71" s="493"/>
      <c r="J71" s="493"/>
      <c r="K71" s="493"/>
      <c r="L71" s="494"/>
      <c r="M71" s="489"/>
      <c r="N71" s="490"/>
      <c r="O71" s="490"/>
      <c r="P71" s="490"/>
      <c r="Q71" s="491"/>
      <c r="R71" s="488"/>
      <c r="S71" s="488"/>
      <c r="T71" s="488"/>
      <c r="U71" s="488"/>
      <c r="V71" s="488"/>
      <c r="W71" s="395"/>
      <c r="X71" s="396"/>
      <c r="Y71" s="398"/>
      <c r="Z71" s="250" t="str">
        <f>IFERROR(VLOOKUP(Y71,【参考】数式用!$A$3:$B$59, 2, FALSE), "")</f>
        <v/>
      </c>
      <c r="AA71" s="251"/>
      <c r="AC71" s="407" t="e">
        <f>VLOOKUP(Y71,【参考】数式用!$A$3:$O$59,15,FALSE)</f>
        <v>#N/A</v>
      </c>
    </row>
    <row r="72" spans="1:29" ht="34" customHeight="1">
      <c r="A72" s="132"/>
      <c r="B72" s="252">
        <f t="shared" si="0"/>
        <v>33</v>
      </c>
      <c r="C72" s="492"/>
      <c r="D72" s="493"/>
      <c r="E72" s="493"/>
      <c r="F72" s="493"/>
      <c r="G72" s="493"/>
      <c r="H72" s="493"/>
      <c r="I72" s="493"/>
      <c r="J72" s="493"/>
      <c r="K72" s="493"/>
      <c r="L72" s="494"/>
      <c r="M72" s="489"/>
      <c r="N72" s="490"/>
      <c r="O72" s="490"/>
      <c r="P72" s="490"/>
      <c r="Q72" s="491"/>
      <c r="R72" s="488"/>
      <c r="S72" s="488"/>
      <c r="T72" s="488"/>
      <c r="U72" s="488"/>
      <c r="V72" s="488"/>
      <c r="W72" s="395"/>
      <c r="X72" s="396"/>
      <c r="Y72" s="398"/>
      <c r="Z72" s="250" t="str">
        <f>IFERROR(VLOOKUP(Y72,【参考】数式用!$A$3:$B$59, 2, FALSE), "")</f>
        <v/>
      </c>
      <c r="AA72" s="251"/>
      <c r="AC72" s="407" t="e">
        <f>VLOOKUP(Y72,【参考】数式用!$A$3:$O$59,15,FALSE)</f>
        <v>#N/A</v>
      </c>
    </row>
    <row r="73" spans="1:29" ht="34" customHeight="1">
      <c r="A73" s="132"/>
      <c r="B73" s="252">
        <f t="shared" si="0"/>
        <v>34</v>
      </c>
      <c r="C73" s="492"/>
      <c r="D73" s="493"/>
      <c r="E73" s="493"/>
      <c r="F73" s="493"/>
      <c r="G73" s="493"/>
      <c r="H73" s="493"/>
      <c r="I73" s="493"/>
      <c r="J73" s="493"/>
      <c r="K73" s="493"/>
      <c r="L73" s="494"/>
      <c r="M73" s="489"/>
      <c r="N73" s="490"/>
      <c r="O73" s="490"/>
      <c r="P73" s="490"/>
      <c r="Q73" s="491"/>
      <c r="R73" s="488"/>
      <c r="S73" s="488"/>
      <c r="T73" s="488"/>
      <c r="U73" s="488"/>
      <c r="V73" s="488"/>
      <c r="W73" s="395"/>
      <c r="X73" s="396"/>
      <c r="Y73" s="398"/>
      <c r="Z73" s="250" t="str">
        <f>IFERROR(VLOOKUP(Y73,【参考】数式用!$A$3:$B$59, 2, FALSE), "")</f>
        <v/>
      </c>
      <c r="AA73" s="251"/>
      <c r="AC73" s="407" t="e">
        <f>VLOOKUP(Y73,【参考】数式用!$A$3:$O$59,15,FALSE)</f>
        <v>#N/A</v>
      </c>
    </row>
    <row r="74" spans="1:29" ht="34" customHeight="1">
      <c r="A74" s="132"/>
      <c r="B74" s="252">
        <f t="shared" si="0"/>
        <v>35</v>
      </c>
      <c r="C74" s="492"/>
      <c r="D74" s="493"/>
      <c r="E74" s="493"/>
      <c r="F74" s="493"/>
      <c r="G74" s="493"/>
      <c r="H74" s="493"/>
      <c r="I74" s="493"/>
      <c r="J74" s="493"/>
      <c r="K74" s="493"/>
      <c r="L74" s="494"/>
      <c r="M74" s="489"/>
      <c r="N74" s="490"/>
      <c r="O74" s="490"/>
      <c r="P74" s="490"/>
      <c r="Q74" s="491"/>
      <c r="R74" s="488"/>
      <c r="S74" s="488"/>
      <c r="T74" s="488"/>
      <c r="U74" s="488"/>
      <c r="V74" s="488"/>
      <c r="W74" s="395"/>
      <c r="X74" s="396"/>
      <c r="Y74" s="398"/>
      <c r="Z74" s="250" t="str">
        <f>IFERROR(VLOOKUP(Y74,【参考】数式用!$A$3:$B$59, 2, FALSE), "")</f>
        <v/>
      </c>
      <c r="AA74" s="251"/>
      <c r="AC74" s="407" t="e">
        <f>VLOOKUP(Y74,【参考】数式用!$A$3:$O$59,15,FALSE)</f>
        <v>#N/A</v>
      </c>
    </row>
    <row r="75" spans="1:29" ht="34" customHeight="1">
      <c r="A75" s="132"/>
      <c r="B75" s="252">
        <f t="shared" si="0"/>
        <v>36</v>
      </c>
      <c r="C75" s="492"/>
      <c r="D75" s="493"/>
      <c r="E75" s="493"/>
      <c r="F75" s="493"/>
      <c r="G75" s="493"/>
      <c r="H75" s="493"/>
      <c r="I75" s="493"/>
      <c r="J75" s="493"/>
      <c r="K75" s="493"/>
      <c r="L75" s="494"/>
      <c r="M75" s="489"/>
      <c r="N75" s="490"/>
      <c r="O75" s="490"/>
      <c r="P75" s="490"/>
      <c r="Q75" s="491"/>
      <c r="R75" s="488"/>
      <c r="S75" s="488"/>
      <c r="T75" s="488"/>
      <c r="U75" s="488"/>
      <c r="V75" s="488"/>
      <c r="W75" s="395"/>
      <c r="X75" s="396"/>
      <c r="Y75" s="398"/>
      <c r="Z75" s="250" t="str">
        <f>IFERROR(VLOOKUP(Y75,【参考】数式用!$A$3:$B$59, 2, FALSE), "")</f>
        <v/>
      </c>
      <c r="AA75" s="251"/>
      <c r="AC75" s="407" t="e">
        <f>VLOOKUP(Y75,【参考】数式用!$A$3:$O$59,15,FALSE)</f>
        <v>#N/A</v>
      </c>
    </row>
    <row r="76" spans="1:29" ht="34" customHeight="1">
      <c r="A76" s="132"/>
      <c r="B76" s="252">
        <f t="shared" si="0"/>
        <v>37</v>
      </c>
      <c r="C76" s="492"/>
      <c r="D76" s="493"/>
      <c r="E76" s="493"/>
      <c r="F76" s="493"/>
      <c r="G76" s="493"/>
      <c r="H76" s="493"/>
      <c r="I76" s="493"/>
      <c r="J76" s="493"/>
      <c r="K76" s="493"/>
      <c r="L76" s="494"/>
      <c r="M76" s="489"/>
      <c r="N76" s="490"/>
      <c r="O76" s="490"/>
      <c r="P76" s="490"/>
      <c r="Q76" s="491"/>
      <c r="R76" s="488"/>
      <c r="S76" s="488"/>
      <c r="T76" s="488"/>
      <c r="U76" s="488"/>
      <c r="V76" s="488"/>
      <c r="W76" s="395"/>
      <c r="X76" s="396"/>
      <c r="Y76" s="398"/>
      <c r="Z76" s="250" t="str">
        <f>IFERROR(VLOOKUP(Y76,【参考】数式用!$A$3:$B$59, 2, FALSE), "")</f>
        <v/>
      </c>
      <c r="AA76" s="251"/>
      <c r="AC76" s="407" t="e">
        <f>VLOOKUP(Y76,【参考】数式用!$A$3:$O$59,15,FALSE)</f>
        <v>#N/A</v>
      </c>
    </row>
    <row r="77" spans="1:29" ht="34" customHeight="1">
      <c r="A77" s="132"/>
      <c r="B77" s="252">
        <f t="shared" si="0"/>
        <v>38</v>
      </c>
      <c r="C77" s="492"/>
      <c r="D77" s="493"/>
      <c r="E77" s="493"/>
      <c r="F77" s="493"/>
      <c r="G77" s="493"/>
      <c r="H77" s="493"/>
      <c r="I77" s="493"/>
      <c r="J77" s="493"/>
      <c r="K77" s="493"/>
      <c r="L77" s="494"/>
      <c r="M77" s="489"/>
      <c r="N77" s="490"/>
      <c r="O77" s="490"/>
      <c r="P77" s="490"/>
      <c r="Q77" s="491"/>
      <c r="R77" s="488"/>
      <c r="S77" s="488"/>
      <c r="T77" s="488"/>
      <c r="U77" s="488"/>
      <c r="V77" s="488"/>
      <c r="W77" s="395"/>
      <c r="X77" s="396"/>
      <c r="Y77" s="398"/>
      <c r="Z77" s="250" t="str">
        <f>IFERROR(VLOOKUP(Y77,【参考】数式用!$A$3:$B$59, 2, FALSE), "")</f>
        <v/>
      </c>
      <c r="AA77" s="251"/>
      <c r="AC77" s="407" t="e">
        <f>VLOOKUP(Y77,【参考】数式用!$A$3:$O$59,15,FALSE)</f>
        <v>#N/A</v>
      </c>
    </row>
    <row r="78" spans="1:29" ht="34" customHeight="1">
      <c r="A78" s="132"/>
      <c r="B78" s="252">
        <f t="shared" si="0"/>
        <v>39</v>
      </c>
      <c r="C78" s="492"/>
      <c r="D78" s="493"/>
      <c r="E78" s="493"/>
      <c r="F78" s="493"/>
      <c r="G78" s="493"/>
      <c r="H78" s="493"/>
      <c r="I78" s="493"/>
      <c r="J78" s="493"/>
      <c r="K78" s="493"/>
      <c r="L78" s="494"/>
      <c r="M78" s="489"/>
      <c r="N78" s="490"/>
      <c r="O78" s="490"/>
      <c r="P78" s="490"/>
      <c r="Q78" s="491"/>
      <c r="R78" s="488"/>
      <c r="S78" s="488"/>
      <c r="T78" s="488"/>
      <c r="U78" s="488"/>
      <c r="V78" s="488"/>
      <c r="W78" s="395"/>
      <c r="X78" s="396"/>
      <c r="Y78" s="398"/>
      <c r="Z78" s="250" t="str">
        <f>IFERROR(VLOOKUP(Y78,【参考】数式用!$A$3:$B$59, 2, FALSE), "")</f>
        <v/>
      </c>
      <c r="AA78" s="251"/>
      <c r="AC78" s="407" t="e">
        <f>VLOOKUP(Y78,【参考】数式用!$A$3:$O$59,15,FALSE)</f>
        <v>#N/A</v>
      </c>
    </row>
    <row r="79" spans="1:29" ht="34" customHeight="1">
      <c r="A79" s="132"/>
      <c r="B79" s="252">
        <f t="shared" si="0"/>
        <v>40</v>
      </c>
      <c r="C79" s="492"/>
      <c r="D79" s="493"/>
      <c r="E79" s="493"/>
      <c r="F79" s="493"/>
      <c r="G79" s="493"/>
      <c r="H79" s="493"/>
      <c r="I79" s="493"/>
      <c r="J79" s="493"/>
      <c r="K79" s="493"/>
      <c r="L79" s="494"/>
      <c r="M79" s="489"/>
      <c r="N79" s="490"/>
      <c r="O79" s="490"/>
      <c r="P79" s="490"/>
      <c r="Q79" s="491"/>
      <c r="R79" s="488"/>
      <c r="S79" s="488"/>
      <c r="T79" s="488"/>
      <c r="U79" s="488"/>
      <c r="V79" s="488"/>
      <c r="W79" s="395"/>
      <c r="X79" s="396"/>
      <c r="Y79" s="398"/>
      <c r="Z79" s="250" t="str">
        <f>IFERROR(VLOOKUP(Y79,【参考】数式用!$A$3:$B$59, 2, FALSE), "")</f>
        <v/>
      </c>
      <c r="AA79" s="251"/>
      <c r="AC79" s="407" t="e">
        <f>VLOOKUP(Y79,【参考】数式用!$A$3:$O$59,15,FALSE)</f>
        <v>#N/A</v>
      </c>
    </row>
    <row r="80" spans="1:29" ht="34" customHeight="1">
      <c r="A80" s="132"/>
      <c r="B80" s="252">
        <f t="shared" si="0"/>
        <v>41</v>
      </c>
      <c r="C80" s="492"/>
      <c r="D80" s="493"/>
      <c r="E80" s="493"/>
      <c r="F80" s="493"/>
      <c r="G80" s="493"/>
      <c r="H80" s="493"/>
      <c r="I80" s="493"/>
      <c r="J80" s="493"/>
      <c r="K80" s="493"/>
      <c r="L80" s="494"/>
      <c r="M80" s="489"/>
      <c r="N80" s="490"/>
      <c r="O80" s="490"/>
      <c r="P80" s="490"/>
      <c r="Q80" s="491"/>
      <c r="R80" s="488"/>
      <c r="S80" s="488"/>
      <c r="T80" s="488"/>
      <c r="U80" s="488"/>
      <c r="V80" s="488"/>
      <c r="W80" s="395"/>
      <c r="X80" s="396"/>
      <c r="Y80" s="398"/>
      <c r="Z80" s="250" t="str">
        <f>IFERROR(VLOOKUP(Y80,【参考】数式用!$A$3:$B$59, 2, FALSE), "")</f>
        <v/>
      </c>
      <c r="AA80" s="251"/>
      <c r="AC80" s="407" t="e">
        <f>VLOOKUP(Y80,【参考】数式用!$A$3:$O$59,15,FALSE)</f>
        <v>#N/A</v>
      </c>
    </row>
    <row r="81" spans="1:29" ht="34" customHeight="1">
      <c r="A81" s="132"/>
      <c r="B81" s="252">
        <f t="shared" si="0"/>
        <v>42</v>
      </c>
      <c r="C81" s="492"/>
      <c r="D81" s="493"/>
      <c r="E81" s="493"/>
      <c r="F81" s="493"/>
      <c r="G81" s="493"/>
      <c r="H81" s="493"/>
      <c r="I81" s="493"/>
      <c r="J81" s="493"/>
      <c r="K81" s="493"/>
      <c r="L81" s="494"/>
      <c r="M81" s="489"/>
      <c r="N81" s="490"/>
      <c r="O81" s="490"/>
      <c r="P81" s="490"/>
      <c r="Q81" s="491"/>
      <c r="R81" s="488"/>
      <c r="S81" s="488"/>
      <c r="T81" s="488"/>
      <c r="U81" s="488"/>
      <c r="V81" s="488"/>
      <c r="W81" s="395"/>
      <c r="X81" s="396"/>
      <c r="Y81" s="398"/>
      <c r="Z81" s="250" t="str">
        <f>IFERROR(VLOOKUP(Y81,【参考】数式用!$A$3:$B$59, 2, FALSE), "")</f>
        <v/>
      </c>
      <c r="AA81" s="251"/>
      <c r="AC81" s="407" t="e">
        <f>VLOOKUP(Y81,【参考】数式用!$A$3:$O$59,15,FALSE)</f>
        <v>#N/A</v>
      </c>
    </row>
    <row r="82" spans="1:29" ht="34" customHeight="1">
      <c r="A82" s="132"/>
      <c r="B82" s="252">
        <f t="shared" si="0"/>
        <v>43</v>
      </c>
      <c r="C82" s="492"/>
      <c r="D82" s="493"/>
      <c r="E82" s="493"/>
      <c r="F82" s="493"/>
      <c r="G82" s="493"/>
      <c r="H82" s="493"/>
      <c r="I82" s="493"/>
      <c r="J82" s="493"/>
      <c r="K82" s="493"/>
      <c r="L82" s="494"/>
      <c r="M82" s="489"/>
      <c r="N82" s="490"/>
      <c r="O82" s="490"/>
      <c r="P82" s="490"/>
      <c r="Q82" s="491"/>
      <c r="R82" s="488"/>
      <c r="S82" s="488"/>
      <c r="T82" s="488"/>
      <c r="U82" s="488"/>
      <c r="V82" s="488"/>
      <c r="W82" s="395"/>
      <c r="X82" s="396"/>
      <c r="Y82" s="398"/>
      <c r="Z82" s="250" t="str">
        <f>IFERROR(VLOOKUP(Y82,【参考】数式用!$A$3:$B$59, 2, FALSE), "")</f>
        <v/>
      </c>
      <c r="AA82" s="251"/>
      <c r="AC82" s="407" t="e">
        <f>VLOOKUP(Y82,【参考】数式用!$A$3:$O$59,15,FALSE)</f>
        <v>#N/A</v>
      </c>
    </row>
    <row r="83" spans="1:29" ht="34" customHeight="1">
      <c r="A83" s="132"/>
      <c r="B83" s="252">
        <f t="shared" si="0"/>
        <v>44</v>
      </c>
      <c r="C83" s="492"/>
      <c r="D83" s="493"/>
      <c r="E83" s="493"/>
      <c r="F83" s="493"/>
      <c r="G83" s="493"/>
      <c r="H83" s="493"/>
      <c r="I83" s="493"/>
      <c r="J83" s="493"/>
      <c r="K83" s="493"/>
      <c r="L83" s="494"/>
      <c r="M83" s="489"/>
      <c r="N83" s="490"/>
      <c r="O83" s="490"/>
      <c r="P83" s="490"/>
      <c r="Q83" s="491"/>
      <c r="R83" s="488"/>
      <c r="S83" s="488"/>
      <c r="T83" s="488"/>
      <c r="U83" s="488"/>
      <c r="V83" s="488"/>
      <c r="W83" s="395"/>
      <c r="X83" s="396"/>
      <c r="Y83" s="398"/>
      <c r="Z83" s="250" t="str">
        <f>IFERROR(VLOOKUP(Y83,【参考】数式用!$A$3:$B$59, 2, FALSE), "")</f>
        <v/>
      </c>
      <c r="AA83" s="251"/>
      <c r="AC83" s="407" t="e">
        <f>VLOOKUP(Y83,【参考】数式用!$A$3:$O$59,15,FALSE)</f>
        <v>#N/A</v>
      </c>
    </row>
    <row r="84" spans="1:29" ht="34" customHeight="1">
      <c r="A84" s="132"/>
      <c r="B84" s="252">
        <f t="shared" si="0"/>
        <v>45</v>
      </c>
      <c r="C84" s="492"/>
      <c r="D84" s="493"/>
      <c r="E84" s="493"/>
      <c r="F84" s="493"/>
      <c r="G84" s="493"/>
      <c r="H84" s="493"/>
      <c r="I84" s="493"/>
      <c r="J84" s="493"/>
      <c r="K84" s="493"/>
      <c r="L84" s="494"/>
      <c r="M84" s="489"/>
      <c r="N84" s="490"/>
      <c r="O84" s="490"/>
      <c r="P84" s="490"/>
      <c r="Q84" s="491"/>
      <c r="R84" s="488"/>
      <c r="S84" s="488"/>
      <c r="T84" s="488"/>
      <c r="U84" s="488"/>
      <c r="V84" s="488"/>
      <c r="W84" s="395"/>
      <c r="X84" s="396"/>
      <c r="Y84" s="398"/>
      <c r="Z84" s="250" t="str">
        <f>IFERROR(VLOOKUP(Y84,【参考】数式用!$A$3:$B$59, 2, FALSE), "")</f>
        <v/>
      </c>
      <c r="AA84" s="251"/>
      <c r="AC84" s="407" t="e">
        <f>VLOOKUP(Y84,【参考】数式用!$A$3:$O$59,15,FALSE)</f>
        <v>#N/A</v>
      </c>
    </row>
    <row r="85" spans="1:29" ht="34" customHeight="1">
      <c r="A85" s="132"/>
      <c r="B85" s="252">
        <f t="shared" si="0"/>
        <v>46</v>
      </c>
      <c r="C85" s="492"/>
      <c r="D85" s="493"/>
      <c r="E85" s="493"/>
      <c r="F85" s="493"/>
      <c r="G85" s="493"/>
      <c r="H85" s="493"/>
      <c r="I85" s="493"/>
      <c r="J85" s="493"/>
      <c r="K85" s="493"/>
      <c r="L85" s="494"/>
      <c r="M85" s="489"/>
      <c r="N85" s="490"/>
      <c r="O85" s="490"/>
      <c r="P85" s="490"/>
      <c r="Q85" s="491"/>
      <c r="R85" s="488"/>
      <c r="S85" s="488"/>
      <c r="T85" s="488"/>
      <c r="U85" s="488"/>
      <c r="V85" s="488"/>
      <c r="W85" s="395"/>
      <c r="X85" s="396"/>
      <c r="Y85" s="398"/>
      <c r="Z85" s="250" t="str">
        <f>IFERROR(VLOOKUP(Y85,【参考】数式用!$A$3:$B$59, 2, FALSE), "")</f>
        <v/>
      </c>
      <c r="AA85" s="251"/>
      <c r="AC85" s="407" t="e">
        <f>VLOOKUP(Y85,【参考】数式用!$A$3:$O$59,15,FALSE)</f>
        <v>#N/A</v>
      </c>
    </row>
    <row r="86" spans="1:29" ht="34" customHeight="1">
      <c r="A86" s="132"/>
      <c r="B86" s="252">
        <f t="shared" si="0"/>
        <v>47</v>
      </c>
      <c r="C86" s="492"/>
      <c r="D86" s="493"/>
      <c r="E86" s="493"/>
      <c r="F86" s="493"/>
      <c r="G86" s="493"/>
      <c r="H86" s="493"/>
      <c r="I86" s="493"/>
      <c r="J86" s="493"/>
      <c r="K86" s="493"/>
      <c r="L86" s="494"/>
      <c r="M86" s="489"/>
      <c r="N86" s="490"/>
      <c r="O86" s="490"/>
      <c r="P86" s="490"/>
      <c r="Q86" s="491"/>
      <c r="R86" s="488"/>
      <c r="S86" s="488"/>
      <c r="T86" s="488"/>
      <c r="U86" s="488"/>
      <c r="V86" s="488"/>
      <c r="W86" s="395"/>
      <c r="X86" s="396"/>
      <c r="Y86" s="398"/>
      <c r="Z86" s="250" t="str">
        <f>IFERROR(VLOOKUP(Y86,【参考】数式用!$A$3:$B$59, 2, FALSE), "")</f>
        <v/>
      </c>
      <c r="AA86" s="251"/>
      <c r="AC86" s="407" t="e">
        <f>VLOOKUP(Y86,【参考】数式用!$A$3:$O$59,15,FALSE)</f>
        <v>#N/A</v>
      </c>
    </row>
    <row r="87" spans="1:29" ht="34" customHeight="1">
      <c r="A87" s="132"/>
      <c r="B87" s="252">
        <f t="shared" si="0"/>
        <v>48</v>
      </c>
      <c r="C87" s="492"/>
      <c r="D87" s="493"/>
      <c r="E87" s="493"/>
      <c r="F87" s="493"/>
      <c r="G87" s="493"/>
      <c r="H87" s="493"/>
      <c r="I87" s="493"/>
      <c r="J87" s="493"/>
      <c r="K87" s="493"/>
      <c r="L87" s="494"/>
      <c r="M87" s="489"/>
      <c r="N87" s="490"/>
      <c r="O87" s="490"/>
      <c r="P87" s="490"/>
      <c r="Q87" s="491"/>
      <c r="R87" s="488"/>
      <c r="S87" s="488"/>
      <c r="T87" s="488"/>
      <c r="U87" s="488"/>
      <c r="V87" s="488"/>
      <c r="W87" s="395"/>
      <c r="X87" s="396"/>
      <c r="Y87" s="398"/>
      <c r="Z87" s="250" t="str">
        <f>IFERROR(VLOOKUP(Y87,【参考】数式用!$A$3:$B$59, 2, FALSE), "")</f>
        <v/>
      </c>
      <c r="AA87" s="251"/>
      <c r="AC87" s="407" t="e">
        <f>VLOOKUP(Y87,【参考】数式用!$A$3:$O$59,15,FALSE)</f>
        <v>#N/A</v>
      </c>
    </row>
    <row r="88" spans="1:29" ht="34" customHeight="1">
      <c r="A88" s="132"/>
      <c r="B88" s="252">
        <f t="shared" si="0"/>
        <v>49</v>
      </c>
      <c r="C88" s="492"/>
      <c r="D88" s="493"/>
      <c r="E88" s="493"/>
      <c r="F88" s="493"/>
      <c r="G88" s="493"/>
      <c r="H88" s="493"/>
      <c r="I88" s="493"/>
      <c r="J88" s="493"/>
      <c r="K88" s="493"/>
      <c r="L88" s="494"/>
      <c r="M88" s="489"/>
      <c r="N88" s="490"/>
      <c r="O88" s="490"/>
      <c r="P88" s="490"/>
      <c r="Q88" s="491"/>
      <c r="R88" s="488"/>
      <c r="S88" s="488"/>
      <c r="T88" s="488"/>
      <c r="U88" s="488"/>
      <c r="V88" s="488"/>
      <c r="W88" s="395"/>
      <c r="X88" s="396"/>
      <c r="Y88" s="398"/>
      <c r="Z88" s="250" t="str">
        <f>IFERROR(VLOOKUP(Y88,【参考】数式用!$A$3:$B$59, 2, FALSE), "")</f>
        <v/>
      </c>
      <c r="AA88" s="251"/>
      <c r="AC88" s="407" t="e">
        <f>VLOOKUP(Y88,【参考】数式用!$A$3:$O$59,15,FALSE)</f>
        <v>#N/A</v>
      </c>
    </row>
    <row r="89" spans="1:29" ht="34" customHeight="1">
      <c r="A89" s="132"/>
      <c r="B89" s="252">
        <f t="shared" si="0"/>
        <v>50</v>
      </c>
      <c r="C89" s="492"/>
      <c r="D89" s="493"/>
      <c r="E89" s="493"/>
      <c r="F89" s="493"/>
      <c r="G89" s="493"/>
      <c r="H89" s="493"/>
      <c r="I89" s="493"/>
      <c r="J89" s="493"/>
      <c r="K89" s="493"/>
      <c r="L89" s="494"/>
      <c r="M89" s="489"/>
      <c r="N89" s="490"/>
      <c r="O89" s="490"/>
      <c r="P89" s="490"/>
      <c r="Q89" s="491"/>
      <c r="R89" s="488"/>
      <c r="S89" s="488"/>
      <c r="T89" s="488"/>
      <c r="U89" s="488"/>
      <c r="V89" s="488"/>
      <c r="W89" s="395"/>
      <c r="X89" s="396"/>
      <c r="Y89" s="398"/>
      <c r="Z89" s="250" t="str">
        <f>IFERROR(VLOOKUP(Y89,【参考】数式用!$A$3:$B$59, 2, FALSE), "")</f>
        <v/>
      </c>
      <c r="AA89" s="251"/>
      <c r="AC89" s="407" t="e">
        <f>VLOOKUP(Y89,【参考】数式用!$A$3:$O$59,15,FALSE)</f>
        <v>#N/A</v>
      </c>
    </row>
    <row r="90" spans="1:29" ht="34" customHeight="1">
      <c r="A90" s="132"/>
      <c r="B90" s="252">
        <f t="shared" si="0"/>
        <v>51</v>
      </c>
      <c r="C90" s="492"/>
      <c r="D90" s="493"/>
      <c r="E90" s="493"/>
      <c r="F90" s="493"/>
      <c r="G90" s="493"/>
      <c r="H90" s="493"/>
      <c r="I90" s="493"/>
      <c r="J90" s="493"/>
      <c r="K90" s="493"/>
      <c r="L90" s="494"/>
      <c r="M90" s="489"/>
      <c r="N90" s="490"/>
      <c r="O90" s="490"/>
      <c r="P90" s="490"/>
      <c r="Q90" s="491"/>
      <c r="R90" s="488"/>
      <c r="S90" s="488"/>
      <c r="T90" s="488"/>
      <c r="U90" s="488"/>
      <c r="V90" s="488"/>
      <c r="W90" s="395"/>
      <c r="X90" s="396"/>
      <c r="Y90" s="398"/>
      <c r="Z90" s="250" t="str">
        <f>IFERROR(VLOOKUP(Y90,【参考】数式用!$A$3:$B$59, 2, FALSE), "")</f>
        <v/>
      </c>
      <c r="AA90" s="251"/>
      <c r="AC90" s="407" t="e">
        <f>VLOOKUP(Y90,【参考】数式用!$A$3:$O$59,15,FALSE)</f>
        <v>#N/A</v>
      </c>
    </row>
    <row r="91" spans="1:29" ht="34" customHeight="1">
      <c r="A91" s="132"/>
      <c r="B91" s="252">
        <f t="shared" si="0"/>
        <v>52</v>
      </c>
      <c r="C91" s="492"/>
      <c r="D91" s="493"/>
      <c r="E91" s="493"/>
      <c r="F91" s="493"/>
      <c r="G91" s="493"/>
      <c r="H91" s="493"/>
      <c r="I91" s="493"/>
      <c r="J91" s="493"/>
      <c r="K91" s="493"/>
      <c r="L91" s="494"/>
      <c r="M91" s="489"/>
      <c r="N91" s="490"/>
      <c r="O91" s="490"/>
      <c r="P91" s="490"/>
      <c r="Q91" s="491"/>
      <c r="R91" s="488"/>
      <c r="S91" s="488"/>
      <c r="T91" s="488"/>
      <c r="U91" s="488"/>
      <c r="V91" s="488"/>
      <c r="W91" s="395"/>
      <c r="X91" s="396"/>
      <c r="Y91" s="398"/>
      <c r="Z91" s="250" t="str">
        <f>IFERROR(VLOOKUP(Y91,【参考】数式用!$A$3:$B$59, 2, FALSE), "")</f>
        <v/>
      </c>
      <c r="AA91" s="251"/>
      <c r="AC91" s="407" t="e">
        <f>VLOOKUP(Y91,【参考】数式用!$A$3:$O$59,15,FALSE)</f>
        <v>#N/A</v>
      </c>
    </row>
    <row r="92" spans="1:29" ht="34" customHeight="1">
      <c r="A92" s="132"/>
      <c r="B92" s="252">
        <f t="shared" si="0"/>
        <v>53</v>
      </c>
      <c r="C92" s="492"/>
      <c r="D92" s="493"/>
      <c r="E92" s="493"/>
      <c r="F92" s="493"/>
      <c r="G92" s="493"/>
      <c r="H92" s="493"/>
      <c r="I92" s="493"/>
      <c r="J92" s="493"/>
      <c r="K92" s="493"/>
      <c r="L92" s="494"/>
      <c r="M92" s="489"/>
      <c r="N92" s="490"/>
      <c r="O92" s="490"/>
      <c r="P92" s="490"/>
      <c r="Q92" s="491"/>
      <c r="R92" s="488"/>
      <c r="S92" s="488"/>
      <c r="T92" s="488"/>
      <c r="U92" s="488"/>
      <c r="V92" s="488"/>
      <c r="W92" s="395"/>
      <c r="X92" s="396"/>
      <c r="Y92" s="398"/>
      <c r="Z92" s="250" t="str">
        <f>IFERROR(VLOOKUP(Y92,【参考】数式用!$A$3:$B$59, 2, FALSE), "")</f>
        <v/>
      </c>
      <c r="AA92" s="251"/>
      <c r="AC92" s="407" t="e">
        <f>VLOOKUP(Y92,【参考】数式用!$A$3:$O$59,15,FALSE)</f>
        <v>#N/A</v>
      </c>
    </row>
    <row r="93" spans="1:29" ht="34" customHeight="1">
      <c r="A93" s="132"/>
      <c r="B93" s="252">
        <f t="shared" si="0"/>
        <v>54</v>
      </c>
      <c r="C93" s="492"/>
      <c r="D93" s="493"/>
      <c r="E93" s="493"/>
      <c r="F93" s="493"/>
      <c r="G93" s="493"/>
      <c r="H93" s="493"/>
      <c r="I93" s="493"/>
      <c r="J93" s="493"/>
      <c r="K93" s="493"/>
      <c r="L93" s="494"/>
      <c r="M93" s="489"/>
      <c r="N93" s="490"/>
      <c r="O93" s="490"/>
      <c r="P93" s="490"/>
      <c r="Q93" s="491"/>
      <c r="R93" s="488"/>
      <c r="S93" s="488"/>
      <c r="T93" s="488"/>
      <c r="U93" s="488"/>
      <c r="V93" s="488"/>
      <c r="W93" s="395"/>
      <c r="X93" s="396"/>
      <c r="Y93" s="398"/>
      <c r="Z93" s="250" t="str">
        <f>IFERROR(VLOOKUP(Y93,【参考】数式用!$A$3:$B$59, 2, FALSE), "")</f>
        <v/>
      </c>
      <c r="AA93" s="251"/>
      <c r="AC93" s="407" t="e">
        <f>VLOOKUP(Y93,【参考】数式用!$A$3:$O$59,15,FALSE)</f>
        <v>#N/A</v>
      </c>
    </row>
    <row r="94" spans="1:29" ht="34" customHeight="1">
      <c r="A94" s="132"/>
      <c r="B94" s="252">
        <f t="shared" si="0"/>
        <v>55</v>
      </c>
      <c r="C94" s="492"/>
      <c r="D94" s="493"/>
      <c r="E94" s="493"/>
      <c r="F94" s="493"/>
      <c r="G94" s="493"/>
      <c r="H94" s="493"/>
      <c r="I94" s="493"/>
      <c r="J94" s="493"/>
      <c r="K94" s="493"/>
      <c r="L94" s="494"/>
      <c r="M94" s="489"/>
      <c r="N94" s="490"/>
      <c r="O94" s="490"/>
      <c r="P94" s="490"/>
      <c r="Q94" s="491"/>
      <c r="R94" s="488"/>
      <c r="S94" s="488"/>
      <c r="T94" s="488"/>
      <c r="U94" s="488"/>
      <c r="V94" s="488"/>
      <c r="W94" s="395"/>
      <c r="X94" s="396"/>
      <c r="Y94" s="398"/>
      <c r="Z94" s="250" t="str">
        <f>IFERROR(VLOOKUP(Y94,【参考】数式用!$A$3:$B$59, 2, FALSE), "")</f>
        <v/>
      </c>
      <c r="AA94" s="251"/>
      <c r="AC94" s="407" t="e">
        <f>VLOOKUP(Y94,【参考】数式用!$A$3:$O$59,15,FALSE)</f>
        <v>#N/A</v>
      </c>
    </row>
    <row r="95" spans="1:29" ht="34" customHeight="1">
      <c r="A95" s="132"/>
      <c r="B95" s="252">
        <f t="shared" si="0"/>
        <v>56</v>
      </c>
      <c r="C95" s="492"/>
      <c r="D95" s="493"/>
      <c r="E95" s="493"/>
      <c r="F95" s="493"/>
      <c r="G95" s="493"/>
      <c r="H95" s="493"/>
      <c r="I95" s="493"/>
      <c r="J95" s="493"/>
      <c r="K95" s="493"/>
      <c r="L95" s="494"/>
      <c r="M95" s="489"/>
      <c r="N95" s="490"/>
      <c r="O95" s="490"/>
      <c r="P95" s="490"/>
      <c r="Q95" s="491"/>
      <c r="R95" s="488"/>
      <c r="S95" s="488"/>
      <c r="T95" s="488"/>
      <c r="U95" s="488"/>
      <c r="V95" s="488"/>
      <c r="W95" s="395"/>
      <c r="X95" s="396"/>
      <c r="Y95" s="398"/>
      <c r="Z95" s="250" t="str">
        <f>IFERROR(VLOOKUP(Y95,【参考】数式用!$A$3:$B$59, 2, FALSE), "")</f>
        <v/>
      </c>
      <c r="AA95" s="251"/>
      <c r="AC95" s="407" t="e">
        <f>VLOOKUP(Y95,【参考】数式用!$A$3:$O$59,15,FALSE)</f>
        <v>#N/A</v>
      </c>
    </row>
    <row r="96" spans="1:29" ht="34" customHeight="1">
      <c r="A96" s="132"/>
      <c r="B96" s="252">
        <f t="shared" si="0"/>
        <v>57</v>
      </c>
      <c r="C96" s="492"/>
      <c r="D96" s="493"/>
      <c r="E96" s="493"/>
      <c r="F96" s="493"/>
      <c r="G96" s="493"/>
      <c r="H96" s="493"/>
      <c r="I96" s="493"/>
      <c r="J96" s="493"/>
      <c r="K96" s="493"/>
      <c r="L96" s="494"/>
      <c r="M96" s="489"/>
      <c r="N96" s="490"/>
      <c r="O96" s="490"/>
      <c r="P96" s="490"/>
      <c r="Q96" s="491"/>
      <c r="R96" s="488"/>
      <c r="S96" s="488"/>
      <c r="T96" s="488"/>
      <c r="U96" s="488"/>
      <c r="V96" s="488"/>
      <c r="W96" s="395"/>
      <c r="X96" s="396"/>
      <c r="Y96" s="398"/>
      <c r="Z96" s="250" t="str">
        <f>IFERROR(VLOOKUP(Y96,【参考】数式用!$A$3:$B$59, 2, FALSE), "")</f>
        <v/>
      </c>
      <c r="AA96" s="251"/>
      <c r="AC96" s="407" t="e">
        <f>VLOOKUP(Y96,【参考】数式用!$A$3:$O$59,15,FALSE)</f>
        <v>#N/A</v>
      </c>
    </row>
    <row r="97" spans="1:29" ht="34" customHeight="1">
      <c r="A97" s="132"/>
      <c r="B97" s="252">
        <f t="shared" si="0"/>
        <v>58</v>
      </c>
      <c r="C97" s="492"/>
      <c r="D97" s="493"/>
      <c r="E97" s="493"/>
      <c r="F97" s="493"/>
      <c r="G97" s="493"/>
      <c r="H97" s="493"/>
      <c r="I97" s="493"/>
      <c r="J97" s="493"/>
      <c r="K97" s="493"/>
      <c r="L97" s="494"/>
      <c r="M97" s="489"/>
      <c r="N97" s="490"/>
      <c r="O97" s="490"/>
      <c r="P97" s="490"/>
      <c r="Q97" s="491"/>
      <c r="R97" s="488"/>
      <c r="S97" s="488"/>
      <c r="T97" s="488"/>
      <c r="U97" s="488"/>
      <c r="V97" s="488"/>
      <c r="W97" s="395"/>
      <c r="X97" s="396"/>
      <c r="Y97" s="398"/>
      <c r="Z97" s="250" t="str">
        <f>IFERROR(VLOOKUP(Y97,【参考】数式用!$A$3:$B$59, 2, FALSE), "")</f>
        <v/>
      </c>
      <c r="AA97" s="251"/>
      <c r="AC97" s="407" t="e">
        <f>VLOOKUP(Y97,【参考】数式用!$A$3:$O$59,15,FALSE)</f>
        <v>#N/A</v>
      </c>
    </row>
    <row r="98" spans="1:29" ht="34" customHeight="1">
      <c r="A98" s="132"/>
      <c r="B98" s="252">
        <f t="shared" si="0"/>
        <v>59</v>
      </c>
      <c r="C98" s="492"/>
      <c r="D98" s="493"/>
      <c r="E98" s="493"/>
      <c r="F98" s="493"/>
      <c r="G98" s="493"/>
      <c r="H98" s="493"/>
      <c r="I98" s="493"/>
      <c r="J98" s="493"/>
      <c r="K98" s="493"/>
      <c r="L98" s="494"/>
      <c r="M98" s="489"/>
      <c r="N98" s="490"/>
      <c r="O98" s="490"/>
      <c r="P98" s="490"/>
      <c r="Q98" s="491"/>
      <c r="R98" s="488"/>
      <c r="S98" s="488"/>
      <c r="T98" s="488"/>
      <c r="U98" s="488"/>
      <c r="V98" s="488"/>
      <c r="W98" s="395"/>
      <c r="X98" s="396"/>
      <c r="Y98" s="398"/>
      <c r="Z98" s="250" t="str">
        <f>IFERROR(VLOOKUP(Y98,【参考】数式用!$A$3:$B$59, 2, FALSE), "")</f>
        <v/>
      </c>
      <c r="AA98" s="251"/>
      <c r="AC98" s="407" t="e">
        <f>VLOOKUP(Y98,【参考】数式用!$A$3:$O$59,15,FALSE)</f>
        <v>#N/A</v>
      </c>
    </row>
    <row r="99" spans="1:29" ht="34" customHeight="1">
      <c r="A99" s="132"/>
      <c r="B99" s="252">
        <f t="shared" si="0"/>
        <v>60</v>
      </c>
      <c r="C99" s="492"/>
      <c r="D99" s="493"/>
      <c r="E99" s="493"/>
      <c r="F99" s="493"/>
      <c r="G99" s="493"/>
      <c r="H99" s="493"/>
      <c r="I99" s="493"/>
      <c r="J99" s="493"/>
      <c r="K99" s="493"/>
      <c r="L99" s="494"/>
      <c r="M99" s="489"/>
      <c r="N99" s="490"/>
      <c r="O99" s="490"/>
      <c r="P99" s="490"/>
      <c r="Q99" s="491"/>
      <c r="R99" s="488"/>
      <c r="S99" s="488"/>
      <c r="T99" s="488"/>
      <c r="U99" s="488"/>
      <c r="V99" s="488"/>
      <c r="W99" s="395"/>
      <c r="X99" s="396"/>
      <c r="Y99" s="398"/>
      <c r="Z99" s="250" t="str">
        <f>IFERROR(VLOOKUP(Y99,【参考】数式用!$A$3:$B$59, 2, FALSE), "")</f>
        <v/>
      </c>
      <c r="AA99" s="251"/>
      <c r="AC99" s="407" t="e">
        <f>VLOOKUP(Y99,【参考】数式用!$A$3:$O$59,15,FALSE)</f>
        <v>#N/A</v>
      </c>
    </row>
    <row r="100" spans="1:29" ht="34" customHeight="1">
      <c r="A100" s="132"/>
      <c r="B100" s="252">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5"/>
      <c r="X100" s="396"/>
      <c r="Y100" s="398"/>
      <c r="Z100" s="250" t="str">
        <f>IFERROR(VLOOKUP(Y100,【参考】数式用!$A$3:$B$59, 2, FALSE), "")</f>
        <v/>
      </c>
      <c r="AA100" s="251"/>
      <c r="AC100" s="407" t="e">
        <f>VLOOKUP(Y100,【参考】数式用!$A$3:$O$59,15,FALSE)</f>
        <v>#N/A</v>
      </c>
    </row>
    <row r="101" spans="1:29" ht="34" customHeight="1">
      <c r="A101" s="132"/>
      <c r="B101" s="252">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5"/>
      <c r="X101" s="396"/>
      <c r="Y101" s="398"/>
      <c r="Z101" s="250" t="str">
        <f>IFERROR(VLOOKUP(Y101,【参考】数式用!$A$3:$B$59, 2, FALSE), "")</f>
        <v/>
      </c>
      <c r="AA101" s="251"/>
      <c r="AC101" s="407" t="e">
        <f>VLOOKUP(Y101,【参考】数式用!$A$3:$O$59,15,FALSE)</f>
        <v>#N/A</v>
      </c>
    </row>
    <row r="102" spans="1:29" ht="34" customHeight="1">
      <c r="A102" s="132"/>
      <c r="B102" s="252">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5"/>
      <c r="X102" s="396"/>
      <c r="Y102" s="398"/>
      <c r="Z102" s="250" t="str">
        <f>IFERROR(VLOOKUP(Y102,【参考】数式用!$A$3:$B$59, 2, FALSE), "")</f>
        <v/>
      </c>
      <c r="AA102" s="251"/>
      <c r="AC102" s="407" t="e">
        <f>VLOOKUP(Y102,【参考】数式用!$A$3:$O$59,15,FALSE)</f>
        <v>#N/A</v>
      </c>
    </row>
    <row r="103" spans="1:29" ht="34" customHeight="1">
      <c r="A103" s="132"/>
      <c r="B103" s="252">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5"/>
      <c r="X103" s="396"/>
      <c r="Y103" s="398"/>
      <c r="Z103" s="250" t="str">
        <f>IFERROR(VLOOKUP(Y103,【参考】数式用!$A$3:$B$59, 2, FALSE), "")</f>
        <v/>
      </c>
      <c r="AA103" s="251"/>
      <c r="AC103" s="407" t="e">
        <f>VLOOKUP(Y103,【参考】数式用!$A$3:$O$59,15,FALSE)</f>
        <v>#N/A</v>
      </c>
    </row>
    <row r="104" spans="1:29" ht="34" customHeight="1">
      <c r="A104" s="132"/>
      <c r="B104" s="252">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5"/>
      <c r="X104" s="396"/>
      <c r="Y104" s="398"/>
      <c r="Z104" s="250" t="str">
        <f>IFERROR(VLOOKUP(Y104,【参考】数式用!$A$3:$B$59, 2, FALSE), "")</f>
        <v/>
      </c>
      <c r="AA104" s="251"/>
      <c r="AC104" s="407" t="e">
        <f>VLOOKUP(Y104,【参考】数式用!$A$3:$O$59,15,FALSE)</f>
        <v>#N/A</v>
      </c>
    </row>
    <row r="105" spans="1:29" ht="34" customHeight="1">
      <c r="A105" s="132"/>
      <c r="B105" s="252">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5"/>
      <c r="X105" s="396"/>
      <c r="Y105" s="398"/>
      <c r="Z105" s="250" t="str">
        <f>IFERROR(VLOOKUP(Y105,【参考】数式用!$A$3:$B$59, 2, FALSE), "")</f>
        <v/>
      </c>
      <c r="AA105" s="251"/>
      <c r="AC105" s="407" t="e">
        <f>VLOOKUP(Y105,【参考】数式用!$A$3:$O$59,15,FALSE)</f>
        <v>#N/A</v>
      </c>
    </row>
    <row r="106" spans="1:29" ht="34" customHeight="1">
      <c r="A106" s="132"/>
      <c r="B106" s="252">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5"/>
      <c r="X106" s="396"/>
      <c r="Y106" s="398"/>
      <c r="Z106" s="250" t="str">
        <f>IFERROR(VLOOKUP(Y106,【参考】数式用!$A$3:$B$59, 2, FALSE), "")</f>
        <v/>
      </c>
      <c r="AA106" s="251"/>
      <c r="AC106" s="407" t="e">
        <f>VLOOKUP(Y106,【参考】数式用!$A$3:$O$59,15,FALSE)</f>
        <v>#N/A</v>
      </c>
    </row>
    <row r="107" spans="1:29" ht="34" customHeight="1">
      <c r="A107" s="132"/>
      <c r="B107" s="252">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5"/>
      <c r="X107" s="396"/>
      <c r="Y107" s="398"/>
      <c r="Z107" s="250" t="str">
        <f>IFERROR(VLOOKUP(Y107,【参考】数式用!$A$3:$B$59, 2, FALSE), "")</f>
        <v/>
      </c>
      <c r="AA107" s="251"/>
      <c r="AC107" s="407" t="e">
        <f>VLOOKUP(Y107,【参考】数式用!$A$3:$O$59,15,FALSE)</f>
        <v>#N/A</v>
      </c>
    </row>
    <row r="108" spans="1:29" ht="34" customHeight="1">
      <c r="A108" s="132"/>
      <c r="B108" s="252">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5"/>
      <c r="X108" s="396"/>
      <c r="Y108" s="398"/>
      <c r="Z108" s="250" t="str">
        <f>IFERROR(VLOOKUP(Y108,【参考】数式用!$A$3:$B$59, 2, FALSE), "")</f>
        <v/>
      </c>
      <c r="AA108" s="251"/>
      <c r="AC108" s="407" t="e">
        <f>VLOOKUP(Y108,【参考】数式用!$A$3:$O$59,15,FALSE)</f>
        <v>#N/A</v>
      </c>
    </row>
    <row r="109" spans="1:29" ht="34" customHeight="1">
      <c r="A109" s="132"/>
      <c r="B109" s="252">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5"/>
      <c r="X109" s="396"/>
      <c r="Y109" s="398"/>
      <c r="Z109" s="250" t="str">
        <f>IFERROR(VLOOKUP(Y109,【参考】数式用!$A$3:$B$59, 2, FALSE), "")</f>
        <v/>
      </c>
      <c r="AA109" s="251"/>
      <c r="AC109" s="407" t="e">
        <f>VLOOKUP(Y109,【参考】数式用!$A$3:$O$59,15,FALSE)</f>
        <v>#N/A</v>
      </c>
    </row>
    <row r="110" spans="1:29" ht="34" customHeight="1">
      <c r="A110" s="132"/>
      <c r="B110" s="252">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5"/>
      <c r="X110" s="396"/>
      <c r="Y110" s="398"/>
      <c r="Z110" s="250" t="str">
        <f>IFERROR(VLOOKUP(Y110,【参考】数式用!$A$3:$B$59, 2, FALSE), "")</f>
        <v/>
      </c>
      <c r="AA110" s="251"/>
      <c r="AC110" s="407" t="e">
        <f>VLOOKUP(Y110,【参考】数式用!$A$3:$O$59,15,FALSE)</f>
        <v>#N/A</v>
      </c>
    </row>
    <row r="111" spans="1:29" ht="34" customHeight="1">
      <c r="A111" s="132"/>
      <c r="B111" s="252">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5"/>
      <c r="X111" s="396"/>
      <c r="Y111" s="398"/>
      <c r="Z111" s="250" t="str">
        <f>IFERROR(VLOOKUP(Y111,【参考】数式用!$A$3:$B$59, 2, FALSE), "")</f>
        <v/>
      </c>
      <c r="AA111" s="251"/>
      <c r="AC111" s="407" t="e">
        <f>VLOOKUP(Y111,【参考】数式用!$A$3:$O$59,15,FALSE)</f>
        <v>#N/A</v>
      </c>
    </row>
    <row r="112" spans="1:29" ht="34" customHeight="1">
      <c r="A112" s="132"/>
      <c r="B112" s="252">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5"/>
      <c r="X112" s="396"/>
      <c r="Y112" s="398"/>
      <c r="Z112" s="250" t="str">
        <f>IFERROR(VLOOKUP(Y112,【参考】数式用!$A$3:$B$59, 2, FALSE), "")</f>
        <v/>
      </c>
      <c r="AA112" s="251"/>
      <c r="AC112" s="407" t="e">
        <f>VLOOKUP(Y112,【参考】数式用!$A$3:$O$59,15,FALSE)</f>
        <v>#N/A</v>
      </c>
    </row>
    <row r="113" spans="1:29" ht="34" customHeight="1">
      <c r="A113" s="132"/>
      <c r="B113" s="252">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5"/>
      <c r="X113" s="396"/>
      <c r="Y113" s="398"/>
      <c r="Z113" s="250" t="str">
        <f>IFERROR(VLOOKUP(Y113,【参考】数式用!$A$3:$B$59, 2, FALSE), "")</f>
        <v/>
      </c>
      <c r="AA113" s="251"/>
      <c r="AC113" s="407" t="e">
        <f>VLOOKUP(Y113,【参考】数式用!$A$3:$O$59,15,FALSE)</f>
        <v>#N/A</v>
      </c>
    </row>
    <row r="114" spans="1:29" ht="34" customHeight="1">
      <c r="A114" s="132"/>
      <c r="B114" s="252">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5"/>
      <c r="X114" s="396"/>
      <c r="Y114" s="398"/>
      <c r="Z114" s="250" t="str">
        <f>IFERROR(VLOOKUP(Y114,【参考】数式用!$A$3:$B$59, 2, FALSE), "")</f>
        <v/>
      </c>
      <c r="AA114" s="251"/>
      <c r="AC114" s="407" t="e">
        <f>VLOOKUP(Y114,【参考】数式用!$A$3:$O$59,15,FALSE)</f>
        <v>#N/A</v>
      </c>
    </row>
    <row r="115" spans="1:29" ht="34" customHeight="1">
      <c r="A115" s="132"/>
      <c r="B115" s="252">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5"/>
      <c r="X115" s="396"/>
      <c r="Y115" s="398"/>
      <c r="Z115" s="250" t="str">
        <f>IFERROR(VLOOKUP(Y115,【参考】数式用!$A$3:$B$59, 2, FALSE), "")</f>
        <v/>
      </c>
      <c r="AA115" s="251"/>
      <c r="AC115" s="407" t="e">
        <f>VLOOKUP(Y115,【参考】数式用!$A$3:$O$59,15,FALSE)</f>
        <v>#N/A</v>
      </c>
    </row>
    <row r="116" spans="1:29" ht="34" customHeight="1">
      <c r="A116" s="132"/>
      <c r="B116" s="252">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5"/>
      <c r="X116" s="396"/>
      <c r="Y116" s="398"/>
      <c r="Z116" s="250" t="str">
        <f>IFERROR(VLOOKUP(Y116,【参考】数式用!$A$3:$B$59, 2, FALSE), "")</f>
        <v/>
      </c>
      <c r="AA116" s="251"/>
      <c r="AC116" s="407" t="e">
        <f>VLOOKUP(Y116,【参考】数式用!$A$3:$O$59,15,FALSE)</f>
        <v>#N/A</v>
      </c>
    </row>
    <row r="117" spans="1:29" ht="34" customHeight="1">
      <c r="A117" s="132"/>
      <c r="B117" s="252">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5"/>
      <c r="X117" s="396"/>
      <c r="Y117" s="398"/>
      <c r="Z117" s="250" t="str">
        <f>IFERROR(VLOOKUP(Y117,【参考】数式用!$A$3:$B$59, 2, FALSE), "")</f>
        <v/>
      </c>
      <c r="AA117" s="251"/>
      <c r="AC117" s="407" t="e">
        <f>VLOOKUP(Y117,【参考】数式用!$A$3:$O$59,15,FALSE)</f>
        <v>#N/A</v>
      </c>
    </row>
    <row r="118" spans="1:29" ht="34" customHeight="1">
      <c r="A118" s="132"/>
      <c r="B118" s="252">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5"/>
      <c r="X118" s="396"/>
      <c r="Y118" s="398"/>
      <c r="Z118" s="250" t="str">
        <f>IFERROR(VLOOKUP(Y118,【参考】数式用!$A$3:$B$59, 2, FALSE), "")</f>
        <v/>
      </c>
      <c r="AA118" s="251"/>
      <c r="AC118" s="407" t="e">
        <f>VLOOKUP(Y118,【参考】数式用!$A$3:$O$59,15,FALSE)</f>
        <v>#N/A</v>
      </c>
    </row>
    <row r="119" spans="1:29" ht="34" customHeight="1">
      <c r="A119" s="132"/>
      <c r="B119" s="252">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5"/>
      <c r="X119" s="396"/>
      <c r="Y119" s="398"/>
      <c r="Z119" s="250" t="str">
        <f>IFERROR(VLOOKUP(Y119,【参考】数式用!$A$3:$B$59, 2, FALSE), "")</f>
        <v/>
      </c>
      <c r="AA119" s="251"/>
      <c r="AC119" s="407" t="e">
        <f>VLOOKUP(Y119,【参考】数式用!$A$3:$O$59,15,FALSE)</f>
        <v>#N/A</v>
      </c>
    </row>
    <row r="120" spans="1:29" ht="34" customHeight="1">
      <c r="A120" s="132"/>
      <c r="B120" s="252">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5"/>
      <c r="X120" s="396"/>
      <c r="Y120" s="398"/>
      <c r="Z120" s="250" t="str">
        <f>IFERROR(VLOOKUP(Y120,【参考】数式用!$A$3:$B$59, 2, FALSE), "")</f>
        <v/>
      </c>
      <c r="AA120" s="251"/>
      <c r="AC120" s="407" t="e">
        <f>VLOOKUP(Y120,【参考】数式用!$A$3:$O$59,15,FALSE)</f>
        <v>#N/A</v>
      </c>
    </row>
    <row r="121" spans="1:29" ht="34" customHeight="1">
      <c r="A121" s="132"/>
      <c r="B121" s="252">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5"/>
      <c r="X121" s="396"/>
      <c r="Y121" s="398"/>
      <c r="Z121" s="250" t="str">
        <f>IFERROR(VLOOKUP(Y121,【参考】数式用!$A$3:$B$59, 2, FALSE), "")</f>
        <v/>
      </c>
      <c r="AA121" s="251"/>
      <c r="AC121" s="407" t="e">
        <f>VLOOKUP(Y121,【参考】数式用!$A$3:$O$59,15,FALSE)</f>
        <v>#N/A</v>
      </c>
    </row>
    <row r="122" spans="1:29" ht="34" customHeight="1">
      <c r="A122" s="132"/>
      <c r="B122" s="252">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5"/>
      <c r="X122" s="396"/>
      <c r="Y122" s="398"/>
      <c r="Z122" s="250" t="str">
        <f>IFERROR(VLOOKUP(Y122,【参考】数式用!$A$3:$B$59, 2, FALSE), "")</f>
        <v/>
      </c>
      <c r="AA122" s="251"/>
      <c r="AC122" s="407" t="e">
        <f>VLOOKUP(Y122,【参考】数式用!$A$3:$O$59,15,FALSE)</f>
        <v>#N/A</v>
      </c>
    </row>
    <row r="123" spans="1:29" ht="34" customHeight="1">
      <c r="A123" s="132"/>
      <c r="B123" s="252">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5"/>
      <c r="X123" s="396"/>
      <c r="Y123" s="398"/>
      <c r="Z123" s="250" t="str">
        <f>IFERROR(VLOOKUP(Y123,【参考】数式用!$A$3:$B$59, 2, FALSE), "")</f>
        <v/>
      </c>
      <c r="AA123" s="251"/>
      <c r="AC123" s="407" t="e">
        <f>VLOOKUP(Y123,【参考】数式用!$A$3:$O$59,15,FALSE)</f>
        <v>#N/A</v>
      </c>
    </row>
    <row r="124" spans="1:29" ht="34" customHeight="1">
      <c r="A124" s="132"/>
      <c r="B124" s="252">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5"/>
      <c r="X124" s="396"/>
      <c r="Y124" s="398"/>
      <c r="Z124" s="250" t="str">
        <f>IFERROR(VLOOKUP(Y124,【参考】数式用!$A$3:$B$59, 2, FALSE), "")</f>
        <v/>
      </c>
      <c r="AA124" s="251"/>
      <c r="AC124" s="407" t="e">
        <f>VLOOKUP(Y124,【参考】数式用!$A$3:$O$59,15,FALSE)</f>
        <v>#N/A</v>
      </c>
    </row>
    <row r="125" spans="1:29" ht="34" customHeight="1">
      <c r="A125" s="132"/>
      <c r="B125" s="252">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5"/>
      <c r="X125" s="396"/>
      <c r="Y125" s="398"/>
      <c r="Z125" s="250" t="str">
        <f>IFERROR(VLOOKUP(Y125,【参考】数式用!$A$3:$B$59, 2, FALSE), "")</f>
        <v/>
      </c>
      <c r="AA125" s="251"/>
      <c r="AC125" s="407" t="e">
        <f>VLOOKUP(Y125,【参考】数式用!$A$3:$O$59,15,FALSE)</f>
        <v>#N/A</v>
      </c>
    </row>
    <row r="126" spans="1:29" ht="34" customHeight="1">
      <c r="A126" s="132"/>
      <c r="B126" s="252">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5"/>
      <c r="X126" s="396"/>
      <c r="Y126" s="398"/>
      <c r="Z126" s="250" t="str">
        <f>IFERROR(VLOOKUP(Y126,【参考】数式用!$A$3:$B$59, 2, FALSE), "")</f>
        <v/>
      </c>
      <c r="AA126" s="251"/>
      <c r="AC126" s="407" t="e">
        <f>VLOOKUP(Y126,【参考】数式用!$A$3:$O$59,15,FALSE)</f>
        <v>#N/A</v>
      </c>
    </row>
    <row r="127" spans="1:29" ht="34" customHeight="1">
      <c r="A127" s="132"/>
      <c r="B127" s="252">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5"/>
      <c r="X127" s="396"/>
      <c r="Y127" s="398"/>
      <c r="Z127" s="250" t="str">
        <f>IFERROR(VLOOKUP(Y127,【参考】数式用!$A$3:$B$59, 2, FALSE), "")</f>
        <v/>
      </c>
      <c r="AA127" s="251"/>
      <c r="AC127" s="407" t="e">
        <f>VLOOKUP(Y127,【参考】数式用!$A$3:$O$59,15,FALSE)</f>
        <v>#N/A</v>
      </c>
    </row>
    <row r="128" spans="1:29" ht="34" customHeight="1">
      <c r="A128" s="132"/>
      <c r="B128" s="252">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5"/>
      <c r="X128" s="396"/>
      <c r="Y128" s="398"/>
      <c r="Z128" s="250" t="str">
        <f>IFERROR(VLOOKUP(Y128,【参考】数式用!$A$3:$B$59, 2, FALSE), "")</f>
        <v/>
      </c>
      <c r="AA128" s="251"/>
      <c r="AC128" s="407" t="e">
        <f>VLOOKUP(Y128,【参考】数式用!$A$3:$O$59,15,FALSE)</f>
        <v>#N/A</v>
      </c>
    </row>
    <row r="129" spans="1:29" ht="34" customHeight="1">
      <c r="A129" s="132"/>
      <c r="B129" s="252">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5"/>
      <c r="X129" s="396"/>
      <c r="Y129" s="398"/>
      <c r="Z129" s="250" t="str">
        <f>IFERROR(VLOOKUP(Y129,【参考】数式用!$A$3:$B$59, 2, FALSE), "")</f>
        <v/>
      </c>
      <c r="AA129" s="251"/>
      <c r="AC129" s="407" t="e">
        <f>VLOOKUP(Y129,【参考】数式用!$A$3:$O$59,15,FALSE)</f>
        <v>#N/A</v>
      </c>
    </row>
    <row r="130" spans="1:29" ht="34" customHeight="1">
      <c r="A130" s="132"/>
      <c r="B130" s="252">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5"/>
      <c r="X130" s="396"/>
      <c r="Y130" s="398"/>
      <c r="Z130" s="250" t="str">
        <f>IFERROR(VLOOKUP(Y130,【参考】数式用!$A$3:$B$59, 2, FALSE), "")</f>
        <v/>
      </c>
      <c r="AA130" s="251"/>
      <c r="AC130" s="407" t="e">
        <f>VLOOKUP(Y130,【参考】数式用!$A$3:$O$59,15,FALSE)</f>
        <v>#N/A</v>
      </c>
    </row>
    <row r="131" spans="1:29" ht="34" customHeight="1">
      <c r="A131" s="132"/>
      <c r="B131" s="252">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5"/>
      <c r="X131" s="396"/>
      <c r="Y131" s="398"/>
      <c r="Z131" s="250" t="str">
        <f>IFERROR(VLOOKUP(Y131,【参考】数式用!$A$3:$B$59, 2, FALSE), "")</f>
        <v/>
      </c>
      <c r="AA131" s="251"/>
      <c r="AC131" s="407" t="e">
        <f>VLOOKUP(Y131,【参考】数式用!$A$3:$O$59,15,FALSE)</f>
        <v>#N/A</v>
      </c>
    </row>
    <row r="132" spans="1:29" ht="34" customHeight="1">
      <c r="A132" s="132"/>
      <c r="B132" s="252">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5"/>
      <c r="X132" s="396"/>
      <c r="Y132" s="398"/>
      <c r="Z132" s="250" t="str">
        <f>IFERROR(VLOOKUP(Y132,【参考】数式用!$A$3:$B$59, 2, FALSE), "")</f>
        <v/>
      </c>
      <c r="AA132" s="251"/>
      <c r="AC132" s="407" t="e">
        <f>VLOOKUP(Y132,【参考】数式用!$A$3:$O$59,15,FALSE)</f>
        <v>#N/A</v>
      </c>
    </row>
    <row r="133" spans="1:29" ht="34" customHeight="1">
      <c r="A133" s="132"/>
      <c r="B133" s="252">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5"/>
      <c r="X133" s="396"/>
      <c r="Y133" s="398"/>
      <c r="Z133" s="250" t="str">
        <f>IFERROR(VLOOKUP(Y133,【参考】数式用!$A$3:$B$59, 2, FALSE), "")</f>
        <v/>
      </c>
      <c r="AA133" s="251"/>
      <c r="AC133" s="407" t="e">
        <f>VLOOKUP(Y133,【参考】数式用!$A$3:$O$59,15,FALSE)</f>
        <v>#N/A</v>
      </c>
    </row>
    <row r="134" spans="1:29" ht="34" customHeight="1">
      <c r="A134" s="132"/>
      <c r="B134" s="252">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5"/>
      <c r="X134" s="396"/>
      <c r="Y134" s="398"/>
      <c r="Z134" s="250" t="str">
        <f>IFERROR(VLOOKUP(Y134,【参考】数式用!$A$3:$B$59, 2, FALSE), "")</f>
        <v/>
      </c>
      <c r="AA134" s="251"/>
      <c r="AC134" s="407" t="e">
        <f>VLOOKUP(Y134,【参考】数式用!$A$3:$O$59,15,FALSE)</f>
        <v>#N/A</v>
      </c>
    </row>
    <row r="135" spans="1:29" ht="34" customHeight="1">
      <c r="A135" s="132"/>
      <c r="B135" s="252">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5"/>
      <c r="X135" s="396"/>
      <c r="Y135" s="398"/>
      <c r="Z135" s="250" t="str">
        <f>IFERROR(VLOOKUP(Y135,【参考】数式用!$A$3:$B$59, 2, FALSE), "")</f>
        <v/>
      </c>
      <c r="AA135" s="251"/>
      <c r="AC135" s="407" t="e">
        <f>VLOOKUP(Y135,【参考】数式用!$A$3:$O$59,15,FALSE)</f>
        <v>#N/A</v>
      </c>
    </row>
    <row r="136" spans="1:29" ht="34" customHeight="1">
      <c r="A136" s="132"/>
      <c r="B136" s="252">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5"/>
      <c r="X136" s="396"/>
      <c r="Y136" s="398"/>
      <c r="Z136" s="250" t="str">
        <f>IFERROR(VLOOKUP(Y136,【参考】数式用!$A$3:$B$59, 2, FALSE), "")</f>
        <v/>
      </c>
      <c r="AA136" s="251"/>
      <c r="AC136" s="407" t="e">
        <f>VLOOKUP(Y136,【参考】数式用!$A$3:$O$59,15,FALSE)</f>
        <v>#N/A</v>
      </c>
    </row>
    <row r="137" spans="1:29" ht="34" customHeight="1">
      <c r="A137" s="132"/>
      <c r="B137" s="252">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5"/>
      <c r="X137" s="396"/>
      <c r="Y137" s="398"/>
      <c r="Z137" s="250" t="str">
        <f>IFERROR(VLOOKUP(Y137,【参考】数式用!$A$3:$B$59, 2, FALSE), "")</f>
        <v/>
      </c>
      <c r="AA137" s="251"/>
      <c r="AC137" s="407" t="e">
        <f>VLOOKUP(Y137,【参考】数式用!$A$3:$O$59,15,FALSE)</f>
        <v>#N/A</v>
      </c>
    </row>
    <row r="138" spans="1:29" ht="34" customHeight="1">
      <c r="A138" s="132"/>
      <c r="B138" s="252">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5"/>
      <c r="X138" s="396"/>
      <c r="Y138" s="398"/>
      <c r="Z138" s="250" t="str">
        <f>IFERROR(VLOOKUP(Y138,【参考】数式用!$A$3:$B$59, 2, FALSE), "")</f>
        <v/>
      </c>
      <c r="AA138" s="251"/>
      <c r="AC138" s="407" t="e">
        <f>VLOOKUP(Y138,【参考】数式用!$A$3:$O$59,15,FALSE)</f>
        <v>#N/A</v>
      </c>
    </row>
    <row r="139" spans="1:29" ht="34" customHeight="1">
      <c r="A139" s="132"/>
      <c r="B139" s="252">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
  <cols>
    <col min="1" max="1" width="2.453125" customWidth="1"/>
    <col min="2" max="2" width="2.90625" customWidth="1"/>
    <col min="3" max="5" width="2.453125" customWidth="1"/>
    <col min="6" max="6" width="2.7265625" customWidth="1"/>
    <col min="7" max="7" width="2.453125" customWidth="1"/>
    <col min="8" max="8" width="3.26953125" customWidth="1"/>
    <col min="9" max="15" width="2.453125" customWidth="1"/>
    <col min="16" max="16" width="8.45312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453125" customWidth="1"/>
    <col min="37" max="37" width="3.90625" customWidth="1"/>
    <col min="38" max="38" width="2.453125" customWidth="1"/>
    <col min="39" max="39" width="17.453125" hidden="1" customWidth="1"/>
    <col min="40" max="40" width="8.90625" hidden="1" customWidth="1"/>
    <col min="41" max="42" width="6.453125" hidden="1" customWidth="1"/>
    <col min="43" max="53" width="6.453125" customWidth="1"/>
    <col min="54" max="54" width="2.453125" customWidth="1"/>
    <col min="55" max="56" width="6.453125" customWidth="1"/>
    <col min="57" max="57" width="18.453125" customWidth="1"/>
    <col min="58" max="60" width="6.45312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三重県</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15"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57"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2214</v>
      </c>
      <c r="AR18" s="651"/>
      <c r="AS18" s="651"/>
      <c r="AT18" s="651"/>
      <c r="AU18" s="651"/>
      <c r="AV18" s="651"/>
      <c r="AW18" s="651"/>
      <c r="AX18" s="651"/>
      <c r="AY18" s="651"/>
      <c r="AZ18" s="651"/>
      <c r="BA18" s="651"/>
      <c r="BB18" s="651"/>
      <c r="BC18" s="651"/>
      <c r="BD18" s="651"/>
      <c r="BE18" s="652"/>
    </row>
    <row r="19" spans="1:57" ht="23.25" customHeight="1" thickBot="1">
      <c r="A19" s="38"/>
      <c r="B19" s="458"/>
      <c r="C19" s="731" t="s">
        <v>2144</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5" t="s">
        <v>47</v>
      </c>
      <c r="AD19" s="37"/>
      <c r="AE19" s="728"/>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739" t="s">
        <v>2146</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2150</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2" customHeight="1" thickBot="1">
      <c r="A23" s="38"/>
      <c r="B23" s="87" t="s">
        <v>2215</v>
      </c>
      <c r="C23" s="739" t="s">
        <v>2151</v>
      </c>
      <c r="D23" s="739"/>
      <c r="E23" s="739"/>
      <c r="F23" s="739"/>
      <c r="G23" s="739"/>
      <c r="H23" s="739"/>
      <c r="I23" s="739"/>
      <c r="J23" s="739"/>
      <c r="K23" s="739"/>
      <c r="L23" s="739"/>
      <c r="M23" s="739"/>
      <c r="N23" s="739"/>
      <c r="O23" s="739"/>
      <c r="P23" s="740"/>
      <c r="Q23" s="741">
        <f>W19</f>
        <v>0</v>
      </c>
      <c r="R23" s="742"/>
      <c r="S23" s="742"/>
      <c r="T23" s="742"/>
      <c r="U23" s="742"/>
      <c r="V23" s="742"/>
      <c r="W23" s="459"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2" customHeight="1" thickBot="1">
      <c r="A24" s="38"/>
      <c r="B24" s="87" t="s">
        <v>2216</v>
      </c>
      <c r="C24" s="739" t="s">
        <v>2217</v>
      </c>
      <c r="D24" s="739"/>
      <c r="E24" s="739"/>
      <c r="F24" s="739"/>
      <c r="G24" s="739"/>
      <c r="H24" s="739"/>
      <c r="I24" s="739"/>
      <c r="J24" s="739"/>
      <c r="K24" s="739"/>
      <c r="L24" s="739"/>
      <c r="M24" s="739"/>
      <c r="N24" s="739"/>
      <c r="O24" s="739"/>
      <c r="P24" s="740"/>
      <c r="Q24" s="745"/>
      <c r="R24" s="746"/>
      <c r="S24" s="746"/>
      <c r="T24" s="746"/>
      <c r="U24" s="746"/>
      <c r="V24" s="747"/>
      <c r="W24" s="459" t="s">
        <v>47</v>
      </c>
      <c r="X24" s="37" t="s">
        <v>48</v>
      </c>
      <c r="Y24" s="744"/>
      <c r="Z24" s="37"/>
      <c r="AA24" s="728"/>
      <c r="AB24" s="38"/>
      <c r="AC24" s="38"/>
      <c r="AD24" s="38"/>
      <c r="AE24" s="38"/>
      <c r="AF24" s="38"/>
      <c r="AG24" s="38"/>
      <c r="AH24" s="38"/>
      <c r="AI24" s="38"/>
      <c r="AJ24" s="38"/>
      <c r="AK24" s="38"/>
      <c r="AL24" s="96"/>
      <c r="AM24" s="97"/>
    </row>
    <row r="25" spans="1:57" ht="22" customHeight="1" thickBot="1">
      <c r="A25" s="38"/>
      <c r="B25" s="87" t="s">
        <v>2148</v>
      </c>
      <c r="C25" s="739" t="s">
        <v>2218</v>
      </c>
      <c r="D25" s="739"/>
      <c r="E25" s="739"/>
      <c r="F25" s="739"/>
      <c r="G25" s="739"/>
      <c r="H25" s="739"/>
      <c r="I25" s="739"/>
      <c r="J25" s="739"/>
      <c r="K25" s="739"/>
      <c r="L25" s="739"/>
      <c r="M25" s="739"/>
      <c r="N25" s="739"/>
      <c r="O25" s="739"/>
      <c r="P25" s="740"/>
      <c r="Q25" s="745"/>
      <c r="R25" s="746"/>
      <c r="S25" s="746"/>
      <c r="T25" s="746"/>
      <c r="U25" s="746"/>
      <c r="V25" s="747"/>
      <c r="W25" s="459" t="s">
        <v>47</v>
      </c>
      <c r="X25" s="38"/>
      <c r="Y25" s="38"/>
      <c r="Z25" s="37"/>
      <c r="AA25" s="728"/>
      <c r="AB25" s="38"/>
      <c r="AC25" s="38"/>
      <c r="AD25" s="38"/>
      <c r="AE25" s="38"/>
      <c r="AF25" s="38"/>
      <c r="AG25" s="38"/>
      <c r="AH25" s="38"/>
      <c r="AI25" s="38"/>
      <c r="AJ25" s="38"/>
      <c r="AK25" s="38"/>
      <c r="AL25" s="96"/>
      <c r="AM25" s="97"/>
    </row>
    <row r="26" spans="1:57" ht="22" customHeight="1" thickBot="1">
      <c r="A26" s="38"/>
      <c r="B26" s="87" t="s">
        <v>2149</v>
      </c>
      <c r="C26" s="739" t="s">
        <v>2203</v>
      </c>
      <c r="D26" s="739"/>
      <c r="E26" s="739"/>
      <c r="F26" s="739"/>
      <c r="G26" s="739"/>
      <c r="H26" s="739"/>
      <c r="I26" s="739"/>
      <c r="J26" s="739"/>
      <c r="K26" s="739"/>
      <c r="L26" s="739"/>
      <c r="M26" s="739"/>
      <c r="N26" s="739"/>
      <c r="O26" s="739"/>
      <c r="P26" s="739"/>
      <c r="Q26" s="749">
        <f>Q24+Q25</f>
        <v>0</v>
      </c>
      <c r="R26" s="750"/>
      <c r="S26" s="750"/>
      <c r="T26" s="750"/>
      <c r="U26" s="750"/>
      <c r="V26" s="751"/>
      <c r="W26" s="460" t="s">
        <v>47</v>
      </c>
      <c r="X26" s="38"/>
      <c r="Y26" s="38"/>
      <c r="Z26" s="38" t="s">
        <v>48</v>
      </c>
      <c r="AA26" s="729"/>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748" t="s">
        <v>2189</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53</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54</v>
      </c>
      <c r="AR31" s="678"/>
      <c r="AS31" s="678"/>
      <c r="AT31" s="678"/>
      <c r="AU31" s="678"/>
      <c r="AV31" s="678"/>
      <c r="AW31" s="678"/>
      <c r="AX31" s="678"/>
      <c r="AY31" s="678"/>
      <c r="AZ31" s="678"/>
      <c r="BA31" s="678"/>
      <c r="BB31" s="678"/>
      <c r="BC31" s="678"/>
      <c r="BD31" s="678"/>
      <c r="BE31" s="679"/>
    </row>
    <row r="32" spans="1:57" ht="18.75" customHeight="1" thickBot="1">
      <c r="A32" s="38"/>
      <c r="B32" s="730"/>
      <c r="C32" s="723" t="s">
        <v>55</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49999999999999" customHeight="1" thickBot="1">
      <c r="A33" s="38"/>
      <c r="B33" s="730"/>
      <c r="C33" s="550" t="s">
        <v>56</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2152</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49</v>
      </c>
      <c r="C35" s="668" t="s">
        <v>57</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58</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59</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2153</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2154</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2155</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658" t="s">
        <v>2156</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51</v>
      </c>
      <c r="C44" s="676" t="s">
        <v>2158</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51</v>
      </c>
      <c r="C45" s="658" t="s">
        <v>2159</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51</v>
      </c>
      <c r="C46" s="748" t="s">
        <v>2157</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2212</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5" customHeight="1" thickBot="1">
      <c r="A49" s="118"/>
      <c r="B49" s="587" t="s">
        <v>60</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5" customHeight="1" thickBot="1">
      <c r="A50" s="118"/>
      <c r="B50" s="611" t="s">
        <v>62</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64</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66</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583"/>
      <c r="C56" s="639"/>
      <c r="D56" s="601" t="s">
        <v>70</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664" t="s">
        <v>71</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583"/>
      <c r="D60" s="584"/>
      <c r="E60" s="659" t="s">
        <v>72</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664" t="s">
        <v>79</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583"/>
      <c r="D66" s="584"/>
      <c r="E66" s="659" t="s">
        <v>80</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638"/>
      <c r="C67" s="139" t="s">
        <v>73</v>
      </c>
      <c r="D67" s="670" t="s">
        <v>81</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4" t="b">
        <v>1</v>
      </c>
      <c r="AN67" s="273"/>
      <c r="AO67" s="274" t="b">
        <v>0</v>
      </c>
      <c r="AP67" s="122"/>
    </row>
    <row r="68" spans="1:57" ht="28.5" customHeight="1" thickBot="1">
      <c r="A68" s="38"/>
      <c r="B68" s="638"/>
      <c r="C68" s="555"/>
      <c r="D68" s="557" t="s">
        <v>82</v>
      </c>
      <c r="E68" s="558"/>
      <c r="F68" s="558"/>
      <c r="G68" s="558"/>
      <c r="H68" s="674"/>
      <c r="I68" s="645" t="s">
        <v>45</v>
      </c>
      <c r="J68" s="563" t="s">
        <v>83</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3"/>
      <c r="AN68" s="273"/>
      <c r="AO68" s="273"/>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84</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49</v>
      </c>
      <c r="J70" s="162" t="s">
        <v>85</v>
      </c>
      <c r="K70" s="163"/>
      <c r="L70" s="163"/>
      <c r="M70" s="163"/>
      <c r="N70" s="163"/>
      <c r="O70" s="163"/>
      <c r="P70" s="163"/>
      <c r="Q70" s="163"/>
      <c r="R70" s="163"/>
      <c r="S70" s="832" t="s">
        <v>86</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84</v>
      </c>
      <c r="AR71" s="617"/>
      <c r="AS71" s="617"/>
      <c r="AT71" s="617"/>
      <c r="AU71" s="617"/>
      <c r="AV71" s="617"/>
      <c r="AW71" s="617"/>
      <c r="AX71" s="617"/>
      <c r="AY71" s="617"/>
      <c r="AZ71" s="617"/>
      <c r="BA71" s="617"/>
      <c r="BB71" s="617"/>
      <c r="BC71" s="617"/>
      <c r="BD71" s="617"/>
      <c r="BE71" s="618"/>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601" t="s">
        <v>89</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80</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591" t="s">
        <v>2162</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5"/>
      <c r="AN79" s="276"/>
      <c r="AO79" s="276"/>
      <c r="AP79" s="276"/>
    </row>
    <row r="80" spans="1:57" ht="27" customHeight="1">
      <c r="A80" s="38"/>
      <c r="B80" s="555"/>
      <c r="C80" s="557" t="s">
        <v>90</v>
      </c>
      <c r="D80" s="558"/>
      <c r="E80" s="558"/>
      <c r="F80" s="558"/>
      <c r="G80" s="223"/>
      <c r="H80" s="176" t="s">
        <v>45</v>
      </c>
      <c r="I80" s="624" t="s">
        <v>91</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7" t="b">
        <v>0</v>
      </c>
      <c r="AN80" s="278" t="b">
        <v>0</v>
      </c>
      <c r="AO80" s="277" t="b">
        <v>0</v>
      </c>
      <c r="AP80" s="277" t="b">
        <v>0</v>
      </c>
    </row>
    <row r="81" spans="1:57" ht="37.5" customHeight="1">
      <c r="A81" s="38"/>
      <c r="B81" s="555"/>
      <c r="C81" s="559"/>
      <c r="D81" s="560"/>
      <c r="E81" s="560"/>
      <c r="F81" s="560"/>
      <c r="G81" s="224"/>
      <c r="H81" s="177" t="s">
        <v>49</v>
      </c>
      <c r="I81" s="627" t="s">
        <v>2163</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79"/>
      <c r="AN81" s="62"/>
      <c r="AO81" s="62"/>
      <c r="AP81" s="62"/>
    </row>
    <row r="82" spans="1:57" ht="36" customHeight="1" thickBot="1">
      <c r="A82" s="38"/>
      <c r="B82" s="556"/>
      <c r="C82" s="561"/>
      <c r="D82" s="562"/>
      <c r="E82" s="562"/>
      <c r="F82" s="562"/>
      <c r="G82" s="225"/>
      <c r="H82" s="178" t="s">
        <v>92</v>
      </c>
      <c r="I82" s="630" t="s">
        <v>93</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79"/>
      <c r="AN82" s="62"/>
      <c r="AO82" s="62"/>
      <c r="AP82" s="62"/>
    </row>
    <row r="83" spans="1:57" ht="21" customHeight="1">
      <c r="A83" s="38"/>
      <c r="B83" s="487"/>
      <c r="C83" s="613" t="s">
        <v>87</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619" t="s">
        <v>94</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595" t="s">
        <v>95</v>
      </c>
      <c r="C87" s="596"/>
      <c r="D87" s="596"/>
      <c r="E87" s="596"/>
      <c r="F87" s="596"/>
      <c r="G87" s="596"/>
      <c r="H87" s="596"/>
      <c r="I87" s="596"/>
      <c r="J87" s="596"/>
      <c r="K87" s="596"/>
      <c r="L87" s="596"/>
      <c r="M87" s="596"/>
      <c r="N87" s="596"/>
      <c r="O87" s="596"/>
      <c r="P87" s="596"/>
      <c r="Q87" s="597"/>
      <c r="R87" s="92" t="s">
        <v>96</v>
      </c>
      <c r="S87" s="262" t="str">
        <f>'別紙様式3-2（処遇改善加算　個票）'!AC5</f>
        <v/>
      </c>
      <c r="T87" s="598" t="s">
        <v>97</v>
      </c>
      <c r="U87" s="599"/>
      <c r="V87" s="599"/>
      <c r="W87" s="599"/>
      <c r="X87" s="599"/>
      <c r="Y87" s="599"/>
      <c r="Z87" s="599"/>
      <c r="AA87" s="599"/>
      <c r="AB87" s="599"/>
      <c r="AC87" s="599"/>
      <c r="AD87" s="599"/>
      <c r="AE87" s="599"/>
      <c r="AF87" s="600"/>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595" t="s">
        <v>98</v>
      </c>
      <c r="C88" s="596"/>
      <c r="D88" s="596"/>
      <c r="E88" s="596"/>
      <c r="F88" s="596"/>
      <c r="G88" s="596"/>
      <c r="H88" s="596"/>
      <c r="I88" s="596"/>
      <c r="J88" s="596"/>
      <c r="K88" s="596"/>
      <c r="L88" s="596"/>
      <c r="M88" s="596"/>
      <c r="N88" s="596"/>
      <c r="O88" s="596"/>
      <c r="P88" s="596"/>
      <c r="Q88" s="597"/>
      <c r="R88" s="92" t="s">
        <v>96</v>
      </c>
      <c r="S88" s="262" t="str">
        <f>'別紙様式3-2（処遇改善加算　個票）'!AC7</f>
        <v/>
      </c>
      <c r="T88" s="598" t="s">
        <v>99</v>
      </c>
      <c r="U88" s="599"/>
      <c r="V88" s="599"/>
      <c r="W88" s="599"/>
      <c r="X88" s="599"/>
      <c r="Y88" s="599"/>
      <c r="Z88" s="599"/>
      <c r="AA88" s="599"/>
      <c r="AB88" s="599"/>
      <c r="AC88" s="599"/>
      <c r="AD88" s="599"/>
      <c r="AE88" s="599"/>
      <c r="AF88" s="600"/>
      <c r="AG88" s="100"/>
      <c r="AH88" s="100"/>
      <c r="AI88" s="100"/>
      <c r="AJ88" s="100"/>
      <c r="AK88" s="38"/>
      <c r="AL88" s="38"/>
      <c r="AM88" s="276"/>
      <c r="AN88" s="62"/>
      <c r="AO88" s="62"/>
      <c r="AY88" s="73"/>
    </row>
    <row r="89" spans="1:57" ht="5.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601" t="s">
        <v>89</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8" t="b">
        <v>0</v>
      </c>
      <c r="AN92" s="62"/>
      <c r="AO92" s="62"/>
      <c r="AP92"/>
      <c r="AQ92"/>
      <c r="AR92"/>
      <c r="AS92"/>
      <c r="AT92"/>
      <c r="AU92"/>
      <c r="AV92"/>
      <c r="AW92"/>
      <c r="AX92" s="186"/>
      <c r="AY92" s="186"/>
      <c r="AZ92" s="187"/>
    </row>
    <row r="93" spans="1:57" s="67" customFormat="1" ht="19.899999999999999" customHeight="1" thickBot="1">
      <c r="A93" s="38"/>
      <c r="B93" s="611" t="s">
        <v>101</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5"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67" t="str">
        <f>IF(AI95="","",IF(AND(AN102&gt;=2,AN106&gt;=2,AN110&gt;=2,AN114&gt;=2,AN118&gt;=2,AN127&gt;=2),"○","×"))</f>
        <v/>
      </c>
      <c r="AL95" s="66"/>
      <c r="AM95" s="286"/>
      <c r="AN95" s="286"/>
      <c r="AO95" s="286"/>
      <c r="AX95" s="187"/>
      <c r="AY95" s="187"/>
      <c r="AZ95" s="187"/>
    </row>
    <row r="96" spans="1:57" s="67" customFormat="1" ht="45" customHeight="1">
      <c r="A96" s="38"/>
      <c r="B96" s="134" t="s">
        <v>96</v>
      </c>
      <c r="C96" s="604" t="s">
        <v>2164</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604" t="s">
        <v>2190</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826" t="s">
        <v>104</v>
      </c>
      <c r="C101" s="827"/>
      <c r="D101" s="827"/>
      <c r="E101" s="827"/>
      <c r="F101" s="621" t="s">
        <v>105</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784" t="s">
        <v>106</v>
      </c>
      <c r="C102" s="592"/>
      <c r="D102" s="592"/>
      <c r="E102" s="785"/>
      <c r="F102" s="223"/>
      <c r="G102" s="608" t="s">
        <v>2167</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7" t="b">
        <v>0</v>
      </c>
      <c r="AN102" s="585">
        <f>COUNTIF(AM102:AM105, TRUE)</f>
        <v>0</v>
      </c>
      <c r="AO102" s="287"/>
      <c r="AP102" s="184"/>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7"/>
      <c r="G103" s="608" t="s">
        <v>107</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7" t="b">
        <v>0</v>
      </c>
      <c r="AN103" s="585"/>
      <c r="AO103" s="287"/>
      <c r="AP103" s="184"/>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7"/>
      <c r="G104" s="608" t="s">
        <v>2168</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7" t="b">
        <v>0</v>
      </c>
      <c r="AN104" s="585"/>
      <c r="AO104" s="287"/>
      <c r="AP104" s="184"/>
      <c r="AQ104" s="575"/>
      <c r="AR104" s="576"/>
      <c r="AS104" s="576"/>
      <c r="AT104" s="576"/>
      <c r="AU104" s="576"/>
      <c r="AV104" s="576"/>
      <c r="AW104" s="576"/>
      <c r="AX104" s="576"/>
      <c r="AY104" s="576"/>
      <c r="AZ104" s="576"/>
      <c r="BA104" s="576"/>
      <c r="BB104" s="576"/>
      <c r="BC104" s="576"/>
      <c r="BD104" s="576"/>
      <c r="BE104" s="577"/>
    </row>
    <row r="105" spans="1:57" s="67" customFormat="1" ht="15.65" customHeight="1" thickBot="1">
      <c r="A105" s="38"/>
      <c r="B105" s="788"/>
      <c r="C105" s="789"/>
      <c r="D105" s="789"/>
      <c r="E105" s="790"/>
      <c r="F105" s="224"/>
      <c r="G105" s="608" t="s">
        <v>2169</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7" t="b">
        <v>0</v>
      </c>
      <c r="AN105" s="585"/>
      <c r="AO105" s="287"/>
      <c r="AP105" s="184"/>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108</v>
      </c>
      <c r="C106" s="592"/>
      <c r="D106" s="592"/>
      <c r="E106" s="785"/>
      <c r="F106" s="228"/>
      <c r="G106" s="608" t="s">
        <v>2170</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7" t="b">
        <v>0</v>
      </c>
      <c r="AN106" s="585">
        <f>COUNTIF(AM106:AM109, TRUE)</f>
        <v>0</v>
      </c>
      <c r="AO106" s="287"/>
      <c r="AP106" s="184"/>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7"/>
      <c r="G107" s="608" t="s">
        <v>2171</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7" t="b">
        <v>0</v>
      </c>
      <c r="AN107" s="585"/>
      <c r="AO107" s="287"/>
      <c r="AP107" s="184"/>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7"/>
      <c r="G108" s="608" t="s">
        <v>109</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7" t="b">
        <v>0</v>
      </c>
      <c r="AN108" s="585"/>
      <c r="AO108" s="287"/>
      <c r="AP108" s="184"/>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29"/>
      <c r="G109" s="608" t="s">
        <v>110</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7" t="b">
        <v>0</v>
      </c>
      <c r="AN109" s="585"/>
      <c r="AO109" s="287"/>
      <c r="AP109" s="184"/>
      <c r="AQ109" s="578"/>
      <c r="AR109" s="579"/>
      <c r="AS109" s="579"/>
      <c r="AT109" s="579"/>
      <c r="AU109" s="579"/>
      <c r="AV109" s="579"/>
      <c r="AW109" s="579"/>
      <c r="AX109" s="579"/>
      <c r="AY109" s="579"/>
      <c r="AZ109" s="579"/>
      <c r="BA109" s="579"/>
      <c r="BB109" s="579"/>
      <c r="BC109" s="579"/>
      <c r="BD109" s="579"/>
      <c r="BE109" s="580"/>
    </row>
    <row r="110" spans="1:57" s="67" customFormat="1" ht="21.65" customHeight="1">
      <c r="A110" s="38"/>
      <c r="B110" s="784" t="s">
        <v>111</v>
      </c>
      <c r="C110" s="592"/>
      <c r="D110" s="592"/>
      <c r="E110" s="785"/>
      <c r="F110" s="230"/>
      <c r="G110" s="608" t="s">
        <v>2172</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7" t="b">
        <v>0</v>
      </c>
      <c r="AN110" s="585">
        <f>COUNTIF(AM110:AM113, TRUE)</f>
        <v>0</v>
      </c>
      <c r="AO110" s="287"/>
      <c r="AP110" s="184"/>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7"/>
      <c r="G111" s="608" t="s">
        <v>112</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7" t="b">
        <v>0</v>
      </c>
      <c r="AN111" s="585"/>
      <c r="AO111" s="287"/>
      <c r="AP111" s="184"/>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7"/>
      <c r="G112" s="608" t="s">
        <v>2173</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7" t="b">
        <v>0</v>
      </c>
      <c r="AN112" s="585"/>
      <c r="AO112" s="287"/>
      <c r="AP112" s="184"/>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4"/>
      <c r="G113" s="608" t="s">
        <v>2174</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7" t="b">
        <v>0</v>
      </c>
      <c r="AN113" s="585"/>
      <c r="AO113" s="287"/>
      <c r="AP113" s="184"/>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113</v>
      </c>
      <c r="C114" s="592"/>
      <c r="D114" s="592"/>
      <c r="E114" s="785"/>
      <c r="F114" s="228"/>
      <c r="G114" s="608" t="s">
        <v>2175</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7" t="b">
        <v>0</v>
      </c>
      <c r="AN114" s="585">
        <f>COUNTIF(AM114:AM117, TRUE)</f>
        <v>0</v>
      </c>
      <c r="AO114" s="287"/>
      <c r="AP114" s="184"/>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7"/>
      <c r="G115" s="608" t="s">
        <v>2176</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7" t="b">
        <v>0</v>
      </c>
      <c r="AN115" s="585"/>
      <c r="AO115" s="287"/>
      <c r="AP115" s="184"/>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7"/>
      <c r="G116" s="608" t="s">
        <v>2177</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7" t="b">
        <v>0</v>
      </c>
      <c r="AN116" s="585"/>
      <c r="AO116" s="287"/>
      <c r="AP116" s="184"/>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29"/>
      <c r="G117" s="608" t="s">
        <v>2178</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7" t="b">
        <v>0</v>
      </c>
      <c r="AN117" s="585"/>
      <c r="AO117" s="287"/>
      <c r="AP117" s="184"/>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114</v>
      </c>
      <c r="C118" s="795"/>
      <c r="D118" s="795"/>
      <c r="E118" s="796"/>
      <c r="F118" s="230"/>
      <c r="G118" s="608" t="s">
        <v>2179</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7" t="b">
        <v>0</v>
      </c>
      <c r="AN118" s="779">
        <f>COUNTIF(AM118:AM125, TRUE)</f>
        <v>0</v>
      </c>
      <c r="AO118" s="287"/>
      <c r="AP118" s="184"/>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7"/>
      <c r="G119" s="608" t="s">
        <v>115</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7" t="b">
        <v>0</v>
      </c>
      <c r="AN119" s="780"/>
      <c r="AO119" s="287"/>
      <c r="AP119" s="184"/>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7"/>
      <c r="G120" s="608" t="s">
        <v>116</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7" t="b">
        <v>0</v>
      </c>
      <c r="AN120" s="780"/>
      <c r="AO120" s="287"/>
      <c r="AP120" s="184"/>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7"/>
      <c r="G121" s="608" t="s">
        <v>117</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7" t="b">
        <v>0</v>
      </c>
      <c r="AN121" s="780"/>
      <c r="AO121" s="287"/>
      <c r="AP121" s="184"/>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7"/>
      <c r="G122" s="608" t="s">
        <v>2180</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7" t="b">
        <v>0</v>
      </c>
      <c r="AN122" s="780"/>
      <c r="AO122" s="287"/>
      <c r="AP122" s="184"/>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1"/>
      <c r="G123" s="608" t="s">
        <v>118</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7" t="b">
        <v>0</v>
      </c>
      <c r="AN123" s="780"/>
      <c r="AO123" s="287"/>
      <c r="AP123" s="184"/>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7"/>
      <c r="G124" s="608" t="s">
        <v>2181</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7" t="b">
        <v>0</v>
      </c>
      <c r="AN124" s="780"/>
      <c r="AO124" s="286"/>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1"/>
      <c r="G125" s="608" t="s">
        <v>119</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2"/>
      <c r="AM125" s="277" t="b">
        <v>0</v>
      </c>
      <c r="AN125" s="780"/>
      <c r="AO125" s="286"/>
      <c r="AQ125" s="578"/>
      <c r="AR125" s="579"/>
      <c r="AS125" s="579"/>
      <c r="AT125" s="579"/>
      <c r="AU125" s="579"/>
      <c r="AV125" s="579"/>
      <c r="AW125" s="579"/>
      <c r="AX125" s="579"/>
      <c r="AY125" s="579"/>
      <c r="AZ125" s="579"/>
      <c r="BA125" s="579"/>
      <c r="BB125" s="579"/>
      <c r="BC125" s="579"/>
      <c r="BD125" s="579"/>
      <c r="BE125" s="580"/>
    </row>
    <row r="126" spans="1:57" s="67" customFormat="1" ht="17.5" customHeight="1" thickBot="1">
      <c r="A126" s="38"/>
      <c r="B126" s="799"/>
      <c r="C126" s="800"/>
      <c r="D126" s="800"/>
      <c r="E126" s="801"/>
      <c r="F126" s="231"/>
      <c r="G126" s="791" t="s">
        <v>120</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2"/>
      <c r="AM126" s="277" t="b">
        <v>0</v>
      </c>
      <c r="AN126" s="78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784" t="s">
        <v>121</v>
      </c>
      <c r="C127" s="592"/>
      <c r="D127" s="592"/>
      <c r="E127" s="785"/>
      <c r="F127" s="228"/>
      <c r="G127" s="608" t="s">
        <v>2182</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7" t="b">
        <v>0</v>
      </c>
      <c r="AN127" s="585">
        <f>COUNTIF(AM127:AM130,TRUE)</f>
        <v>0</v>
      </c>
      <c r="AO127" s="287"/>
      <c r="AP127" s="184"/>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7"/>
      <c r="G128" s="608" t="s">
        <v>2183</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7" t="b">
        <v>0</v>
      </c>
      <c r="AN128" s="585"/>
      <c r="AO128" s="287"/>
      <c r="AP128" s="184"/>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7"/>
      <c r="G129" s="608" t="s">
        <v>2184</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7" t="b">
        <v>0</v>
      </c>
      <c r="AN129" s="585"/>
      <c r="AO129" s="287"/>
      <c r="AP129" s="184"/>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5"/>
      <c r="G130" s="782" t="s">
        <v>2185</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7" t="b">
        <v>0</v>
      </c>
      <c r="AN130" s="585"/>
      <c r="AO130" s="292"/>
      <c r="AP130" s="193"/>
      <c r="AQ130" s="578"/>
      <c r="AR130" s="579"/>
      <c r="AS130" s="579"/>
      <c r="AT130" s="579"/>
      <c r="AU130" s="579"/>
      <c r="AV130" s="579"/>
      <c r="AW130" s="579"/>
      <c r="AX130" s="579"/>
      <c r="AY130" s="579"/>
      <c r="AZ130" s="579"/>
      <c r="BA130" s="579"/>
      <c r="BB130" s="579"/>
      <c r="BC130" s="579"/>
      <c r="BD130" s="579"/>
      <c r="BE130" s="580"/>
    </row>
    <row r="131" spans="1:57" ht="9.65"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11" t="s">
        <v>2187</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5"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5" customHeight="1" thickBot="1">
      <c r="A137" s="38"/>
      <c r="B137" s="483" t="s">
        <v>2193</v>
      </c>
      <c r="C137" s="802" t="s">
        <v>2200</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68" t="s">
        <v>47</v>
      </c>
      <c r="Z137" s="112" t="s">
        <v>48</v>
      </c>
      <c r="AA137" s="81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5" customHeight="1" thickBot="1">
      <c r="A138" s="38"/>
      <c r="B138" s="483" t="s">
        <v>2194</v>
      </c>
      <c r="C138" s="805" t="s">
        <v>2204</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68" t="s">
        <v>47</v>
      </c>
      <c r="Z138" s="112" t="s">
        <v>48</v>
      </c>
      <c r="AA138" s="81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5" customHeight="1" thickBot="1">
      <c r="A143" s="66"/>
      <c r="B143" s="134" t="s">
        <v>123</v>
      </c>
      <c r="C143" s="816" t="s">
        <v>125</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815" t="s">
        <v>127</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6"/>
      <c r="AL146" s="38"/>
      <c r="AM146" s="62"/>
      <c r="AN146" s="62"/>
      <c r="AO146" s="62"/>
    </row>
    <row r="147" spans="1:51" ht="6.65"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759"/>
      <c r="F148" s="760"/>
      <c r="G148" s="210" t="s">
        <v>129</v>
      </c>
      <c r="H148" s="759"/>
      <c r="I148" s="760"/>
      <c r="J148" s="210" t="s">
        <v>130</v>
      </c>
      <c r="K148" s="759"/>
      <c r="L148" s="760"/>
      <c r="M148" s="210" t="s">
        <v>131</v>
      </c>
      <c r="N148" s="208"/>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822" t="s">
        <v>132</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5"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0" t="s">
        <v>137</v>
      </c>
      <c r="C157" s="765" t="s">
        <v>138</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0" t="str">
        <f>AE18</f>
        <v/>
      </c>
      <c r="AL157" s="38"/>
      <c r="AM157" s="62"/>
      <c r="AN157" s="62"/>
      <c r="AO157" s="62"/>
    </row>
    <row r="158" spans="1:51" ht="15" customHeight="1">
      <c r="A158" s="38"/>
      <c r="B158" s="384" t="s">
        <v>139</v>
      </c>
      <c r="C158" s="768" t="s">
        <v>140</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0" t="str">
        <f>Y31</f>
        <v/>
      </c>
      <c r="AL158" s="38"/>
      <c r="AM158" s="62"/>
      <c r="AN158" s="62"/>
      <c r="AO158" s="62"/>
    </row>
    <row r="159" spans="1:51" ht="15" customHeight="1">
      <c r="A159" s="38"/>
      <c r="B159" s="390" t="s">
        <v>141</v>
      </c>
      <c r="C159" s="613" t="s">
        <v>142</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2205</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1" t="s">
        <v>137</v>
      </c>
      <c r="C162" s="817" t="s">
        <v>143</v>
      </c>
      <c r="D162" s="818"/>
      <c r="E162" s="818"/>
      <c r="F162" s="818"/>
      <c r="G162" s="818"/>
      <c r="H162" s="818"/>
      <c r="I162" s="819"/>
      <c r="J162" s="820" t="s">
        <v>144</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0" t="str">
        <f>IF(H7="", "", IF(AND(AA52="○", AK50="○"), "○", "×"))</f>
        <v/>
      </c>
      <c r="AL162" s="38"/>
      <c r="AM162" s="62"/>
      <c r="AN162" s="62"/>
      <c r="AO162" s="62"/>
    </row>
    <row r="163" spans="1:41" ht="15" customHeight="1">
      <c r="A163" s="38"/>
      <c r="B163" s="221" t="s">
        <v>139</v>
      </c>
      <c r="C163" s="772" t="s">
        <v>145</v>
      </c>
      <c r="D163" s="773"/>
      <c r="E163" s="773"/>
      <c r="F163" s="773"/>
      <c r="G163" s="773"/>
      <c r="H163" s="773"/>
      <c r="I163" s="774"/>
      <c r="J163" s="762" t="s">
        <v>146</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0" t="str">
        <f>IF(H7="", "", IF(AM56=TRUE, "", IF(AND(T60="○", T66="○"), "○", "×")))</f>
        <v/>
      </c>
      <c r="AL163" s="38"/>
      <c r="AM163" s="62"/>
      <c r="AN163" s="62"/>
      <c r="AO163" s="62"/>
    </row>
    <row r="164" spans="1:41" ht="15" customHeight="1">
      <c r="A164" s="38"/>
      <c r="B164" s="221" t="s">
        <v>141</v>
      </c>
      <c r="C164" s="771" t="s">
        <v>147</v>
      </c>
      <c r="D164" s="771"/>
      <c r="E164" s="771"/>
      <c r="F164" s="771"/>
      <c r="G164" s="771"/>
      <c r="H164" s="771"/>
      <c r="I164" s="771"/>
      <c r="J164" s="762" t="s">
        <v>148</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0" t="str">
        <f>S78</f>
        <v/>
      </c>
      <c r="AL164" s="38"/>
      <c r="AM164" s="62"/>
      <c r="AN164" s="62"/>
      <c r="AO164" s="62"/>
    </row>
    <row r="165" spans="1:41" ht="30" customHeight="1">
      <c r="A165" s="38"/>
      <c r="B165" s="221" t="s">
        <v>149</v>
      </c>
      <c r="C165" s="771" t="s">
        <v>150</v>
      </c>
      <c r="D165" s="771"/>
      <c r="E165" s="771"/>
      <c r="F165" s="771"/>
      <c r="G165" s="771"/>
      <c r="H165" s="771"/>
      <c r="I165" s="771"/>
      <c r="J165" s="762" t="s">
        <v>2165</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0" t="str">
        <f>IF(AND(S87="", S88=""), "", IF(OR(AND(S87="○", S88="○"), AND(S87="○", S88=""), AND(S87="", S88="○")), "○", "×"))</f>
        <v/>
      </c>
      <c r="AL165" s="38"/>
      <c r="AM165" s="62"/>
      <c r="AN165" s="62"/>
      <c r="AO165" s="62"/>
    </row>
    <row r="166" spans="1:41" ht="17.5" customHeight="1">
      <c r="A166" s="38"/>
      <c r="B166" s="383" t="s">
        <v>151</v>
      </c>
      <c r="C166" s="771" t="s">
        <v>152</v>
      </c>
      <c r="D166" s="771"/>
      <c r="E166" s="771"/>
      <c r="F166" s="771"/>
      <c r="G166" s="771"/>
      <c r="H166" s="771"/>
      <c r="I166" s="771"/>
      <c r="J166" s="762" t="s">
        <v>153</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2" t="str">
        <f>IF(H6="", "", IF(OR(AK93="○",AM92=TRUE), "○", "×"))</f>
        <v/>
      </c>
      <c r="AL166" s="38"/>
      <c r="AM166" s="62"/>
      <c r="AN166" s="62"/>
      <c r="AO166" s="62"/>
    </row>
    <row r="167" spans="1:41" ht="15" customHeight="1">
      <c r="A167" s="38"/>
      <c r="B167" s="382" t="s">
        <v>154</v>
      </c>
      <c r="C167" s="753" t="s">
        <v>155</v>
      </c>
      <c r="D167" s="753"/>
      <c r="E167" s="753"/>
      <c r="F167" s="753"/>
      <c r="G167" s="753"/>
      <c r="H167" s="753"/>
      <c r="I167" s="753"/>
      <c r="J167" s="754" t="s">
        <v>156</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184150</xdr:colOff>
                    <xdr:row>101</xdr:row>
                    <xdr:rowOff>0</xdr:rowOff>
                  </from>
                  <to>
                    <xdr:col>5</xdr:col>
                    <xdr:colOff>203200</xdr:colOff>
                    <xdr:row>102</xdr:row>
                    <xdr:rowOff>12700</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184150</xdr:colOff>
                    <xdr:row>102</xdr:row>
                    <xdr:rowOff>19050</xdr:rowOff>
                  </from>
                  <to>
                    <xdr:col>5</xdr:col>
                    <xdr:colOff>203200</xdr:colOff>
                    <xdr:row>103</xdr:row>
                    <xdr:rowOff>31750</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184150</xdr:colOff>
                    <xdr:row>102</xdr:row>
                    <xdr:rowOff>228600</xdr:rowOff>
                  </from>
                  <to>
                    <xdr:col>5</xdr:col>
                    <xdr:colOff>203200</xdr:colOff>
                    <xdr:row>104</xdr:row>
                    <xdr:rowOff>12700</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184150</xdr:colOff>
                    <xdr:row>103</xdr:row>
                    <xdr:rowOff>222250</xdr:rowOff>
                  </from>
                  <to>
                    <xdr:col>5</xdr:col>
                    <xdr:colOff>203200</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184150</xdr:colOff>
                    <xdr:row>105</xdr:row>
                    <xdr:rowOff>355600</xdr:rowOff>
                  </from>
                  <to>
                    <xdr:col>6</xdr:col>
                    <xdr:colOff>12700</xdr:colOff>
                    <xdr:row>106</xdr:row>
                    <xdr:rowOff>222250</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184150</xdr:colOff>
                    <xdr:row>105</xdr:row>
                    <xdr:rowOff>12700</xdr:rowOff>
                  </from>
                  <to>
                    <xdr:col>6</xdr:col>
                    <xdr:colOff>12700</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184150</xdr:colOff>
                    <xdr:row>106</xdr:row>
                    <xdr:rowOff>228600</xdr:rowOff>
                  </from>
                  <to>
                    <xdr:col>6</xdr:col>
                    <xdr:colOff>12700</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184150</xdr:colOff>
                    <xdr:row>107</xdr:row>
                    <xdr:rowOff>222250</xdr:rowOff>
                  </from>
                  <to>
                    <xdr:col>6</xdr:col>
                    <xdr:colOff>12700</xdr:colOff>
                    <xdr:row>109</xdr:row>
                    <xdr:rowOff>12700</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184150</xdr:colOff>
                    <xdr:row>109</xdr:row>
                    <xdr:rowOff>12700</xdr:rowOff>
                  </from>
                  <to>
                    <xdr:col>6</xdr:col>
                    <xdr:colOff>12700</xdr:colOff>
                    <xdr:row>110</xdr:row>
                    <xdr:rowOff>31750</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184150</xdr:colOff>
                    <xdr:row>110</xdr:row>
                    <xdr:rowOff>0</xdr:rowOff>
                  </from>
                  <to>
                    <xdr:col>6</xdr:col>
                    <xdr:colOff>12700</xdr:colOff>
                    <xdr:row>110</xdr:row>
                    <xdr:rowOff>279400</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184150</xdr:colOff>
                    <xdr:row>111</xdr:row>
                    <xdr:rowOff>31750</xdr:rowOff>
                  </from>
                  <to>
                    <xdr:col>6</xdr:col>
                    <xdr:colOff>12700</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184150</xdr:colOff>
                    <xdr:row>112</xdr:row>
                    <xdr:rowOff>0</xdr:rowOff>
                  </from>
                  <to>
                    <xdr:col>6</xdr:col>
                    <xdr:colOff>12700</xdr:colOff>
                    <xdr:row>113</xdr:row>
                    <xdr:rowOff>31750</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184150</xdr:colOff>
                    <xdr:row>114</xdr:row>
                    <xdr:rowOff>12700</xdr:rowOff>
                  </from>
                  <to>
                    <xdr:col>6</xdr:col>
                    <xdr:colOff>12700</xdr:colOff>
                    <xdr:row>115</xdr:row>
                    <xdr:rowOff>12700</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184150</xdr:colOff>
                    <xdr:row>115</xdr:row>
                    <xdr:rowOff>12700</xdr:rowOff>
                  </from>
                  <to>
                    <xdr:col>6</xdr:col>
                    <xdr:colOff>12700</xdr:colOff>
                    <xdr:row>115</xdr:row>
                    <xdr:rowOff>222250</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184150</xdr:colOff>
                    <xdr:row>115</xdr:row>
                    <xdr:rowOff>222250</xdr:rowOff>
                  </from>
                  <to>
                    <xdr:col>6</xdr:col>
                    <xdr:colOff>12700</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184150</xdr:colOff>
                    <xdr:row>117</xdr:row>
                    <xdr:rowOff>0</xdr:rowOff>
                  </from>
                  <to>
                    <xdr:col>5</xdr:col>
                    <xdr:colOff>203200</xdr:colOff>
                    <xdr:row>117</xdr:row>
                    <xdr:rowOff>298450</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184150</xdr:colOff>
                    <xdr:row>117</xdr:row>
                    <xdr:rowOff>260350</xdr:rowOff>
                  </from>
                  <to>
                    <xdr:col>5</xdr:col>
                    <xdr:colOff>203200</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184150</xdr:colOff>
                    <xdr:row>118</xdr:row>
                    <xdr:rowOff>228600</xdr:rowOff>
                  </from>
                  <to>
                    <xdr:col>5</xdr:col>
                    <xdr:colOff>203200</xdr:colOff>
                    <xdr:row>120</xdr:row>
                    <xdr:rowOff>12700</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184150</xdr:colOff>
                    <xdr:row>120</xdr:row>
                    <xdr:rowOff>0</xdr:rowOff>
                  </from>
                  <to>
                    <xdr:col>5</xdr:col>
                    <xdr:colOff>203200</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184150</xdr:colOff>
                    <xdr:row>121</xdr:row>
                    <xdr:rowOff>0</xdr:rowOff>
                  </from>
                  <to>
                    <xdr:col>5</xdr:col>
                    <xdr:colOff>203200</xdr:colOff>
                    <xdr:row>122</xdr:row>
                    <xdr:rowOff>50800</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184150</xdr:colOff>
                    <xdr:row>126</xdr:row>
                    <xdr:rowOff>0</xdr:rowOff>
                  </from>
                  <to>
                    <xdr:col>6</xdr:col>
                    <xdr:colOff>12700</xdr:colOff>
                    <xdr:row>126</xdr:row>
                    <xdr:rowOff>222250</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184150</xdr:colOff>
                    <xdr:row>127</xdr:row>
                    <xdr:rowOff>0</xdr:rowOff>
                  </from>
                  <to>
                    <xdr:col>6</xdr:col>
                    <xdr:colOff>12700</xdr:colOff>
                    <xdr:row>127</xdr:row>
                    <xdr:rowOff>222250</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184150</xdr:colOff>
                    <xdr:row>128</xdr:row>
                    <xdr:rowOff>0</xdr:rowOff>
                  </from>
                  <to>
                    <xdr:col>6</xdr:col>
                    <xdr:colOff>12700</xdr:colOff>
                    <xdr:row>128</xdr:row>
                    <xdr:rowOff>222250</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184150</xdr:colOff>
                    <xdr:row>129</xdr:row>
                    <xdr:rowOff>0</xdr:rowOff>
                  </from>
                  <to>
                    <xdr:col>6</xdr:col>
                    <xdr:colOff>12700</xdr:colOff>
                    <xdr:row>129</xdr:row>
                    <xdr:rowOff>222250</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184150</xdr:colOff>
                    <xdr:row>123</xdr:row>
                    <xdr:rowOff>12700</xdr:rowOff>
                  </from>
                  <to>
                    <xdr:col>5</xdr:col>
                    <xdr:colOff>203200</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184150</xdr:colOff>
                    <xdr:row>124</xdr:row>
                    <xdr:rowOff>0</xdr:rowOff>
                  </from>
                  <to>
                    <xdr:col>5</xdr:col>
                    <xdr:colOff>203200</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184150</xdr:colOff>
                    <xdr:row>122</xdr:row>
                    <xdr:rowOff>0</xdr:rowOff>
                  </from>
                  <to>
                    <xdr:col>5</xdr:col>
                    <xdr:colOff>203200</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184150</xdr:colOff>
                    <xdr:row>124</xdr:row>
                    <xdr:rowOff>260350</xdr:rowOff>
                  </from>
                  <to>
                    <xdr:col>5</xdr:col>
                    <xdr:colOff>203200</xdr:colOff>
                    <xdr:row>126</xdr:row>
                    <xdr:rowOff>69850</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241300</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12700</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12700</xdr:colOff>
                    <xdr:row>82</xdr:row>
                    <xdr:rowOff>38100</xdr:rowOff>
                  </from>
                  <to>
                    <xdr:col>2</xdr:col>
                    <xdr:colOff>12700</xdr:colOff>
                    <xdr:row>82</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453125" customWidth="1"/>
    <col min="14" max="14" width="29.453125" customWidth="1"/>
    <col min="15" max="15" width="16.7265625" customWidth="1"/>
    <col min="16" max="16" width="16.7265625" style="62" customWidth="1"/>
    <col min="17" max="19" width="13.7265625" style="62" customWidth="1"/>
    <col min="20" max="20" width="10.6328125" customWidth="1"/>
    <col min="21" max="21" width="6" style="62" customWidth="1"/>
    <col min="22" max="22" width="11.453125" style="62" customWidth="1"/>
    <col min="23" max="23" width="19.7265625" style="380" customWidth="1"/>
    <col min="24" max="24" width="15.90625" style="62" customWidth="1"/>
    <col min="25" max="26" width="14.7265625" style="62" customWidth="1"/>
    <col min="27" max="27" width="13.7265625" style="63" customWidth="1"/>
    <col min="28" max="28" width="10.6328125" customWidth="1"/>
    <col min="29" max="29" width="17.26953125" style="62" customWidth="1"/>
    <col min="30" max="30" width="19.7265625" style="380" customWidth="1"/>
    <col min="31" max="33" width="15.08984375" style="38" hidden="1" customWidth="1"/>
    <col min="34" max="34" width="10.7265625" style="38" hidden="1" customWidth="1"/>
    <col min="35" max="35" width="12.7265625" style="39" hidden="1" customWidth="1"/>
    <col min="36" max="36" width="15.7265625" style="38" hidden="1" customWidth="1"/>
    <col min="37" max="37" width="15" hidden="1" customWidth="1"/>
    <col min="38" max="38" width="10.7265625" hidden="1" customWidth="1"/>
    <col min="39" max="39" width="16.7265625" hidden="1" customWidth="1"/>
    <col min="40" max="40" width="24.7265625" hidden="1" customWidth="1"/>
    <col min="41" max="41" width="0" style="40" hidden="1" customWidth="1"/>
    <col min="42" max="42" width="9.726562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三重県</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885" t="s">
        <v>159</v>
      </c>
      <c r="C5" s="885"/>
      <c r="D5" s="886"/>
      <c r="E5" s="886"/>
      <c r="F5" s="886"/>
      <c r="G5" s="886"/>
      <c r="H5" s="886"/>
      <c r="I5" s="886"/>
      <c r="J5" s="886"/>
      <c r="K5" s="886"/>
      <c r="L5" s="886"/>
      <c r="M5" s="886"/>
      <c r="N5" s="897">
        <f>IFERROR(SUM(Q:Q)+SUM(Y:Y),"")</f>
        <v>0</v>
      </c>
      <c r="O5" s="898"/>
      <c r="P5" s="327" t="s">
        <v>47</v>
      </c>
      <c r="Q5" s="45"/>
      <c r="R5" s="45"/>
      <c r="S5" s="263"/>
      <c r="T5" s="925" t="s">
        <v>160</v>
      </c>
      <c r="U5" s="925"/>
      <c r="V5" s="934" t="s">
        <v>2201</v>
      </c>
      <c r="W5" s="739"/>
      <c r="X5" s="739"/>
      <c r="Y5" s="739"/>
      <c r="Z5" s="739"/>
      <c r="AA5" s="935"/>
      <c r="AB5" s="46">
        <f>COUNTIF(U15:V114,"○")</f>
        <v>0</v>
      </c>
      <c r="AC5" s="891" t="str">
        <f>IF(AB6=0, "", IF(AB5&gt;=AB6,"○","×"))</f>
        <v/>
      </c>
      <c r="AD5" s="381"/>
      <c r="AE5" s="44"/>
      <c r="AF5" s="44"/>
      <c r="AG5" s="44"/>
      <c r="AH5" s="40"/>
      <c r="AI5" s="40"/>
      <c r="AJ5" s="40"/>
      <c r="AK5" s="40"/>
      <c r="AL5" s="40"/>
      <c r="AM5" s="40"/>
      <c r="AN5" s="40"/>
    </row>
    <row r="6" spans="1:42" ht="30.65" customHeight="1" thickBot="1">
      <c r="A6" s="38"/>
      <c r="B6" s="920"/>
      <c r="C6" s="921"/>
      <c r="D6" s="922" t="s">
        <v>1994</v>
      </c>
      <c r="E6" s="922"/>
      <c r="F6" s="922"/>
      <c r="G6" s="922"/>
      <c r="H6" s="922"/>
      <c r="I6" s="922"/>
      <c r="J6" s="922"/>
      <c r="K6" s="922"/>
      <c r="L6" s="922"/>
      <c r="M6" s="922"/>
      <c r="N6" s="897">
        <f>SUM(S:S, AA:AA)</f>
        <v>0</v>
      </c>
      <c r="O6" s="898"/>
      <c r="P6" s="327" t="s">
        <v>47</v>
      </c>
      <c r="Q6" s="45"/>
      <c r="R6" s="45"/>
      <c r="S6" s="45"/>
      <c r="T6" s="925"/>
      <c r="U6" s="925"/>
      <c r="V6" s="934" t="s">
        <v>2209</v>
      </c>
      <c r="W6" s="739"/>
      <c r="X6" s="739"/>
      <c r="Y6" s="739"/>
      <c r="Z6" s="739"/>
      <c r="AA6" s="935"/>
      <c r="AB6" s="48">
        <f>SUM(AI:AI)</f>
        <v>0</v>
      </c>
      <c r="AC6" s="900"/>
      <c r="AD6" s="381"/>
      <c r="AE6" s="44"/>
      <c r="AF6" s="44"/>
      <c r="AG6" s="44"/>
      <c r="AH6" s="40"/>
      <c r="AI6" s="40"/>
      <c r="AJ6" s="40"/>
      <c r="AK6" s="40"/>
      <c r="AL6" s="40"/>
      <c r="AM6" s="40"/>
      <c r="AN6" s="40"/>
    </row>
    <row r="7" spans="1:42" ht="30.65" customHeight="1">
      <c r="A7" s="38"/>
      <c r="B7" s="886" t="s">
        <v>2145</v>
      </c>
      <c r="C7" s="886"/>
      <c r="D7" s="886"/>
      <c r="E7" s="886"/>
      <c r="F7" s="886"/>
      <c r="G7" s="886"/>
      <c r="H7" s="886"/>
      <c r="I7" s="886"/>
      <c r="J7" s="886"/>
      <c r="K7" s="886"/>
      <c r="L7" s="886"/>
      <c r="M7" s="886"/>
      <c r="N7" s="899">
        <f>SUM(R15:R114)+SUM(Z15:Z114)</f>
        <v>0</v>
      </c>
      <c r="O7" s="899"/>
      <c r="P7" s="327" t="s">
        <v>2142</v>
      </c>
      <c r="Q7" s="45"/>
      <c r="R7" s="45"/>
      <c r="S7" s="45"/>
      <c r="T7" s="887" t="s">
        <v>2143</v>
      </c>
      <c r="U7" s="888"/>
      <c r="V7" s="934" t="s">
        <v>2201</v>
      </c>
      <c r="W7" s="739"/>
      <c r="X7" s="739"/>
      <c r="Y7" s="739"/>
      <c r="Z7" s="739"/>
      <c r="AA7" s="935"/>
      <c r="AB7" s="46">
        <f>COUNTIF(AC15:AC114,"○")</f>
        <v>0</v>
      </c>
      <c r="AC7" s="891" t="str">
        <f>IF(AB8=0, "", IF(AB7&gt;=AB8,"○","×"))</f>
        <v/>
      </c>
      <c r="AD7" s="381"/>
      <c r="AE7" s="44"/>
      <c r="AF7" s="44"/>
      <c r="AG7" s="44"/>
      <c r="AH7" s="40"/>
      <c r="AI7" s="40"/>
      <c r="AJ7" s="40"/>
      <c r="AK7" s="40"/>
      <c r="AL7" s="40"/>
      <c r="AM7" s="40"/>
      <c r="AN7" s="40"/>
    </row>
    <row r="8" spans="1:42" ht="33" customHeight="1" thickBot="1">
      <c r="A8" s="38"/>
      <c r="B8" s="936" t="s">
        <v>2208</v>
      </c>
      <c r="C8" s="936"/>
      <c r="D8" s="936"/>
      <c r="E8" s="936"/>
      <c r="F8" s="936"/>
      <c r="G8" s="936"/>
      <c r="H8" s="936"/>
      <c r="I8" s="936"/>
      <c r="J8" s="936"/>
      <c r="K8" s="936"/>
      <c r="L8" s="936"/>
      <c r="M8" s="936"/>
      <c r="N8" s="936"/>
      <c r="O8" s="936"/>
      <c r="P8" s="936"/>
      <c r="Q8" s="936"/>
      <c r="R8" s="409"/>
      <c r="S8" s="326"/>
      <c r="T8" s="889"/>
      <c r="U8" s="890"/>
      <c r="V8" s="931" t="s">
        <v>2210</v>
      </c>
      <c r="W8" s="668"/>
      <c r="X8" s="668"/>
      <c r="Y8" s="668"/>
      <c r="Z8" s="668"/>
      <c r="AA8" s="932"/>
      <c r="AB8" s="48">
        <f>SUM(AJ:AJ)</f>
        <v>0</v>
      </c>
      <c r="AC8" s="892"/>
      <c r="AD8" s="381"/>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09"/>
      <c r="S9" s="326"/>
      <c r="T9" s="452"/>
      <c r="U9" s="452"/>
      <c r="V9" s="668"/>
      <c r="W9" s="668"/>
      <c r="X9" s="668"/>
      <c r="Y9" s="668"/>
      <c r="Z9" s="668"/>
      <c r="AA9" s="668"/>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2161</v>
      </c>
      <c r="C11" s="905"/>
      <c r="D11" s="905"/>
      <c r="E11" s="905"/>
      <c r="F11" s="905"/>
      <c r="G11" s="905"/>
      <c r="H11" s="905"/>
      <c r="I11" s="906"/>
      <c r="J11" s="913" t="s">
        <v>162</v>
      </c>
      <c r="K11" s="914" t="s">
        <v>163</v>
      </c>
      <c r="L11" s="915"/>
      <c r="M11" s="854" t="s">
        <v>164</v>
      </c>
      <c r="N11" s="857" t="s">
        <v>32</v>
      </c>
      <c r="O11" s="443" t="s">
        <v>1995</v>
      </c>
      <c r="P11" s="926" t="s">
        <v>2211</v>
      </c>
      <c r="Q11" s="926"/>
      <c r="R11" s="926"/>
      <c r="S11" s="926"/>
      <c r="T11" s="926"/>
      <c r="U11" s="926"/>
      <c r="V11" s="926"/>
      <c r="W11" s="926"/>
      <c r="X11" s="926"/>
      <c r="Y11" s="926"/>
      <c r="Z11" s="926"/>
      <c r="AA11" s="926"/>
      <c r="AB11" s="926"/>
      <c r="AC11" s="926"/>
      <c r="AD11" s="926"/>
      <c r="AE11" s="861" t="s">
        <v>165</v>
      </c>
      <c r="AF11" s="861" t="s">
        <v>166</v>
      </c>
      <c r="AG11" s="861" t="s">
        <v>167</v>
      </c>
      <c r="AH11" s="866" t="s">
        <v>168</v>
      </c>
      <c r="AI11" s="860" t="s">
        <v>169</v>
      </c>
      <c r="AJ11" s="861"/>
      <c r="AK11" s="849" t="s">
        <v>170</v>
      </c>
      <c r="AL11" s="378"/>
      <c r="AM11" s="399"/>
      <c r="AN11" s="40"/>
    </row>
    <row r="12" spans="1:42" ht="21.65" customHeight="1">
      <c r="A12" s="902"/>
      <c r="B12" s="907"/>
      <c r="C12" s="908"/>
      <c r="D12" s="908"/>
      <c r="E12" s="908"/>
      <c r="F12" s="908"/>
      <c r="G12" s="908"/>
      <c r="H12" s="908"/>
      <c r="I12" s="909"/>
      <c r="J12" s="843"/>
      <c r="K12" s="916"/>
      <c r="L12" s="917"/>
      <c r="M12" s="855"/>
      <c r="N12" s="858"/>
      <c r="O12" s="893" t="s">
        <v>1996</v>
      </c>
      <c r="P12" s="927" t="s">
        <v>171</v>
      </c>
      <c r="Q12" s="927"/>
      <c r="R12" s="927"/>
      <c r="S12" s="927"/>
      <c r="T12" s="927"/>
      <c r="U12" s="927"/>
      <c r="V12" s="927"/>
      <c r="W12" s="928"/>
      <c r="X12" s="929" t="s">
        <v>161</v>
      </c>
      <c r="Y12" s="930"/>
      <c r="Z12" s="930"/>
      <c r="AA12" s="930"/>
      <c r="AB12" s="930"/>
      <c r="AC12" s="930"/>
      <c r="AD12" s="930"/>
      <c r="AE12" s="863"/>
      <c r="AF12" s="863"/>
      <c r="AG12" s="863"/>
      <c r="AH12" s="867"/>
      <c r="AI12" s="862"/>
      <c r="AJ12" s="863"/>
      <c r="AK12" s="849"/>
      <c r="AL12" s="378"/>
      <c r="AM12" s="40"/>
      <c r="AN12" s="40"/>
    </row>
    <row r="13" spans="1:42" ht="36.75" customHeight="1">
      <c r="A13" s="902"/>
      <c r="B13" s="907"/>
      <c r="C13" s="908"/>
      <c r="D13" s="908"/>
      <c r="E13" s="908"/>
      <c r="F13" s="908"/>
      <c r="G13" s="908"/>
      <c r="H13" s="908"/>
      <c r="I13" s="909"/>
      <c r="J13" s="843"/>
      <c r="K13" s="918"/>
      <c r="L13" s="919"/>
      <c r="M13" s="855"/>
      <c r="N13" s="858"/>
      <c r="O13" s="894"/>
      <c r="P13" s="937" t="s">
        <v>172</v>
      </c>
      <c r="Q13" s="938" t="s">
        <v>173</v>
      </c>
      <c r="R13" s="842" t="s">
        <v>2137</v>
      </c>
      <c r="S13" s="842" t="s">
        <v>174</v>
      </c>
      <c r="T13" s="842" t="s">
        <v>175</v>
      </c>
      <c r="U13" s="939" t="s">
        <v>176</v>
      </c>
      <c r="V13" s="940"/>
      <c r="W13" s="852" t="s">
        <v>177</v>
      </c>
      <c r="X13" s="840" t="s">
        <v>178</v>
      </c>
      <c r="Y13" s="842" t="s">
        <v>173</v>
      </c>
      <c r="Z13" s="842" t="s">
        <v>2137</v>
      </c>
      <c r="AA13" s="842" t="s">
        <v>174</v>
      </c>
      <c r="AB13" s="842" t="s">
        <v>175</v>
      </c>
      <c r="AC13" s="343" t="s">
        <v>176</v>
      </c>
      <c r="AD13" s="852" t="s">
        <v>177</v>
      </c>
      <c r="AE13" s="863"/>
      <c r="AF13" s="863"/>
      <c r="AG13" s="863"/>
      <c r="AH13" s="867"/>
      <c r="AI13" s="864"/>
      <c r="AJ13" s="865"/>
      <c r="AK13" s="849"/>
      <c r="AL13" s="378"/>
      <c r="AM13" s="40" t="s">
        <v>2140</v>
      </c>
      <c r="AN13" s="40" t="s">
        <v>2141</v>
      </c>
      <c r="AP13" s="478">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2202</v>
      </c>
      <c r="V14" s="851"/>
      <c r="W14" s="853"/>
      <c r="X14" s="841"/>
      <c r="Y14" s="843"/>
      <c r="Z14" s="843"/>
      <c r="AA14" s="843"/>
      <c r="AB14" s="843"/>
      <c r="AC14" s="301" t="s">
        <v>2202</v>
      </c>
      <c r="AD14" s="853"/>
      <c r="AE14" s="865"/>
      <c r="AF14" s="865"/>
      <c r="AG14" s="865"/>
      <c r="AH14" s="868"/>
      <c r="AI14" s="264" t="s">
        <v>179</v>
      </c>
      <c r="AJ14" s="265" t="s">
        <v>161</v>
      </c>
      <c r="AK14" s="849"/>
      <c r="AL14" s="378" t="s">
        <v>2136</v>
      </c>
      <c r="AM14" s="450" t="s">
        <v>2137</v>
      </c>
      <c r="AN14" s="450" t="s">
        <v>2137</v>
      </c>
      <c r="AO14" s="450" t="s">
        <v>2195</v>
      </c>
      <c r="AP14" s="479" t="s">
        <v>2196</v>
      </c>
    </row>
    <row r="15" spans="1:42" s="55" customFormat="1" ht="40.15" customHeight="1">
      <c r="A15" s="53" t="s">
        <v>180</v>
      </c>
      <c r="B15" s="837" t="str">
        <f>IF(基本情報入力シート!C40="","",基本情報入力シート!C40)</f>
        <v/>
      </c>
      <c r="C15" s="838"/>
      <c r="D15" s="838"/>
      <c r="E15" s="838"/>
      <c r="F15" s="838"/>
      <c r="G15" s="838"/>
      <c r="H15" s="838"/>
      <c r="I15" s="839"/>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869"/>
      <c r="V15" s="869"/>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47"/>
      <c r="V16" s="847"/>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47"/>
      <c r="V17" s="847"/>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47"/>
      <c r="V18" s="847"/>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47"/>
      <c r="V19" s="847"/>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848"/>
      <c r="V20" s="848"/>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47"/>
      <c r="V21" s="847"/>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47"/>
      <c r="V22" s="847"/>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47"/>
      <c r="V23" s="847"/>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47"/>
      <c r="V24" s="847"/>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47"/>
      <c r="V25" s="847"/>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47"/>
      <c r="V26" s="847"/>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47"/>
      <c r="V27" s="847"/>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47"/>
      <c r="V28" s="847"/>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47"/>
      <c r="V29" s="847"/>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47"/>
      <c r="V30" s="847"/>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47"/>
      <c r="V31" s="847"/>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47"/>
      <c r="V32" s="847"/>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47"/>
      <c r="V33" s="847"/>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47"/>
      <c r="V34" s="847"/>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47"/>
      <c r="V35" s="847"/>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870" t="str">
        <f>IF(基本情報入力シート!C61="","",基本情報入力シート!C61)</f>
        <v/>
      </c>
      <c r="C36" s="871"/>
      <c r="D36" s="871"/>
      <c r="E36" s="871"/>
      <c r="F36" s="871"/>
      <c r="G36" s="871"/>
      <c r="H36" s="871"/>
      <c r="I36" s="872"/>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47"/>
      <c r="V36" s="847"/>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47"/>
      <c r="V37" s="847"/>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47"/>
      <c r="V38" s="847"/>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47"/>
      <c r="V39" s="847"/>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47"/>
      <c r="V40" s="847"/>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47"/>
      <c r="V41" s="847"/>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47"/>
      <c r="V42" s="847"/>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47"/>
      <c r="V43" s="847"/>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47"/>
      <c r="V44" s="847"/>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47"/>
      <c r="V45" s="847"/>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47"/>
      <c r="V46" s="847"/>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47"/>
      <c r="V47" s="847"/>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47"/>
      <c r="V48" s="847"/>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44" t="s">
        <v>2160</v>
      </c>
      <c r="C49" s="845"/>
      <c r="D49" s="845"/>
      <c r="E49" s="845"/>
      <c r="F49" s="845"/>
      <c r="G49" s="845"/>
      <c r="H49" s="845"/>
      <c r="I49" s="846"/>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47"/>
      <c r="V49" s="847"/>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47"/>
      <c r="V50" s="847"/>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47"/>
      <c r="V51" s="847"/>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47"/>
      <c r="V52" s="847"/>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47"/>
      <c r="V53" s="847"/>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47"/>
      <c r="V54" s="847"/>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47"/>
      <c r="V55" s="847"/>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47"/>
      <c r="V56" s="847"/>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47"/>
      <c r="V57" s="847"/>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47"/>
      <c r="V58" s="847"/>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47"/>
      <c r="V59" s="847"/>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47"/>
      <c r="V60" s="847"/>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47"/>
      <c r="V61" s="847"/>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47"/>
      <c r="V62" s="847"/>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47"/>
      <c r="V63" s="847"/>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47"/>
      <c r="V64" s="847"/>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47"/>
      <c r="V65" s="847"/>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47"/>
      <c r="V66" s="847"/>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47"/>
      <c r="V67" s="847"/>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47"/>
      <c r="V68" s="847"/>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47"/>
      <c r="V69" s="847"/>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47"/>
      <c r="V70" s="847"/>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47"/>
      <c r="V71" s="847"/>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47"/>
      <c r="V72" s="847"/>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47"/>
      <c r="V73" s="847"/>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47"/>
      <c r="V74" s="847"/>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47"/>
      <c r="V75" s="847"/>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47"/>
      <c r="V76" s="847"/>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47"/>
      <c r="V77" s="847"/>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47"/>
      <c r="V78" s="847"/>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47"/>
      <c r="V79" s="847"/>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47"/>
      <c r="V80" s="847"/>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47"/>
      <c r="V81" s="847"/>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47"/>
      <c r="V82" s="847"/>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47"/>
      <c r="V83" s="847"/>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47"/>
      <c r="V84" s="847"/>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47"/>
      <c r="V85" s="847"/>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47"/>
      <c r="V86" s="847"/>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47"/>
      <c r="V87" s="847"/>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47"/>
      <c r="V88" s="847"/>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47"/>
      <c r="V89" s="847"/>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47"/>
      <c r="V90" s="847"/>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47"/>
      <c r="V91" s="847"/>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47"/>
      <c r="V92" s="847"/>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47"/>
      <c r="V93" s="847"/>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47"/>
      <c r="V94" s="847"/>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47"/>
      <c r="V95" s="847"/>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47"/>
      <c r="V96" s="847"/>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47"/>
      <c r="V97" s="847"/>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47"/>
      <c r="V98" s="847"/>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47"/>
      <c r="V99" s="847"/>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47"/>
      <c r="V100" s="847"/>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47"/>
      <c r="V101" s="847"/>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47"/>
      <c r="V102" s="847"/>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47"/>
      <c r="V103" s="847"/>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47"/>
      <c r="V104" s="847"/>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47"/>
      <c r="V105" s="847"/>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47"/>
      <c r="V106" s="847"/>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47"/>
      <c r="V107" s="847"/>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47"/>
      <c r="V108" s="847"/>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47"/>
      <c r="V109" s="847"/>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47"/>
      <c r="V110" s="847"/>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47"/>
      <c r="V111" s="847"/>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47"/>
      <c r="V112" s="847"/>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877" t="str">
        <f>IF(基本情報入力シート!C138="","",基本情報入力シート!C138)</f>
        <v/>
      </c>
      <c r="C113" s="878"/>
      <c r="D113" s="878"/>
      <c r="E113" s="878"/>
      <c r="F113" s="878"/>
      <c r="G113" s="878"/>
      <c r="H113" s="878"/>
      <c r="I113" s="879"/>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47"/>
      <c r="V113" s="847"/>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876"/>
      <c r="V114" s="876"/>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40" width="11.453125" style="2" customWidth="1"/>
    <col min="41" max="41" width="30.453125" style="2" customWidth="1"/>
    <col min="42" max="42" width="48.26953125" style="2" customWidth="1"/>
    <col min="43" max="43" width="26.453125" style="2" customWidth="1"/>
    <col min="44" max="44" width="42.0898437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3"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9" t="s">
        <v>191</v>
      </c>
      <c r="T2" s="960"/>
      <c r="V2" s="947" t="s">
        <v>192</v>
      </c>
      <c r="W2" s="950" t="s">
        <v>193</v>
      </c>
      <c r="X2" s="956" t="s">
        <v>194</v>
      </c>
      <c r="Y2" s="957"/>
      <c r="Z2" s="957"/>
      <c r="AA2" s="957"/>
      <c r="AB2" s="957"/>
      <c r="AC2" s="957"/>
      <c r="AD2" s="957"/>
      <c r="AE2" s="957"/>
      <c r="AF2" s="957"/>
      <c r="AG2" s="958"/>
      <c r="AI2" s="941" t="s">
        <v>192</v>
      </c>
      <c r="AJ2" s="944" t="s">
        <v>195</v>
      </c>
      <c r="AM2" s="359" t="s">
        <v>192</v>
      </c>
      <c r="AN2" s="360" t="s">
        <v>196</v>
      </c>
      <c r="AO2" s="360"/>
      <c r="AP2" s="360"/>
      <c r="AQ2" s="360"/>
      <c r="AR2" s="360"/>
      <c r="AS2" s="361"/>
      <c r="AT2" s="361"/>
      <c r="BE2" s="2"/>
    </row>
    <row r="3" spans="1:57" ht="30.65" customHeight="1" thickBot="1">
      <c r="A3" s="941" t="s">
        <v>192</v>
      </c>
      <c r="B3" s="950" t="s">
        <v>193</v>
      </c>
      <c r="C3" s="953" t="s">
        <v>197</v>
      </c>
      <c r="D3" s="953"/>
      <c r="E3" s="953"/>
      <c r="F3" s="954"/>
      <c r="G3" s="955" t="s">
        <v>198</v>
      </c>
      <c r="H3" s="953"/>
      <c r="I3" s="953"/>
      <c r="J3" s="953"/>
      <c r="K3" s="953"/>
      <c r="L3" s="953"/>
      <c r="M3" s="954"/>
      <c r="N3" s="955" t="s">
        <v>183</v>
      </c>
      <c r="O3" s="962" t="s">
        <v>199</v>
      </c>
      <c r="P3" s="303"/>
      <c r="Q3" s="17"/>
      <c r="R3" s="3"/>
      <c r="S3" s="347" t="s">
        <v>200</v>
      </c>
      <c r="T3" s="348" t="s">
        <v>201</v>
      </c>
      <c r="V3" s="948"/>
      <c r="W3" s="951"/>
      <c r="X3" s="955" t="s">
        <v>197</v>
      </c>
      <c r="Y3" s="953"/>
      <c r="Z3" s="953"/>
      <c r="AA3" s="954"/>
      <c r="AB3" s="955" t="s">
        <v>198</v>
      </c>
      <c r="AC3" s="953"/>
      <c r="AD3" s="953"/>
      <c r="AE3" s="953"/>
      <c r="AF3" s="953"/>
      <c r="AG3" s="954"/>
      <c r="AI3" s="942"/>
      <c r="AJ3" s="945"/>
      <c r="AM3" s="362" t="s">
        <v>1997</v>
      </c>
      <c r="AN3" s="363" t="s">
        <v>2092</v>
      </c>
      <c r="AO3" s="364" t="s">
        <v>2131</v>
      </c>
      <c r="AP3" s="365" t="s">
        <v>2188</v>
      </c>
      <c r="AQ3" s="435" t="s">
        <v>2132</v>
      </c>
      <c r="AR3" s="366" t="s">
        <v>182</v>
      </c>
      <c r="AS3" s="367"/>
      <c r="AT3" s="367"/>
      <c r="BE3" s="2"/>
    </row>
    <row r="4" spans="1:57" ht="48.65" customHeight="1" thickBot="1">
      <c r="A4" s="943"/>
      <c r="B4" s="952"/>
      <c r="C4" s="27" t="s">
        <v>181</v>
      </c>
      <c r="D4" s="28" t="s">
        <v>202</v>
      </c>
      <c r="E4" s="28" t="s">
        <v>203</v>
      </c>
      <c r="F4" s="28" t="s">
        <v>204</v>
      </c>
      <c r="G4" s="346" t="s">
        <v>205</v>
      </c>
      <c r="H4" s="28" t="s">
        <v>206</v>
      </c>
      <c r="I4" s="28" t="s">
        <v>207</v>
      </c>
      <c r="J4" s="28" t="s">
        <v>208</v>
      </c>
      <c r="K4" s="28" t="s">
        <v>209</v>
      </c>
      <c r="L4" s="28" t="s">
        <v>210</v>
      </c>
      <c r="M4" s="29" t="s">
        <v>211</v>
      </c>
      <c r="N4" s="961"/>
      <c r="O4" s="963"/>
      <c r="P4" s="303"/>
      <c r="Q4" s="33"/>
      <c r="R4" s="3"/>
      <c r="S4" s="14" t="s">
        <v>67</v>
      </c>
      <c r="T4" s="349" t="s">
        <v>212</v>
      </c>
      <c r="V4" s="949"/>
      <c r="W4" s="952"/>
      <c r="X4" s="27" t="s">
        <v>181</v>
      </c>
      <c r="Y4" s="28" t="s">
        <v>202</v>
      </c>
      <c r="Z4" s="28" t="s">
        <v>203</v>
      </c>
      <c r="AA4" s="28" t="s">
        <v>204</v>
      </c>
      <c r="AB4" s="346" t="s">
        <v>205</v>
      </c>
      <c r="AC4" s="28" t="s">
        <v>206</v>
      </c>
      <c r="AD4" s="28" t="s">
        <v>207</v>
      </c>
      <c r="AE4" s="28" t="s">
        <v>208</v>
      </c>
      <c r="AF4" s="28" t="s">
        <v>209</v>
      </c>
      <c r="AG4" s="29" t="s">
        <v>210</v>
      </c>
      <c r="AI4" s="943"/>
      <c r="AJ4" s="946"/>
      <c r="AM4" s="320" t="s">
        <v>1999</v>
      </c>
      <c r="AN4" s="363" t="s">
        <v>2093</v>
      </c>
      <c r="AO4" s="364" t="s">
        <v>2131</v>
      </c>
      <c r="AP4" s="365" t="s">
        <v>2188</v>
      </c>
      <c r="AQ4" s="435" t="s">
        <v>2132</v>
      </c>
      <c r="AR4" s="366" t="s">
        <v>182</v>
      </c>
      <c r="AS4" s="369"/>
      <c r="AT4" s="369"/>
      <c r="BE4" s="2"/>
    </row>
    <row r="5" spans="1:57" ht="96.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96">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96.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96.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96.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9" t="s">
        <v>218</v>
      </c>
      <c r="T9" s="960"/>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96.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96">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96">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96">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96">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96">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96">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96">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96">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96">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96">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96">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96">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96">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96">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96">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96">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96">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96">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96">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96">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96">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96">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96.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96.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96">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96">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96">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48">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48.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48">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48.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36">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3.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7" t="s">
        <v>192</v>
      </c>
      <c r="W47" s="950" t="s">
        <v>193</v>
      </c>
      <c r="X47" s="956" t="s">
        <v>2199</v>
      </c>
      <c r="Y47" s="957"/>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66" t="s">
        <v>198</v>
      </c>
      <c r="D48" s="966"/>
      <c r="E48" s="966"/>
      <c r="F48" s="966"/>
      <c r="G48" s="966"/>
      <c r="H48" s="966"/>
      <c r="I48" s="966"/>
      <c r="J48" s="430"/>
      <c r="K48" s="430"/>
      <c r="L48" s="430"/>
      <c r="M48" s="430"/>
      <c r="N48" s="313"/>
      <c r="O48" s="313"/>
      <c r="P48" s="304"/>
      <c r="V48" s="948"/>
      <c r="W48" s="951"/>
      <c r="X48" s="964" t="s">
        <v>2198</v>
      </c>
      <c r="Y48" s="965"/>
      <c r="Z48" s="476"/>
      <c r="AA48" s="477"/>
      <c r="AB48" s="477"/>
      <c r="AC48" s="477"/>
      <c r="AD48" s="477"/>
      <c r="AE48" s="477"/>
      <c r="AF48" s="477"/>
      <c r="AG48" s="477"/>
      <c r="AI48" s="428"/>
      <c r="AJ48" s="434"/>
      <c r="AM48" s="428"/>
      <c r="AN48" s="432"/>
      <c r="AO48" s="313"/>
      <c r="AP48" s="313"/>
      <c r="AQ48" s="313"/>
      <c r="AR48" s="428"/>
      <c r="AS48" s="438"/>
      <c r="AT48" s="438"/>
      <c r="BE48" s="2"/>
    </row>
    <row r="49" spans="1:57" ht="36.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9"/>
      <c r="W49" s="952"/>
      <c r="X49" s="346" t="s">
        <v>206</v>
      </c>
      <c r="Y49" s="469" t="s">
        <v>1993</v>
      </c>
      <c r="Z49" s="471"/>
      <c r="AA49" s="472"/>
      <c r="AB49" s="472"/>
      <c r="AC49" s="472"/>
      <c r="AI49" s="428"/>
      <c r="AJ49" s="434"/>
      <c r="AM49" s="431"/>
      <c r="AN49" s="432"/>
      <c r="AO49" s="313"/>
      <c r="AP49" s="313"/>
      <c r="AQ49" s="313"/>
      <c r="AR49" s="428"/>
      <c r="AS49" s="438"/>
      <c r="AT49" s="438"/>
      <c r="BE49" s="2"/>
    </row>
    <row r="50" spans="1:57" ht="13.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3.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3.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3.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3.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3.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3.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3.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3.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3.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3.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3.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3.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3.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3.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3.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3.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3.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3.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3.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3.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3.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3.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3.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3.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3.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3.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3.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3.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3.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3.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3.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3.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3.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3.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3.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3.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3.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3.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
  <cols>
    <col min="1" max="1" width="16.7265625" customWidth="1"/>
    <col min="3" max="3" width="14.453125" style="2" customWidth="1"/>
    <col min="4" max="4" width="14.453125" style="2" bestFit="1" customWidth="1"/>
  </cols>
  <sheetData>
    <row r="1" spans="1:4" ht="13.5" thickBot="1">
      <c r="A1" s="1" t="s">
        <v>224</v>
      </c>
      <c r="C1" s="1" t="s">
        <v>225</v>
      </c>
    </row>
    <row r="2" spans="1:4" ht="13.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3.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3.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伊藤 佑弥</cp:lastModifiedBy>
  <cp:revision/>
  <cp:lastPrinted>2026-03-27T06:08:15Z</cp:lastPrinted>
  <dcterms:created xsi:type="dcterms:W3CDTF">2023-01-10T13:53:21Z</dcterms:created>
  <dcterms:modified xsi:type="dcterms:W3CDTF">2026-03-31T12:03:35Z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