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L:\上下水道総務課\会計係\会計係長\上下　県等照会文書\R07県等照会文書\財務課\【0205〆】公営企業に係る経営比較分析表（令和６年度決算）の分析等について\【経営比較分析表】2024_242047_46_1718\"/>
    </mc:Choice>
  </mc:AlternateContent>
  <xr:revisionPtr revIDLastSave="0" documentId="13_ncr:1_{0704A22C-EA44-4EBB-96E9-61A065692609}" xr6:coauthVersionLast="47" xr6:coauthVersionMax="47" xr10:uidLastSave="{00000000-0000-0000-0000-000000000000}"/>
  <workbookProtection workbookAlgorithmName="SHA-512" workbookHashValue="LT37gNRI194rLWwdM3pGg8MSNScafY05L62EM1MHPsFZgrJa25AZL6JVCTDbmsGChnkXcBjL5Fs3y8rWHwwTYw==" workbookSaltValue="f89lEbV/6l+fGlcZn4HOxA==" workbookSpinCount="100000" lockStructure="1"/>
  <bookViews>
    <workbookView xWindow="2055" yWindow="-14745" windowWidth="25485" windowHeight="1426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G85" i="4"/>
  <c r="F85" i="4"/>
  <c r="E85" i="4"/>
  <c r="AT10" i="4"/>
  <c r="AL10" i="4"/>
  <c r="I10" i="4"/>
</calcChain>
</file>

<file path=xl/sharedStrings.xml><?xml version="1.0" encoding="utf-8"?>
<sst xmlns="http://schemas.openxmlformats.org/spreadsheetml/2006/main" count="307" uniqueCount="116">
  <si>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</si>
  <si>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</si>
  <si>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</si>
  <si>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</si>
  <si>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</si>
  <si>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</si>
  <si>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</si>
  <si>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</si>
  <si>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</si>
  <si>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</si>
  <si>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</si>
  <si>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</si>
  <si>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</si>
  <si>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</si>
  <si>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</si>
  <si>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</si>
  <si>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</si>
  <si>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</si>
  <si>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</si>
  <si>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</si>
  <si>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</si>
  <si>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</si>
  <si>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</si>
  <si>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</si>
  <si>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</si>
  <si>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</si>
  <si>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</si>
  <si>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</si>
  <si>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</si>
  <si>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</si>
  <si>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</si>
  <si>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</si>
  <si>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</si>
  <si>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</si>
  <si>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</si>
  <si>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</si>
  <si>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</si>
  <si>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</si>
  <si>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</si>
  <si>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</si>
  <si>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</si>
  <si>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</si>
  <si>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</si>
  <si>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</si>
  <si>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</si>
  <si>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</si>
  <si>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</si>
  <si>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</si>
  <si>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</si>
  <si>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</si>
  <si>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</si>
  <si>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</si>
  <si>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</si>
  <si>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</si>
  <si>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</si>
  <si>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</si>
  <si>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</si>
  <si>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</si>
  <si>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</si>
  <si>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</si>
  <si>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</si>
  <si>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</si>
  <si>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</si>
  <si>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</si>
  <si>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</si>
  <si>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</si>
  <si>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</si>
  <si>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</si>
  <si>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</si>
  <si>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</si>
  <si>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</si>
  <si>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</si>
  <si>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</si>
  <si>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</si>
  <si>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</si>
  <si>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</si>
  <si>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</si>
  <si>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</si>
  <si>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</si>
  <si>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</si>
  <si>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</si>
  <si>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</si>
  <si>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</si>
  <si>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</si>
  <si>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</si>
  <si>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</si>
  <si>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</si>
  <si>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</si>
  <si>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</si>
  <si>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</si>
  <si>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</si>
  <si>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</si>
  <si>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</si>
  <si>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</si>
  <si>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</si>
  <si>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</si>
  <si>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松阪市</t>
  </si>
  <si>
    <t>法適用</t>
  </si>
  <si>
    <t>下水道事業</t>
  </si>
  <si>
    <t>特定地域生活排水処理</t>
  </si>
  <si>
    <t>K2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</si>
  <si>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</si>
  <si>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</si>
  <si>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</si>
  <si>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</si>
  <si>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</si>
  <si>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</si>
  <si>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</si>
  <si>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</si>
  <si>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</si>
  <si>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</si>
  <si>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</si>
  <si>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</si>
  <si>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令和５年度から地方公営企業法を全部適用し公営企業会計となった２度目の決算になります。経常収支比率は100％以下で全国平均、類似団体平均を下回り累積欠損金が発生しています。経費回収率は全国平均、類似団体平均を上回っていますが100％には届かず料金収入のみでは経費を賄えず、基準外を含む一般会計からの繰入金に依存しています。同様に企業債残高対事業規模比率は、繰入金である一般会計負担額が多額なため当該値は０となっています。施設利用率は全国平均、類似団体平均を下回っており、汚水処理原価も全国平均、類似団体平均よりも高く維持管理費の低減に努める必要があります。</t>
    <rPh sb="32" eb="34">
      <t>ドメ</t>
    </rPh>
    <rPh sb="118" eb="119">
      <t>トド</t>
    </rPh>
    <rPh sb="129" eb="131">
      <t>ケイヒ</t>
    </rPh>
    <phoneticPr fontId="4"/>
  </si>
  <si>
    <t>　有形固定資産減価償却率は全国平均、類似団体平均を下回っています。飯南管内では平成8年度、飯高管内では平成10年度より市が設置事業を行っています。それ以前の合併浄化槽についても、個人から移管を受けて市が管理しているものもあり、設置から25年以上を経過しているため、今後は更新が必要な浄化槽が増えていくと考えられます。</t>
    <phoneticPr fontId="4"/>
  </si>
  <si>
    <t>　飯南・飯高管内は中山間地域で過疎化による人口減少が進み、新設の浄化槽も減少傾向にあり、既設の浄化槽も経年劣化により修繕費の増加が見込まれます。
　令和元年度に策定した経営戦略を踏まえ収支バランスを考慮した維持管理費の削減、制度の見直しを検討していきます。また、地方公営企業法を適用し公営企業会計に移行したことにより経営状態や資産の状況等が正確に把握できるようになったため健全で持続可能な経営を目指します。</t>
    <rPh sb="21" eb="23">
      <t>ジンコウ</t>
    </rPh>
    <rPh sb="197" eb="199">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</si>
</sst>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2" Target="worksheets/sheet2.xml" Type="http://schemas.openxmlformats.org/officeDocument/2006/relationships/worksheet" /><Relationship Id="rId3" Target="theme/theme1.xml" Type="http://schemas.openxmlformats.org/officeDocument/2006/relationships/theme" /><Relationship Id="rId4" Target="styles.xml" Type="http://schemas.openxmlformats.org/officeDocument/2006/relationships/styles" /><Relationship Id="rId5" Target="sharedStrings.xml" Type="http://schemas.openxmlformats.org/officeDocument/2006/relationships/sharedStrings" /><Relationship Id="rId6" Target="calcChain.xml" Type="http://schemas.openxmlformats.org/officeDocument/2006/relationships/calcChain"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EC7-4656-8A50-6568B5627C4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EC7-4656-8A50-6568B5627C4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42.37</c:v>
                </c:pt>
                <c:pt idx="4">
                  <c:v>41.72</c:v>
                </c:pt>
              </c:numCache>
            </c:numRef>
          </c:val>
          <c:extLst>
            <c:ext xmlns:c16="http://schemas.microsoft.com/office/drawing/2014/chart" uri="{C3380CC4-5D6E-409C-BE32-E72D297353CC}">
              <c16:uniqueId val="{00000000-75A6-49CA-8635-688D76A8C6C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54.08</c:v>
                </c:pt>
                <c:pt idx="4">
                  <c:v>52.59</c:v>
                </c:pt>
              </c:numCache>
            </c:numRef>
          </c:val>
          <c:smooth val="0"/>
          <c:extLst>
            <c:ext xmlns:c16="http://schemas.microsoft.com/office/drawing/2014/chart" uri="{C3380CC4-5D6E-409C-BE32-E72D297353CC}">
              <c16:uniqueId val="{00000001-75A6-49CA-8635-688D76A8C6C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100</c:v>
                </c:pt>
                <c:pt idx="4">
                  <c:v>100</c:v>
                </c:pt>
              </c:numCache>
            </c:numRef>
          </c:val>
          <c:extLst>
            <c:ext xmlns:c16="http://schemas.microsoft.com/office/drawing/2014/chart" uri="{C3380CC4-5D6E-409C-BE32-E72D297353CC}">
              <c16:uniqueId val="{00000000-5C02-4FD3-BC5F-C5B5E6B5B24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90.57</c:v>
                </c:pt>
                <c:pt idx="4">
                  <c:v>87.02</c:v>
                </c:pt>
              </c:numCache>
            </c:numRef>
          </c:val>
          <c:smooth val="0"/>
          <c:extLst>
            <c:ext xmlns:c16="http://schemas.microsoft.com/office/drawing/2014/chart" uri="{C3380CC4-5D6E-409C-BE32-E72D297353CC}">
              <c16:uniqueId val="{00000001-5C02-4FD3-BC5F-C5B5E6B5B24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92.09</c:v>
                </c:pt>
                <c:pt idx="4">
                  <c:v>95.51</c:v>
                </c:pt>
              </c:numCache>
            </c:numRef>
          </c:val>
          <c:extLst>
            <c:ext xmlns:c16="http://schemas.microsoft.com/office/drawing/2014/chart" uri="{C3380CC4-5D6E-409C-BE32-E72D297353CC}">
              <c16:uniqueId val="{00000000-ED69-4CAE-BEB5-477532B0F94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96.95</c:v>
                </c:pt>
                <c:pt idx="4">
                  <c:v>99.24</c:v>
                </c:pt>
              </c:numCache>
            </c:numRef>
          </c:val>
          <c:smooth val="0"/>
          <c:extLst>
            <c:ext xmlns:c16="http://schemas.microsoft.com/office/drawing/2014/chart" uri="{C3380CC4-5D6E-409C-BE32-E72D297353CC}">
              <c16:uniqueId val="{00000001-ED69-4CAE-BEB5-477532B0F94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8.51</c:v>
                </c:pt>
                <c:pt idx="4">
                  <c:v>16.77</c:v>
                </c:pt>
              </c:numCache>
            </c:numRef>
          </c:val>
          <c:extLst>
            <c:ext xmlns:c16="http://schemas.microsoft.com/office/drawing/2014/chart" uri="{C3380CC4-5D6E-409C-BE32-E72D297353CC}">
              <c16:uniqueId val="{00000000-24D8-426D-98B0-119E0C2D977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26.92</c:v>
                </c:pt>
                <c:pt idx="4">
                  <c:v>27.57</c:v>
                </c:pt>
              </c:numCache>
            </c:numRef>
          </c:val>
          <c:smooth val="0"/>
          <c:extLst>
            <c:ext xmlns:c16="http://schemas.microsoft.com/office/drawing/2014/chart" uri="{C3380CC4-5D6E-409C-BE32-E72D297353CC}">
              <c16:uniqueId val="{00000001-24D8-426D-98B0-119E0C2D977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DD6-45C2-9430-6626E1BF8E9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DD6-45C2-9430-6626E1BF8E9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21.45</c:v>
                </c:pt>
                <c:pt idx="4">
                  <c:v>28.72</c:v>
                </c:pt>
              </c:numCache>
            </c:numRef>
          </c:val>
          <c:extLst>
            <c:ext xmlns:c16="http://schemas.microsoft.com/office/drawing/2014/chart" uri="{C3380CC4-5D6E-409C-BE32-E72D297353CC}">
              <c16:uniqueId val="{00000000-3A18-4046-B4E3-31FCC3839C9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91.33</c:v>
                </c:pt>
                <c:pt idx="4">
                  <c:v>89.91</c:v>
                </c:pt>
              </c:numCache>
            </c:numRef>
          </c:val>
          <c:smooth val="0"/>
          <c:extLst>
            <c:ext xmlns:c16="http://schemas.microsoft.com/office/drawing/2014/chart" uri="{C3380CC4-5D6E-409C-BE32-E72D297353CC}">
              <c16:uniqueId val="{00000001-3A18-4046-B4E3-31FCC3839C9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28.07</c:v>
                </c:pt>
                <c:pt idx="4">
                  <c:v>37</c:v>
                </c:pt>
              </c:numCache>
            </c:numRef>
          </c:val>
          <c:extLst>
            <c:ext xmlns:c16="http://schemas.microsoft.com/office/drawing/2014/chart" uri="{C3380CC4-5D6E-409C-BE32-E72D297353CC}">
              <c16:uniqueId val="{00000000-3936-4D2B-8C48-52F131CE716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126.97</c:v>
                </c:pt>
                <c:pt idx="4">
                  <c:v>103.61</c:v>
                </c:pt>
              </c:numCache>
            </c:numRef>
          </c:val>
          <c:smooth val="0"/>
          <c:extLst>
            <c:ext xmlns:c16="http://schemas.microsoft.com/office/drawing/2014/chart" uri="{C3380CC4-5D6E-409C-BE32-E72D297353CC}">
              <c16:uniqueId val="{00000001-3936-4D2B-8C48-52F131CE716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DDB-4D4C-AC7E-66D79D28275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338.47</c:v>
                </c:pt>
                <c:pt idx="4">
                  <c:v>368.83</c:v>
                </c:pt>
              </c:numCache>
            </c:numRef>
          </c:val>
          <c:smooth val="0"/>
          <c:extLst>
            <c:ext xmlns:c16="http://schemas.microsoft.com/office/drawing/2014/chart" uri="{C3380CC4-5D6E-409C-BE32-E72D297353CC}">
              <c16:uniqueId val="{00000001-5DDB-4D4C-AC7E-66D79D28275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74.319999999999993</c:v>
                </c:pt>
                <c:pt idx="4">
                  <c:v>68.55</c:v>
                </c:pt>
              </c:numCache>
            </c:numRef>
          </c:val>
          <c:extLst>
            <c:ext xmlns:c16="http://schemas.microsoft.com/office/drawing/2014/chart" uri="{C3380CC4-5D6E-409C-BE32-E72D297353CC}">
              <c16:uniqueId val="{00000000-6BE4-43A3-A318-688AE9BAA51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56.06</c:v>
                </c:pt>
                <c:pt idx="4">
                  <c:v>53.25</c:v>
                </c:pt>
              </c:numCache>
            </c:numRef>
          </c:val>
          <c:smooth val="0"/>
          <c:extLst>
            <c:ext xmlns:c16="http://schemas.microsoft.com/office/drawing/2014/chart" uri="{C3380CC4-5D6E-409C-BE32-E72D297353CC}">
              <c16:uniqueId val="{00000001-6BE4-43A3-A318-688AE9BAA51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326.35000000000002</c:v>
                </c:pt>
                <c:pt idx="4">
                  <c:v>375.13</c:v>
                </c:pt>
              </c:numCache>
            </c:numRef>
          </c:val>
          <c:extLst>
            <c:ext xmlns:c16="http://schemas.microsoft.com/office/drawing/2014/chart" uri="{C3380CC4-5D6E-409C-BE32-E72D297353CC}">
              <c16:uniqueId val="{00000000-7AD9-4CF8-81C2-C955CAF0A30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304.36</c:v>
                </c:pt>
                <c:pt idx="4">
                  <c:v>325.45</c:v>
                </c:pt>
              </c:numCache>
            </c:numRef>
          </c:val>
          <c:smooth val="0"/>
          <c:extLst>
            <c:ext xmlns:c16="http://schemas.microsoft.com/office/drawing/2014/chart" uri="{C3380CC4-5D6E-409C-BE32-E72D297353CC}">
              <c16:uniqueId val="{00000001-7AD9-4CF8-81C2-C955CAF0A30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arget="../drawings/drawing1.xml" Type="http://schemas.openxmlformats.org/officeDocument/2006/relationships/drawing" /></Relationships>
</file>

<file path=xl/worksheets/_rels/sheet2.xml.rels>&#65279;<?xml version="1.0" encoding="utf-8" standalone="yes"?><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P45" zoomScale="90" zoomScaleNormal="9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三重県　松阪市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K2</v>
      </c>
      <c r="X8" s="64"/>
      <c r="Y8" s="64"/>
      <c r="Z8" s="64"/>
      <c r="AA8" s="64"/>
      <c r="AB8" s="64"/>
      <c r="AC8" s="64"/>
      <c r="AD8" s="65" t="str">
        <f>データ!$M$6</f>
        <v>自治体職員</v>
      </c>
      <c r="AE8" s="65"/>
      <c r="AF8" s="65"/>
      <c r="AG8" s="65"/>
      <c r="AH8" s="65"/>
      <c r="AI8" s="65"/>
      <c r="AJ8" s="65"/>
      <c r="AK8" s="3"/>
      <c r="AL8" s="45">
        <f>データ!S6</f>
        <v>156026</v>
      </c>
      <c r="AM8" s="45"/>
      <c r="AN8" s="45"/>
      <c r="AO8" s="45"/>
      <c r="AP8" s="45"/>
      <c r="AQ8" s="45"/>
      <c r="AR8" s="45"/>
      <c r="AS8" s="45"/>
      <c r="AT8" s="44">
        <f>データ!T6</f>
        <v>623.58000000000004</v>
      </c>
      <c r="AU8" s="44"/>
      <c r="AV8" s="44"/>
      <c r="AW8" s="44"/>
      <c r="AX8" s="44"/>
      <c r="AY8" s="44"/>
      <c r="AZ8" s="44"/>
      <c r="BA8" s="44"/>
      <c r="BB8" s="44">
        <f>データ!U6</f>
        <v>250.21</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60.64</v>
      </c>
      <c r="J10" s="44"/>
      <c r="K10" s="44"/>
      <c r="L10" s="44"/>
      <c r="M10" s="44"/>
      <c r="N10" s="44"/>
      <c r="O10" s="44"/>
      <c r="P10" s="44">
        <f>データ!P6</f>
        <v>2.78</v>
      </c>
      <c r="Q10" s="44"/>
      <c r="R10" s="44"/>
      <c r="S10" s="44"/>
      <c r="T10" s="44"/>
      <c r="U10" s="44"/>
      <c r="V10" s="44"/>
      <c r="W10" s="44">
        <f>データ!Q6</f>
        <v>100</v>
      </c>
      <c r="X10" s="44"/>
      <c r="Y10" s="44"/>
      <c r="Z10" s="44"/>
      <c r="AA10" s="44"/>
      <c r="AB10" s="44"/>
      <c r="AC10" s="44"/>
      <c r="AD10" s="45">
        <f>データ!R6</f>
        <v>4400</v>
      </c>
      <c r="AE10" s="45"/>
      <c r="AF10" s="45"/>
      <c r="AG10" s="45"/>
      <c r="AH10" s="45"/>
      <c r="AI10" s="45"/>
      <c r="AJ10" s="45"/>
      <c r="AK10" s="2"/>
      <c r="AL10" s="45">
        <f>データ!V6</f>
        <v>4314</v>
      </c>
      <c r="AM10" s="45"/>
      <c r="AN10" s="45"/>
      <c r="AO10" s="45"/>
      <c r="AP10" s="45"/>
      <c r="AQ10" s="45"/>
      <c r="AR10" s="45"/>
      <c r="AS10" s="45"/>
      <c r="AT10" s="44">
        <f>データ!W6</f>
        <v>109.26</v>
      </c>
      <c r="AU10" s="44"/>
      <c r="AV10" s="44"/>
      <c r="AW10" s="44"/>
      <c r="AX10" s="44"/>
      <c r="AY10" s="44"/>
      <c r="AZ10" s="44"/>
      <c r="BA10" s="44"/>
      <c r="BB10" s="44">
        <f>データ!X6</f>
        <v>39.479999999999997</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EUQykCHAuSGofZqH0Q6BaMwH9MZfOjv3wgOBV+uZufhNvdQGXLFzRtwFfgRnTXsU4ZDweJMeos0RxzS5vgv4Dg==" saltValue="OO1iuMe2qn2sbzHwYk3n+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242047</v>
      </c>
      <c r="D6" s="19">
        <f t="shared" si="3"/>
        <v>46</v>
      </c>
      <c r="E6" s="19">
        <f t="shared" si="3"/>
        <v>18</v>
      </c>
      <c r="F6" s="19">
        <f t="shared" si="3"/>
        <v>0</v>
      </c>
      <c r="G6" s="19">
        <f t="shared" si="3"/>
        <v>0</v>
      </c>
      <c r="H6" s="19" t="str">
        <f t="shared" si="3"/>
        <v>三重県　松阪市</v>
      </c>
      <c r="I6" s="19" t="str">
        <f t="shared" si="3"/>
        <v>法適用</v>
      </c>
      <c r="J6" s="19" t="str">
        <f t="shared" si="3"/>
        <v>下水道事業</v>
      </c>
      <c r="K6" s="19" t="str">
        <f t="shared" si="3"/>
        <v>特定地域生活排水処理</v>
      </c>
      <c r="L6" s="19" t="str">
        <f t="shared" si="3"/>
        <v>K2</v>
      </c>
      <c r="M6" s="19" t="str">
        <f t="shared" si="3"/>
        <v>自治体職員</v>
      </c>
      <c r="N6" s="20" t="str">
        <f t="shared" si="3"/>
        <v>-</v>
      </c>
      <c r="O6" s="20">
        <f t="shared" si="3"/>
        <v>60.64</v>
      </c>
      <c r="P6" s="20">
        <f t="shared" si="3"/>
        <v>2.78</v>
      </c>
      <c r="Q6" s="20">
        <f t="shared" si="3"/>
        <v>100</v>
      </c>
      <c r="R6" s="20">
        <f t="shared" si="3"/>
        <v>4400</v>
      </c>
      <c r="S6" s="20">
        <f t="shared" si="3"/>
        <v>156026</v>
      </c>
      <c r="T6" s="20">
        <f t="shared" si="3"/>
        <v>623.58000000000004</v>
      </c>
      <c r="U6" s="20">
        <f t="shared" si="3"/>
        <v>250.21</v>
      </c>
      <c r="V6" s="20">
        <f t="shared" si="3"/>
        <v>4314</v>
      </c>
      <c r="W6" s="20">
        <f t="shared" si="3"/>
        <v>109.26</v>
      </c>
      <c r="X6" s="20">
        <f t="shared" si="3"/>
        <v>39.479999999999997</v>
      </c>
      <c r="Y6" s="21" t="str">
        <f>IF(Y7="",NA(),Y7)</f>
        <v>-</v>
      </c>
      <c r="Z6" s="21" t="str">
        <f t="shared" ref="Z6:AH6" si="4">IF(Z7="",NA(),Z7)</f>
        <v>-</v>
      </c>
      <c r="AA6" s="21" t="str">
        <f t="shared" si="4"/>
        <v>-</v>
      </c>
      <c r="AB6" s="21">
        <f t="shared" si="4"/>
        <v>92.09</v>
      </c>
      <c r="AC6" s="21">
        <f t="shared" si="4"/>
        <v>95.51</v>
      </c>
      <c r="AD6" s="21" t="str">
        <f t="shared" si="4"/>
        <v>-</v>
      </c>
      <c r="AE6" s="21" t="str">
        <f t="shared" si="4"/>
        <v>-</v>
      </c>
      <c r="AF6" s="21" t="str">
        <f t="shared" si="4"/>
        <v>-</v>
      </c>
      <c r="AG6" s="21">
        <f t="shared" si="4"/>
        <v>96.95</v>
      </c>
      <c r="AH6" s="21">
        <f t="shared" si="4"/>
        <v>99.24</v>
      </c>
      <c r="AI6" s="20" t="str">
        <f>IF(AI7="","",IF(AI7="-","【-】","【"&amp;SUBSTITUTE(TEXT(AI7,"#,##0.00"),"-","△")&amp;"】"))</f>
        <v>【100.06】</v>
      </c>
      <c r="AJ6" s="21" t="str">
        <f>IF(AJ7="",NA(),AJ7)</f>
        <v>-</v>
      </c>
      <c r="AK6" s="21" t="str">
        <f t="shared" ref="AK6:AS6" si="5">IF(AK7="",NA(),AK7)</f>
        <v>-</v>
      </c>
      <c r="AL6" s="21" t="str">
        <f t="shared" si="5"/>
        <v>-</v>
      </c>
      <c r="AM6" s="21">
        <f t="shared" si="5"/>
        <v>21.45</v>
      </c>
      <c r="AN6" s="21">
        <f t="shared" si="5"/>
        <v>28.72</v>
      </c>
      <c r="AO6" s="21" t="str">
        <f t="shared" si="5"/>
        <v>-</v>
      </c>
      <c r="AP6" s="21" t="str">
        <f t="shared" si="5"/>
        <v>-</v>
      </c>
      <c r="AQ6" s="21" t="str">
        <f t="shared" si="5"/>
        <v>-</v>
      </c>
      <c r="AR6" s="21">
        <f t="shared" si="5"/>
        <v>91.33</v>
      </c>
      <c r="AS6" s="21">
        <f t="shared" si="5"/>
        <v>89.91</v>
      </c>
      <c r="AT6" s="20" t="str">
        <f>IF(AT7="","",IF(AT7="-","【-】","【"&amp;SUBSTITUTE(TEXT(AT7,"#,##0.00"),"-","△")&amp;"】"))</f>
        <v>【84.61】</v>
      </c>
      <c r="AU6" s="21" t="str">
        <f>IF(AU7="",NA(),AU7)</f>
        <v>-</v>
      </c>
      <c r="AV6" s="21" t="str">
        <f t="shared" ref="AV6:BD6" si="6">IF(AV7="",NA(),AV7)</f>
        <v>-</v>
      </c>
      <c r="AW6" s="21" t="str">
        <f t="shared" si="6"/>
        <v>-</v>
      </c>
      <c r="AX6" s="21">
        <f t="shared" si="6"/>
        <v>28.07</v>
      </c>
      <c r="AY6" s="21">
        <f t="shared" si="6"/>
        <v>37</v>
      </c>
      <c r="AZ6" s="21" t="str">
        <f t="shared" si="6"/>
        <v>-</v>
      </c>
      <c r="BA6" s="21" t="str">
        <f t="shared" si="6"/>
        <v>-</v>
      </c>
      <c r="BB6" s="21" t="str">
        <f t="shared" si="6"/>
        <v>-</v>
      </c>
      <c r="BC6" s="21">
        <f t="shared" si="6"/>
        <v>126.97</v>
      </c>
      <c r="BD6" s="21">
        <f t="shared" si="6"/>
        <v>103.61</v>
      </c>
      <c r="BE6" s="20" t="str">
        <f>IF(BE7="","",IF(BE7="-","【-】","【"&amp;SUBSTITUTE(TEXT(BE7,"#,##0.00"),"-","△")&amp;"】"))</f>
        <v>【106.63】</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338.47</v>
      </c>
      <c r="BO6" s="21">
        <f t="shared" si="7"/>
        <v>368.83</v>
      </c>
      <c r="BP6" s="20" t="str">
        <f>IF(BP7="","",IF(BP7="-","【-】","【"&amp;SUBSTITUTE(TEXT(BP7,"#,##0.00"),"-","△")&amp;"】"))</f>
        <v>【386.06】</v>
      </c>
      <c r="BQ6" s="21" t="str">
        <f>IF(BQ7="",NA(),BQ7)</f>
        <v>-</v>
      </c>
      <c r="BR6" s="21" t="str">
        <f t="shared" ref="BR6:BZ6" si="8">IF(BR7="",NA(),BR7)</f>
        <v>-</v>
      </c>
      <c r="BS6" s="21" t="str">
        <f t="shared" si="8"/>
        <v>-</v>
      </c>
      <c r="BT6" s="21">
        <f t="shared" si="8"/>
        <v>74.319999999999993</v>
      </c>
      <c r="BU6" s="21">
        <f t="shared" si="8"/>
        <v>68.55</v>
      </c>
      <c r="BV6" s="21" t="str">
        <f t="shared" si="8"/>
        <v>-</v>
      </c>
      <c r="BW6" s="21" t="str">
        <f t="shared" si="8"/>
        <v>-</v>
      </c>
      <c r="BX6" s="21" t="str">
        <f t="shared" si="8"/>
        <v>-</v>
      </c>
      <c r="BY6" s="21">
        <f t="shared" si="8"/>
        <v>56.06</v>
      </c>
      <c r="BZ6" s="21">
        <f t="shared" si="8"/>
        <v>53.25</v>
      </c>
      <c r="CA6" s="20" t="str">
        <f>IF(CA7="","",IF(CA7="-","【-】","【"&amp;SUBSTITUTE(TEXT(CA7,"#,##0.00"),"-","△")&amp;"】"))</f>
        <v>【51.14】</v>
      </c>
      <c r="CB6" s="21" t="str">
        <f>IF(CB7="",NA(),CB7)</f>
        <v>-</v>
      </c>
      <c r="CC6" s="21" t="str">
        <f t="shared" ref="CC6:CK6" si="9">IF(CC7="",NA(),CC7)</f>
        <v>-</v>
      </c>
      <c r="CD6" s="21" t="str">
        <f t="shared" si="9"/>
        <v>-</v>
      </c>
      <c r="CE6" s="21">
        <f t="shared" si="9"/>
        <v>326.35000000000002</v>
      </c>
      <c r="CF6" s="21">
        <f t="shared" si="9"/>
        <v>375.13</v>
      </c>
      <c r="CG6" s="21" t="str">
        <f t="shared" si="9"/>
        <v>-</v>
      </c>
      <c r="CH6" s="21" t="str">
        <f t="shared" si="9"/>
        <v>-</v>
      </c>
      <c r="CI6" s="21" t="str">
        <f t="shared" si="9"/>
        <v>-</v>
      </c>
      <c r="CJ6" s="21">
        <f t="shared" si="9"/>
        <v>304.36</v>
      </c>
      <c r="CK6" s="21">
        <f t="shared" si="9"/>
        <v>325.45</v>
      </c>
      <c r="CL6" s="20" t="str">
        <f>IF(CL7="","",IF(CL7="-","【-】","【"&amp;SUBSTITUTE(TEXT(CL7,"#,##0.00"),"-","△")&amp;"】"))</f>
        <v>【329.31】</v>
      </c>
      <c r="CM6" s="21" t="str">
        <f>IF(CM7="",NA(),CM7)</f>
        <v>-</v>
      </c>
      <c r="CN6" s="21" t="str">
        <f t="shared" ref="CN6:CV6" si="10">IF(CN7="",NA(),CN7)</f>
        <v>-</v>
      </c>
      <c r="CO6" s="21" t="str">
        <f t="shared" si="10"/>
        <v>-</v>
      </c>
      <c r="CP6" s="21">
        <f t="shared" si="10"/>
        <v>42.37</v>
      </c>
      <c r="CQ6" s="21">
        <f t="shared" si="10"/>
        <v>41.72</v>
      </c>
      <c r="CR6" s="21" t="str">
        <f t="shared" si="10"/>
        <v>-</v>
      </c>
      <c r="CS6" s="21" t="str">
        <f t="shared" si="10"/>
        <v>-</v>
      </c>
      <c r="CT6" s="21" t="str">
        <f t="shared" si="10"/>
        <v>-</v>
      </c>
      <c r="CU6" s="21">
        <f t="shared" si="10"/>
        <v>54.08</v>
      </c>
      <c r="CV6" s="21">
        <f t="shared" si="10"/>
        <v>52.59</v>
      </c>
      <c r="CW6" s="20" t="str">
        <f>IF(CW7="","",IF(CW7="-","【-】","【"&amp;SUBSTITUTE(TEXT(CW7,"#,##0.00"),"-","△")&amp;"】"))</f>
        <v>【54.37】</v>
      </c>
      <c r="CX6" s="21" t="str">
        <f>IF(CX7="",NA(),CX7)</f>
        <v>-</v>
      </c>
      <c r="CY6" s="21" t="str">
        <f t="shared" ref="CY6:DG6" si="11">IF(CY7="",NA(),CY7)</f>
        <v>-</v>
      </c>
      <c r="CZ6" s="21" t="str">
        <f t="shared" si="11"/>
        <v>-</v>
      </c>
      <c r="DA6" s="21">
        <f t="shared" si="11"/>
        <v>100</v>
      </c>
      <c r="DB6" s="21">
        <f t="shared" si="11"/>
        <v>100</v>
      </c>
      <c r="DC6" s="21" t="str">
        <f t="shared" si="11"/>
        <v>-</v>
      </c>
      <c r="DD6" s="21" t="str">
        <f t="shared" si="11"/>
        <v>-</v>
      </c>
      <c r="DE6" s="21" t="str">
        <f t="shared" si="11"/>
        <v>-</v>
      </c>
      <c r="DF6" s="21">
        <f t="shared" si="11"/>
        <v>90.57</v>
      </c>
      <c r="DG6" s="21">
        <f t="shared" si="11"/>
        <v>87.02</v>
      </c>
      <c r="DH6" s="20" t="str">
        <f>IF(DH7="","",IF(DH7="-","【-】","【"&amp;SUBSTITUTE(TEXT(DH7,"#,##0.00"),"-","△")&amp;"】"))</f>
        <v>【84.89】</v>
      </c>
      <c r="DI6" s="21" t="str">
        <f>IF(DI7="",NA(),DI7)</f>
        <v>-</v>
      </c>
      <c r="DJ6" s="21" t="str">
        <f t="shared" ref="DJ6:DR6" si="12">IF(DJ7="",NA(),DJ7)</f>
        <v>-</v>
      </c>
      <c r="DK6" s="21" t="str">
        <f t="shared" si="12"/>
        <v>-</v>
      </c>
      <c r="DL6" s="21">
        <f t="shared" si="12"/>
        <v>8.51</v>
      </c>
      <c r="DM6" s="21">
        <f t="shared" si="12"/>
        <v>16.77</v>
      </c>
      <c r="DN6" s="21" t="str">
        <f t="shared" si="12"/>
        <v>-</v>
      </c>
      <c r="DO6" s="21" t="str">
        <f t="shared" si="12"/>
        <v>-</v>
      </c>
      <c r="DP6" s="21" t="str">
        <f t="shared" si="12"/>
        <v>-</v>
      </c>
      <c r="DQ6" s="21">
        <f t="shared" si="12"/>
        <v>26.92</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242047</v>
      </c>
      <c r="D7" s="23">
        <v>46</v>
      </c>
      <c r="E7" s="23">
        <v>18</v>
      </c>
      <c r="F7" s="23">
        <v>0</v>
      </c>
      <c r="G7" s="23">
        <v>0</v>
      </c>
      <c r="H7" s="23" t="s">
        <v>96</v>
      </c>
      <c r="I7" s="23" t="s">
        <v>97</v>
      </c>
      <c r="J7" s="23" t="s">
        <v>98</v>
      </c>
      <c r="K7" s="23" t="s">
        <v>99</v>
      </c>
      <c r="L7" s="23" t="s">
        <v>100</v>
      </c>
      <c r="M7" s="23" t="s">
        <v>101</v>
      </c>
      <c r="N7" s="24" t="s">
        <v>102</v>
      </c>
      <c r="O7" s="24">
        <v>60.64</v>
      </c>
      <c r="P7" s="24">
        <v>2.78</v>
      </c>
      <c r="Q7" s="24">
        <v>100</v>
      </c>
      <c r="R7" s="24">
        <v>4400</v>
      </c>
      <c r="S7" s="24">
        <v>156026</v>
      </c>
      <c r="T7" s="24">
        <v>623.58000000000004</v>
      </c>
      <c r="U7" s="24">
        <v>250.21</v>
      </c>
      <c r="V7" s="24">
        <v>4314</v>
      </c>
      <c r="W7" s="24">
        <v>109.26</v>
      </c>
      <c r="X7" s="24">
        <v>39.479999999999997</v>
      </c>
      <c r="Y7" s="24" t="s">
        <v>102</v>
      </c>
      <c r="Z7" s="24" t="s">
        <v>102</v>
      </c>
      <c r="AA7" s="24" t="s">
        <v>102</v>
      </c>
      <c r="AB7" s="24">
        <v>92.09</v>
      </c>
      <c r="AC7" s="24">
        <v>95.51</v>
      </c>
      <c r="AD7" s="24" t="s">
        <v>102</v>
      </c>
      <c r="AE7" s="24" t="s">
        <v>102</v>
      </c>
      <c r="AF7" s="24" t="s">
        <v>102</v>
      </c>
      <c r="AG7" s="24">
        <v>96.95</v>
      </c>
      <c r="AH7" s="24">
        <v>99.24</v>
      </c>
      <c r="AI7" s="24">
        <v>100.06</v>
      </c>
      <c r="AJ7" s="24" t="s">
        <v>102</v>
      </c>
      <c r="AK7" s="24" t="s">
        <v>102</v>
      </c>
      <c r="AL7" s="24" t="s">
        <v>102</v>
      </c>
      <c r="AM7" s="24">
        <v>21.45</v>
      </c>
      <c r="AN7" s="24">
        <v>28.72</v>
      </c>
      <c r="AO7" s="24" t="s">
        <v>102</v>
      </c>
      <c r="AP7" s="24" t="s">
        <v>102</v>
      </c>
      <c r="AQ7" s="24" t="s">
        <v>102</v>
      </c>
      <c r="AR7" s="24">
        <v>91.33</v>
      </c>
      <c r="AS7" s="24">
        <v>89.91</v>
      </c>
      <c r="AT7" s="24">
        <v>84.61</v>
      </c>
      <c r="AU7" s="24" t="s">
        <v>102</v>
      </c>
      <c r="AV7" s="24" t="s">
        <v>102</v>
      </c>
      <c r="AW7" s="24" t="s">
        <v>102</v>
      </c>
      <c r="AX7" s="24">
        <v>28.07</v>
      </c>
      <c r="AY7" s="24">
        <v>37</v>
      </c>
      <c r="AZ7" s="24" t="s">
        <v>102</v>
      </c>
      <c r="BA7" s="24" t="s">
        <v>102</v>
      </c>
      <c r="BB7" s="24" t="s">
        <v>102</v>
      </c>
      <c r="BC7" s="24">
        <v>126.97</v>
      </c>
      <c r="BD7" s="24">
        <v>103.61</v>
      </c>
      <c r="BE7" s="24">
        <v>106.63</v>
      </c>
      <c r="BF7" s="24" t="s">
        <v>102</v>
      </c>
      <c r="BG7" s="24" t="s">
        <v>102</v>
      </c>
      <c r="BH7" s="24" t="s">
        <v>102</v>
      </c>
      <c r="BI7" s="24">
        <v>0</v>
      </c>
      <c r="BJ7" s="24">
        <v>0</v>
      </c>
      <c r="BK7" s="24" t="s">
        <v>102</v>
      </c>
      <c r="BL7" s="24" t="s">
        <v>102</v>
      </c>
      <c r="BM7" s="24" t="s">
        <v>102</v>
      </c>
      <c r="BN7" s="24">
        <v>338.47</v>
      </c>
      <c r="BO7" s="24">
        <v>368.83</v>
      </c>
      <c r="BP7" s="24">
        <v>386.06</v>
      </c>
      <c r="BQ7" s="24" t="s">
        <v>102</v>
      </c>
      <c r="BR7" s="24" t="s">
        <v>102</v>
      </c>
      <c r="BS7" s="24" t="s">
        <v>102</v>
      </c>
      <c r="BT7" s="24">
        <v>74.319999999999993</v>
      </c>
      <c r="BU7" s="24">
        <v>68.55</v>
      </c>
      <c r="BV7" s="24" t="s">
        <v>102</v>
      </c>
      <c r="BW7" s="24" t="s">
        <v>102</v>
      </c>
      <c r="BX7" s="24" t="s">
        <v>102</v>
      </c>
      <c r="BY7" s="24">
        <v>56.06</v>
      </c>
      <c r="BZ7" s="24">
        <v>53.25</v>
      </c>
      <c r="CA7" s="24">
        <v>51.14</v>
      </c>
      <c r="CB7" s="24" t="s">
        <v>102</v>
      </c>
      <c r="CC7" s="24" t="s">
        <v>102</v>
      </c>
      <c r="CD7" s="24" t="s">
        <v>102</v>
      </c>
      <c r="CE7" s="24">
        <v>326.35000000000002</v>
      </c>
      <c r="CF7" s="24">
        <v>375.13</v>
      </c>
      <c r="CG7" s="24" t="s">
        <v>102</v>
      </c>
      <c r="CH7" s="24" t="s">
        <v>102</v>
      </c>
      <c r="CI7" s="24" t="s">
        <v>102</v>
      </c>
      <c r="CJ7" s="24">
        <v>304.36</v>
      </c>
      <c r="CK7" s="24">
        <v>325.45</v>
      </c>
      <c r="CL7" s="24">
        <v>329.31</v>
      </c>
      <c r="CM7" s="24" t="s">
        <v>102</v>
      </c>
      <c r="CN7" s="24" t="s">
        <v>102</v>
      </c>
      <c r="CO7" s="24" t="s">
        <v>102</v>
      </c>
      <c r="CP7" s="24">
        <v>42.37</v>
      </c>
      <c r="CQ7" s="24">
        <v>41.72</v>
      </c>
      <c r="CR7" s="24" t="s">
        <v>102</v>
      </c>
      <c r="CS7" s="24" t="s">
        <v>102</v>
      </c>
      <c r="CT7" s="24" t="s">
        <v>102</v>
      </c>
      <c r="CU7" s="24">
        <v>54.08</v>
      </c>
      <c r="CV7" s="24">
        <v>52.59</v>
      </c>
      <c r="CW7" s="24">
        <v>54.37</v>
      </c>
      <c r="CX7" s="24" t="s">
        <v>102</v>
      </c>
      <c r="CY7" s="24" t="s">
        <v>102</v>
      </c>
      <c r="CZ7" s="24" t="s">
        <v>102</v>
      </c>
      <c r="DA7" s="24">
        <v>100</v>
      </c>
      <c r="DB7" s="24">
        <v>100</v>
      </c>
      <c r="DC7" s="24" t="s">
        <v>102</v>
      </c>
      <c r="DD7" s="24" t="s">
        <v>102</v>
      </c>
      <c r="DE7" s="24" t="s">
        <v>102</v>
      </c>
      <c r="DF7" s="24">
        <v>90.57</v>
      </c>
      <c r="DG7" s="24">
        <v>87.02</v>
      </c>
      <c r="DH7" s="24">
        <v>84.89</v>
      </c>
      <c r="DI7" s="24" t="s">
        <v>102</v>
      </c>
      <c r="DJ7" s="24" t="s">
        <v>102</v>
      </c>
      <c r="DK7" s="24" t="s">
        <v>102</v>
      </c>
      <c r="DL7" s="24">
        <v>8.51</v>
      </c>
      <c r="DM7" s="24">
        <v>16.77</v>
      </c>
      <c r="DN7" s="24" t="s">
        <v>102</v>
      </c>
      <c r="DO7" s="24" t="s">
        <v>102</v>
      </c>
      <c r="DP7" s="24" t="s">
        <v>102</v>
      </c>
      <c r="DQ7" s="24">
        <v>26.92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