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上下水道総務課\会計係\会計係長\上下　県等照会文書\R07県等照会文書\財務課\【0205〆】公営企業に係る経営比較分析表（令和６年度決算）の分析等について\【経営比較分析表】2024_242047_46_010\"/>
    </mc:Choice>
  </mc:AlternateContent>
  <xr:revisionPtr revIDLastSave="0" documentId="13_ncr:1_{F8477FB6-C1B9-4B60-89C0-B0E6C5918CD8}" xr6:coauthVersionLast="47" xr6:coauthVersionMax="47" xr10:uidLastSave="{00000000-0000-0000-0000-000000000000}"/>
  <workbookProtection workbookAlgorithmName="SHA-512" workbookHashValue="NumOXOLooWS79pH9p16qGbUMvbe6kpmMJEnjxA5wDAB0x1HnQQ6iRSVszPe//VVpSpsT8mr+c3wneQO91fyvWQ==" workbookSaltValue="MvknA3oujYrjnEhgBlTrk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W10" i="4"/>
  <c r="I10" i="4"/>
  <c r="B10" i="4"/>
  <c r="BB8" i="4"/>
  <c r="AT8" i="4"/>
  <c r="AL8" i="4"/>
  <c r="AD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<sst xmlns="http://schemas.openxmlformats.org/spreadsheetml/2006/main" count="228" uniqueCount="111">
  <si>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</si>
  <si>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</si>
  <si>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</si>
  <si>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</si>
  <si>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</si>
  <si>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</si>
  <si>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</si>
  <si>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</si>
  <si>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</si>
  <si>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</si>
  <si>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</si>
  <si>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</si>
  <si>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</si>
  <si>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</si>
  <si>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</si>
  <si>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</si>
  <si>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</si>
  <si>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</si>
  <si>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</si>
  <si>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</si>
  <si>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</si>
  <si>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</si>
  <si>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</si>
  <si>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</si>
  <si>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</si>
  <si>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</si>
  <si>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</si>
  <si>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</si>
  <si>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</si>
  <si>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</si>
  <si>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</si>
  <si>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</si>
  <si>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</si>
  <si>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</si>
  <si>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</si>
  <si>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</si>
  <si>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</si>
  <si>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</si>
  <si>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</si>
  <si>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</si>
  <si>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</si>
  <si>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</si>
  <si>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</si>
  <si>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</si>
  <si>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</si>
  <si>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</si>
  <si>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</si>
  <si>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</si>
  <si>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</si>
  <si>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</si>
  <si>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</si>
  <si>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</si>
  <si>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</si>
  <si>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</si>
  <si>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</si>
  <si>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</si>
  <si>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</si>
  <si>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</si>
  <si>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</si>
  <si>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</si>
  <si>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</si>
  <si>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</si>
  <si>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</si>
  <si>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</si>
  <si>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</si>
  <si>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</si>
  <si>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</si>
  <si>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</si>
  <si>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</si>
  <si>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</si>
  <si>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</si>
  <si>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</si>
  <si>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</si>
  <si>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</si>
  <si>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</si>
  <si>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</si>
  <si>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</si>
  <si>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</si>
  <si>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</si>
  <si>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</si>
  <si>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</si>
  <si>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</si>
  <si>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</si>
  <si>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</si>
  <si>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</si>
  <si>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</si>
  <si>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</si>
  <si>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</si>
  <si>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</si>
  <si>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</si>
  <si>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</si>
  <si>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</si>
  <si>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</si>
  <si>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</si>
  <si>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</si>
  <si>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</si>
  <si>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</si>
  <si>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</si>
  <si>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</si>
  <si>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</si>
  <si>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</si>
  <si>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</si>
  <si>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</si>
  <si>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</si>
  <si>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</si>
  <si>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</si>
  <si>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</si>
  <si>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</si>
  <si>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人口減少、節水意識の定着により給水収益が低下する中、将来にわたり安全、安心な水の供給のためには、老朽化した施設や管路の更新が急務となってきております。
　給水人口の減少により料金収入の増加が見込めない事から、水道事業ビジョン、経営戦略、アセットマネジメントに基づき、収益の動向を踏まえながら事業運営を進めていきます。あわせて、令和７年度中に経営戦略の見直しを予定しております。</t>
    <rPh sb="21" eb="23">
      <t>テイカ</t>
    </rPh>
    <rPh sb="51" eb="52">
      <t>カ</t>
    </rPh>
    <rPh sb="57" eb="59">
      <t>カンロ</t>
    </rPh>
    <phoneticPr fontId="4"/>
  </si>
  <si>
    <t>　有形固定資産減価償却率は類似団体、全国平均を下回っています。管路経年化率は26.82％と類似団体は下回りましたが、全国平均を上回っています。管路更新率は類似団体、全国平均を上回り更新は比較的進んでいます。
　老朽化の状況は類似団体、全国平均と比較して良好な項目も多いものの、年々上昇しており老朽化は進行しています。</t>
    <rPh sb="23" eb="25">
      <t>シタマワ</t>
    </rPh>
    <rPh sb="90" eb="92">
      <t>コウシン</t>
    </rPh>
    <rPh sb="93" eb="97">
      <t>ヒカクテキスス</t>
    </rPh>
    <rPh sb="105" eb="108">
      <t>ロウキュウカ</t>
    </rPh>
    <rPh sb="109" eb="111">
      <t>ジョウキョウ</t>
    </rPh>
    <rPh sb="112" eb="116">
      <t>ルイジダンタイ</t>
    </rPh>
    <rPh sb="117" eb="119">
      <t>ゼンコク</t>
    </rPh>
    <rPh sb="119" eb="121">
      <t>ヘイキン</t>
    </rPh>
    <rPh sb="126" eb="128">
      <t>リョウコウ</t>
    </rPh>
    <rPh sb="129" eb="131">
      <t>コウモク</t>
    </rPh>
    <rPh sb="132" eb="133">
      <t>オオ</t>
    </rPh>
    <rPh sb="140" eb="142">
      <t>ジョウショウ</t>
    </rPh>
    <rPh sb="146" eb="149">
      <t>ロウキュウカ</t>
    </rPh>
    <rPh sb="150" eb="152">
      <t>シンコウ</t>
    </rPh>
    <phoneticPr fontId="4"/>
  </si>
  <si>
    <t>　経常収支は類似団体、全国平均を下回りましたが100％を超えており、累積欠損金も生じていません。また、支払能力を示す流動比率は、前年と同水準でしたが、類似団体、全国平均を上回り経営の健全性は保たれています。
　給水収益に対する企業債残高の比率は前年より減少しましたが、給水量が減少傾向にあるため今後増加していくものと考えられます。
　料金回収率は前年比1.06ポイント増加し類似団体は下回りましたが、全国平均を上回っています。給水原価は1.17円減少し類似団体、全国平均を下回っています。
　施設利用率は前年と比較して0.16ポイント増加しましたが、類似団体、全国平均を下回っています。配水量は毎年減少していることから、経営が悪化していくことが懸念されます。</t>
    <rPh sb="67" eb="70">
      <t>ドウスイジュン</t>
    </rPh>
    <rPh sb="126" eb="128">
      <t>ゲンショウ</t>
    </rPh>
    <rPh sb="184" eb="186">
      <t>ゾウカ</t>
    </rPh>
    <rPh sb="223" eb="225">
      <t>ゲンショウ</t>
    </rPh>
    <rPh sb="267" eb="269">
      <t>ゾウカ</t>
    </rPh>
    <rPh sb="310" eb="312">
      <t>ケイエイ</t>
    </rPh>
    <rPh sb="313" eb="315">
      <t>アッカ</t>
    </rPh>
    <rPh sb="322" eb="324">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</si>
</sst>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0.69</c:v>
                </c:pt>
                <c:pt idx="1">
                  <c:v>0.66</c:v>
                </c:pt>
                <c:pt idx="2">
                  <c:v>0.62</c:v>
                </c:pt>
                <c:pt idx="3">
                  <c:v>0.96</c:v>
                </c:pt>
                <c:pt idx="4">
                  <c:v>0.62</c:v>
                </c:pt>
              </c:numCache>
            </c:numRef>
          </c:val>
          <c:extLst>
            <c:ext xmlns:c16="http://schemas.microsoft.com/office/drawing/2014/chart" uri="{C3380CC4-5D6E-409C-BE32-E72D297353CC}">
              <c16:uniqueId val="{00000000-AA45-4AB8-B014-B8B33EB6781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AA45-4AB8-B014-B8B33EB6781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60.21</c:v>
                </c:pt>
                <c:pt idx="1">
                  <c:v>58.92</c:v>
                </c:pt>
                <c:pt idx="2">
                  <c:v>58.3</c:v>
                </c:pt>
                <c:pt idx="3">
                  <c:v>57.44</c:v>
                </c:pt>
                <c:pt idx="4">
                  <c:v>57.6</c:v>
                </c:pt>
              </c:numCache>
            </c:numRef>
          </c:val>
          <c:extLst>
            <c:ext xmlns:c16="http://schemas.microsoft.com/office/drawing/2014/chart" uri="{C3380CC4-5D6E-409C-BE32-E72D297353CC}">
              <c16:uniqueId val="{00000000-D479-49A6-BC2A-5DB14641CF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D479-49A6-BC2A-5DB14641CF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89.35</c:v>
                </c:pt>
                <c:pt idx="1">
                  <c:v>90.02</c:v>
                </c:pt>
                <c:pt idx="2">
                  <c:v>89.09</c:v>
                </c:pt>
                <c:pt idx="3">
                  <c:v>88.27</c:v>
                </c:pt>
                <c:pt idx="4">
                  <c:v>87.86</c:v>
                </c:pt>
              </c:numCache>
            </c:numRef>
          </c:val>
          <c:extLst>
            <c:ext xmlns:c16="http://schemas.microsoft.com/office/drawing/2014/chart" uri="{C3380CC4-5D6E-409C-BE32-E72D297353CC}">
              <c16:uniqueId val="{00000000-7446-46FF-BD0A-336893FFDBC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7446-46FF-BD0A-336893FFDBC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109.49</c:v>
                </c:pt>
                <c:pt idx="1">
                  <c:v>109.33</c:v>
                </c:pt>
                <c:pt idx="2">
                  <c:v>106.26</c:v>
                </c:pt>
                <c:pt idx="3">
                  <c:v>103.78</c:v>
                </c:pt>
                <c:pt idx="4">
                  <c:v>103.28</c:v>
                </c:pt>
              </c:numCache>
            </c:numRef>
          </c:val>
          <c:extLst>
            <c:ext xmlns:c16="http://schemas.microsoft.com/office/drawing/2014/chart" uri="{C3380CC4-5D6E-409C-BE32-E72D297353CC}">
              <c16:uniqueId val="{00000000-4AE0-415B-A871-0E488BDB38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4AE0-415B-A871-0E488BDB38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47.86</c:v>
                </c:pt>
                <c:pt idx="1">
                  <c:v>49.14</c:v>
                </c:pt>
                <c:pt idx="2">
                  <c:v>50.24</c:v>
                </c:pt>
                <c:pt idx="3">
                  <c:v>51.09</c:v>
                </c:pt>
                <c:pt idx="4">
                  <c:v>52.18</c:v>
                </c:pt>
              </c:numCache>
            </c:numRef>
          </c:val>
          <c:extLst>
            <c:ext xmlns:c16="http://schemas.microsoft.com/office/drawing/2014/chart" uri="{C3380CC4-5D6E-409C-BE32-E72D297353CC}">
              <c16:uniqueId val="{00000000-363D-4EB6-9056-9B6E4294F3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363D-4EB6-9056-9B6E4294F3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18.86</c:v>
                </c:pt>
                <c:pt idx="1">
                  <c:v>21.21</c:v>
                </c:pt>
                <c:pt idx="2">
                  <c:v>22.52</c:v>
                </c:pt>
                <c:pt idx="3">
                  <c:v>24.04</c:v>
                </c:pt>
                <c:pt idx="4">
                  <c:v>26.82</c:v>
                </c:pt>
              </c:numCache>
            </c:numRef>
          </c:val>
          <c:extLst>
            <c:ext xmlns:c16="http://schemas.microsoft.com/office/drawing/2014/chart" uri="{C3380CC4-5D6E-409C-BE32-E72D297353CC}">
              <c16:uniqueId val="{00000000-659A-43AC-9C75-D19EEB161C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659A-43AC-9C75-D19EEB161C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66-4ECE-8042-04FCE9A8E9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4366-4ECE-8042-04FCE9A8E9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357.95</c:v>
                </c:pt>
                <c:pt idx="1">
                  <c:v>400.27</c:v>
                </c:pt>
                <c:pt idx="2">
                  <c:v>373.1</c:v>
                </c:pt>
                <c:pt idx="3">
                  <c:v>359.18</c:v>
                </c:pt>
                <c:pt idx="4">
                  <c:v>355.1</c:v>
                </c:pt>
              </c:numCache>
            </c:numRef>
          </c:val>
          <c:extLst>
            <c:ext xmlns:c16="http://schemas.microsoft.com/office/drawing/2014/chart" uri="{C3380CC4-5D6E-409C-BE32-E72D297353CC}">
              <c16:uniqueId val="{00000000-6044-4461-98BC-06643983EC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6044-4461-98BC-06643983EC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395.14</c:v>
                </c:pt>
                <c:pt idx="1">
                  <c:v>393.37</c:v>
                </c:pt>
                <c:pt idx="2">
                  <c:v>393.78</c:v>
                </c:pt>
                <c:pt idx="3">
                  <c:v>404.47</c:v>
                </c:pt>
                <c:pt idx="4">
                  <c:v>401.13</c:v>
                </c:pt>
              </c:numCache>
            </c:numRef>
          </c:val>
          <c:extLst>
            <c:ext xmlns:c16="http://schemas.microsoft.com/office/drawing/2014/chart" uri="{C3380CC4-5D6E-409C-BE32-E72D297353CC}">
              <c16:uniqueId val="{00000000-A75A-40EE-B80F-51541F6E3BC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A75A-40EE-B80F-51541F6E3BC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c:v>
                </c:pt>
                <c:pt idx="1">
                  <c:v>106.68</c:v>
                </c:pt>
                <c:pt idx="2">
                  <c:v>103.54</c:v>
                </c:pt>
                <c:pt idx="3">
                  <c:v>100.79</c:v>
                </c:pt>
                <c:pt idx="4">
                  <c:v>101.85</c:v>
                </c:pt>
              </c:numCache>
            </c:numRef>
          </c:val>
          <c:extLst>
            <c:ext xmlns:c16="http://schemas.microsoft.com/office/drawing/2014/chart" uri="{C3380CC4-5D6E-409C-BE32-E72D297353CC}">
              <c16:uniqueId val="{00000000-41C4-47B7-A444-7E1A454D75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41C4-47B7-A444-7E1A454D75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162.04</c:v>
                </c:pt>
                <c:pt idx="1">
                  <c:v>163.02000000000001</c:v>
                </c:pt>
                <c:pt idx="2">
                  <c:v>167.33</c:v>
                </c:pt>
                <c:pt idx="3">
                  <c:v>171.95</c:v>
                </c:pt>
                <c:pt idx="4">
                  <c:v>170.78</c:v>
                </c:pt>
              </c:numCache>
            </c:numRef>
          </c:val>
          <c:extLst>
            <c:ext xmlns:c16="http://schemas.microsoft.com/office/drawing/2014/chart" uri="{C3380CC4-5D6E-409C-BE32-E72D297353CC}">
              <c16:uniqueId val="{00000000-3C8A-4FCF-A069-0D9025D92F4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3C8A-4FCF-A069-0D9025D92F4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12"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松阪市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156026</v>
      </c>
      <c r="AM8" s="65"/>
      <c r="AN8" s="65"/>
      <c r="AO8" s="65"/>
      <c r="AP8" s="65"/>
      <c r="AQ8" s="65"/>
      <c r="AR8" s="65"/>
      <c r="AS8" s="65"/>
      <c r="AT8" s="36">
        <f>データ!$S$6</f>
        <v>623.58000000000004</v>
      </c>
      <c r="AU8" s="37"/>
      <c r="AV8" s="37"/>
      <c r="AW8" s="37"/>
      <c r="AX8" s="37"/>
      <c r="AY8" s="37"/>
      <c r="AZ8" s="37"/>
      <c r="BA8" s="37"/>
      <c r="BB8" s="54">
        <f>データ!$T$6</f>
        <v>250.21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60.66</v>
      </c>
      <c r="J10" s="37"/>
      <c r="K10" s="37"/>
      <c r="L10" s="37"/>
      <c r="M10" s="37"/>
      <c r="N10" s="37"/>
      <c r="O10" s="64"/>
      <c r="P10" s="54">
        <f>データ!$P$6</f>
        <v>99.21</v>
      </c>
      <c r="Q10" s="54"/>
      <c r="R10" s="54"/>
      <c r="S10" s="54"/>
      <c r="T10" s="54"/>
      <c r="U10" s="54"/>
      <c r="V10" s="54"/>
      <c r="W10" s="65">
        <f>データ!$Q$6</f>
        <v>3014</v>
      </c>
      <c r="X10" s="65"/>
      <c r="Y10" s="65"/>
      <c r="Z10" s="65"/>
      <c r="AA10" s="65"/>
      <c r="AB10" s="65"/>
      <c r="AC10" s="65"/>
      <c r="AD10" s="2"/>
      <c r="AE10" s="2"/>
      <c r="AF10" s="2"/>
      <c r="AG10" s="2"/>
      <c r="AH10" s="2"/>
      <c r="AI10" s="2"/>
      <c r="AJ10" s="2"/>
      <c r="AK10" s="2"/>
      <c r="AL10" s="65">
        <f>データ!$U$6</f>
        <v>154107</v>
      </c>
      <c r="AM10" s="65"/>
      <c r="AN10" s="65"/>
      <c r="AO10" s="65"/>
      <c r="AP10" s="65"/>
      <c r="AQ10" s="65"/>
      <c r="AR10" s="65"/>
      <c r="AS10" s="65"/>
      <c r="AT10" s="36">
        <f>データ!$V$6</f>
        <v>271.92</v>
      </c>
      <c r="AU10" s="37"/>
      <c r="AV10" s="37"/>
      <c r="AW10" s="37"/>
      <c r="AX10" s="37"/>
      <c r="AY10" s="37"/>
      <c r="AZ10" s="37"/>
      <c r="BA10" s="37"/>
      <c r="BB10" s="54">
        <f>データ!$W$6</f>
        <v>566.74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108</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FJgWJrkpJ83g0Yp7zI31GvSkepiPmDYCnJPGUnBLYG2Cj3GrHbMuHX5fEUZMcjw8zr4PeCTo1CqvlxoqXGUoA==" saltValue="HBJNDjjpPnuoggf5FZUu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242047</v>
      </c>
      <c r="D6" s="20">
        <f t="shared" si="3"/>
        <v>46</v>
      </c>
      <c r="E6" s="20">
        <f t="shared" si="3"/>
        <v>1</v>
      </c>
      <c r="F6" s="20">
        <f t="shared" si="3"/>
        <v>0</v>
      </c>
      <c r="G6" s="20">
        <f t="shared" si="3"/>
        <v>1</v>
      </c>
      <c r="H6" s="20" t="str">
        <f t="shared" si="3"/>
        <v>三重県　松阪市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60.66</v>
      </c>
      <c r="P6" s="21">
        <f t="shared" si="3"/>
        <v>99.21</v>
      </c>
      <c r="Q6" s="21">
        <f t="shared" si="3"/>
        <v>3014</v>
      </c>
      <c r="R6" s="21">
        <f t="shared" si="3"/>
        <v>156026</v>
      </c>
      <c r="S6" s="21">
        <f t="shared" si="3"/>
        <v>623.58000000000004</v>
      </c>
      <c r="T6" s="21">
        <f t="shared" si="3"/>
        <v>250.21</v>
      </c>
      <c r="U6" s="21">
        <f t="shared" si="3"/>
        <v>154107</v>
      </c>
      <c r="V6" s="21">
        <f t="shared" si="3"/>
        <v>271.92</v>
      </c>
      <c r="W6" s="21">
        <f t="shared" si="3"/>
        <v>566.74</v>
      </c>
      <c r="X6" s="22">
        <f>IF(X7="",NA(),X7)</f>
        <v>109.49</v>
      </c>
      <c r="Y6" s="22">
        <f t="shared" ref="Y6:AG6" si="4">IF(Y7="",NA(),Y7)</f>
        <v>109.33</v>
      </c>
      <c r="Z6" s="22">
        <f t="shared" si="4"/>
        <v>106.26</v>
      </c>
      <c r="AA6" s="22">
        <f t="shared" si="4"/>
        <v>103.78</v>
      </c>
      <c r="AB6" s="22">
        <f t="shared" si="4"/>
        <v>103.28</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357.95</v>
      </c>
      <c r="AU6" s="22">
        <f t="shared" ref="AU6:BC6" si="6">IF(AU7="",NA(),AU7)</f>
        <v>400.27</v>
      </c>
      <c r="AV6" s="22">
        <f t="shared" si="6"/>
        <v>373.1</v>
      </c>
      <c r="AW6" s="22">
        <f t="shared" si="6"/>
        <v>359.18</v>
      </c>
      <c r="AX6" s="22">
        <f t="shared" si="6"/>
        <v>355.1</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395.14</v>
      </c>
      <c r="BF6" s="22">
        <f t="shared" ref="BF6:BN6" si="7">IF(BF7="",NA(),BF7)</f>
        <v>393.37</v>
      </c>
      <c r="BG6" s="22">
        <f t="shared" si="7"/>
        <v>393.78</v>
      </c>
      <c r="BH6" s="22">
        <f t="shared" si="7"/>
        <v>404.47</v>
      </c>
      <c r="BI6" s="22">
        <f t="shared" si="7"/>
        <v>401.13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107</v>
      </c>
      <c r="BQ6" s="22">
        <f t="shared" ref="BQ6:BY6" si="8">IF(BQ7="",NA(),BQ7)</f>
        <v>106.68</v>
      </c>
      <c r="BR6" s="22">
        <f t="shared" si="8"/>
        <v>103.54</v>
      </c>
      <c r="BS6" s="22">
        <f t="shared" si="8"/>
        <v>100.79</v>
      </c>
      <c r="BT6" s="22">
        <f t="shared" si="8"/>
        <v>101.85</v>
      </c>
      <c r="BU6" s="22">
        <f t="shared" si="8"/>
        <v>103.75</v>
      </c>
      <c r="BV6" s="22">
        <f t="shared" si="8"/>
        <v>105.3</v>
      </c>
      <c r="BW6" s="22">
        <f t="shared" si="8"/>
        <v>99.41</v>
      </c>
      <c r="BX6" s="22">
        <f t="shared" si="8"/>
        <v>101.11</v>
      </c>
      <c r="BY6" s="22">
        <f t="shared" si="8"/>
        <v>102.03</v>
      </c>
      <c r="BZ6" s="21" t="str">
        <f>IF(BZ7="","",IF(BZ7="-","【-】","【"&amp;SUBSTITUTE(TEXT(BZ7,"#,##0.00"),"-","△")&amp;"】"))</f>
        <v>【97.59】</v>
      </c>
      <c r="CA6" s="22">
        <f>IF(CA7="",NA(),CA7)</f>
        <v>162.04</v>
      </c>
      <c r="CB6" s="22">
        <f t="shared" ref="CB6:CJ6" si="9">IF(CB7="",NA(),CB7)</f>
        <v>163.02000000000001</v>
      </c>
      <c r="CC6" s="22">
        <f t="shared" si="9"/>
        <v>167.33</v>
      </c>
      <c r="CD6" s="22">
        <f t="shared" si="9"/>
        <v>171.95</v>
      </c>
      <c r="CE6" s="22">
        <f t="shared" si="9"/>
        <v>170.78</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60.21</v>
      </c>
      <c r="CM6" s="22">
        <f t="shared" ref="CM6:CU6" si="10">IF(CM7="",NA(),CM7)</f>
        <v>58.92</v>
      </c>
      <c r="CN6" s="22">
        <f t="shared" si="10"/>
        <v>58.3</v>
      </c>
      <c r="CO6" s="22">
        <f t="shared" si="10"/>
        <v>57.44</v>
      </c>
      <c r="CP6" s="22">
        <f t="shared" si="10"/>
        <v>57.6</v>
      </c>
      <c r="CQ6" s="22">
        <f t="shared" si="10"/>
        <v>63.12</v>
      </c>
      <c r="CR6" s="22">
        <f t="shared" si="10"/>
        <v>62.57</v>
      </c>
      <c r="CS6" s="22">
        <f t="shared" si="10"/>
        <v>61.56</v>
      </c>
      <c r="CT6" s="22">
        <f t="shared" si="10"/>
        <v>60.84</v>
      </c>
      <c r="CU6" s="22">
        <f t="shared" si="10"/>
        <v>60.8</v>
      </c>
      <c r="CV6" s="21" t="str">
        <f>IF(CV7="","",IF(CV7="-","【-】","【"&amp;SUBSTITUTE(TEXT(CV7,"#,##0.00"),"-","△")&amp;"】"))</f>
        <v>【60.21】</v>
      </c>
      <c r="CW6" s="22">
        <f>IF(CW7="",NA(),CW7)</f>
        <v>89.35</v>
      </c>
      <c r="CX6" s="22">
        <f t="shared" ref="CX6:DF6" si="11">IF(CX7="",NA(),CX7)</f>
        <v>90.02</v>
      </c>
      <c r="CY6" s="22">
        <f t="shared" si="11"/>
        <v>89.09</v>
      </c>
      <c r="CZ6" s="22">
        <f t="shared" si="11"/>
        <v>88.27</v>
      </c>
      <c r="DA6" s="22">
        <f t="shared" si="11"/>
        <v>87.86</v>
      </c>
      <c r="DB6" s="22">
        <f t="shared" si="11"/>
        <v>90.09</v>
      </c>
      <c r="DC6" s="22">
        <f t="shared" si="11"/>
        <v>90.21</v>
      </c>
      <c r="DD6" s="22">
        <f t="shared" si="11"/>
        <v>90.11</v>
      </c>
      <c r="DE6" s="22">
        <f t="shared" si="11"/>
        <v>89.73</v>
      </c>
      <c r="DF6" s="22">
        <f t="shared" si="11"/>
        <v>89.86</v>
      </c>
      <c r="DG6" s="21" t="str">
        <f>IF(DG7="","",IF(DG7="-","【-】","【"&amp;SUBSTITUTE(TEXT(DG7,"#,##0.00"),"-","△")&amp;"】"))</f>
        <v>【89.21】</v>
      </c>
      <c r="DH6" s="22">
        <f>IF(DH7="",NA(),DH7)</f>
        <v>47.86</v>
      </c>
      <c r="DI6" s="22">
        <f t="shared" ref="DI6:DQ6" si="12">IF(DI7="",NA(),DI7)</f>
        <v>49.14</v>
      </c>
      <c r="DJ6" s="22">
        <f t="shared" si="12"/>
        <v>50.24</v>
      </c>
      <c r="DK6" s="22">
        <f t="shared" si="12"/>
        <v>51.09</v>
      </c>
      <c r="DL6" s="22">
        <f t="shared" si="12"/>
        <v>52.18</v>
      </c>
      <c r="DM6" s="22">
        <f t="shared" si="12"/>
        <v>50.31</v>
      </c>
      <c r="DN6" s="22">
        <f t="shared" si="12"/>
        <v>50.74</v>
      </c>
      <c r="DO6" s="22">
        <f t="shared" si="12"/>
        <v>51.49</v>
      </c>
      <c r="DP6" s="22">
        <f t="shared" si="12"/>
        <v>51.94</v>
      </c>
      <c r="DQ6" s="22">
        <f t="shared" si="12"/>
        <v>52.46</v>
      </c>
      <c r="DR6" s="21" t="str">
        <f>IF(DR7="","",IF(DR7="-","【-】","【"&amp;SUBSTITUTE(TEXT(DR7,"#,##0.00"),"-","△")&amp;"】"))</f>
        <v>【52.41】</v>
      </c>
      <c r="DS6" s="22">
        <f>IF(DS7="",NA(),DS7)</f>
        <v>18.86</v>
      </c>
      <c r="DT6" s="22">
        <f t="shared" ref="DT6:EB6" si="13">IF(DT7="",NA(),DT7)</f>
        <v>21.21</v>
      </c>
      <c r="DU6" s="22">
        <f t="shared" si="13"/>
        <v>22.52</v>
      </c>
      <c r="DV6" s="22">
        <f t="shared" si="13"/>
        <v>24.04</v>
      </c>
      <c r="DW6" s="22">
        <f t="shared" si="13"/>
        <v>26.82</v>
      </c>
      <c r="DX6" s="22">
        <f t="shared" si="13"/>
        <v>21.34</v>
      </c>
      <c r="DY6" s="22">
        <f t="shared" si="13"/>
        <v>23.27</v>
      </c>
      <c r="DZ6" s="22">
        <f t="shared" si="13"/>
        <v>25.18</v>
      </c>
      <c r="EA6" s="22">
        <f t="shared" si="13"/>
        <v>26.52</v>
      </c>
      <c r="EB6" s="22">
        <f t="shared" si="13"/>
        <v>28.4</v>
      </c>
      <c r="EC6" s="21" t="str">
        <f>IF(EC7="","",IF(EC7="-","【-】","【"&amp;SUBSTITUTE(TEXT(EC7,"#,##0.00"),"-","△")&amp;"】"))</f>
        <v>【26.78】</v>
      </c>
      <c r="ED6" s="22">
        <f>IF(ED7="",NA(),ED7)</f>
        <v>0.69</v>
      </c>
      <c r="EE6" s="22">
        <f t="shared" ref="EE6:EM6" si="14">IF(EE7="",NA(),EE7)</f>
        <v>0.66</v>
      </c>
      <c r="EF6" s="22">
        <f t="shared" si="14"/>
        <v>0.62</v>
      </c>
      <c r="EG6" s="22">
        <f t="shared" si="14"/>
        <v>0.96</v>
      </c>
      <c r="EH6" s="22">
        <f t="shared" si="14"/>
        <v>0.62</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242047</v>
      </c>
      <c r="D7" s="24">
        <v>46</v>
      </c>
      <c r="E7" s="24">
        <v>1</v>
      </c>
      <c r="F7" s="24">
        <v>0</v>
      </c>
      <c r="G7" s="24">
        <v>1</v>
      </c>
      <c r="H7" s="24" t="s">
        <v>92</v>
      </c>
      <c r="I7" s="24" t="s">
        <v>93</v>
      </c>
      <c r="J7" s="24" t="s">
        <v>94</v>
      </c>
      <c r="K7" s="24" t="s">
        <v>95</v>
      </c>
      <c r="L7" s="24" t="s">
        <v>96</v>
      </c>
      <c r="M7" s="24" t="s">
        <v>97</v>
      </c>
      <c r="N7" s="25" t="s">
        <v>98</v>
      </c>
      <c r="O7" s="25">
        <v>60.66</v>
      </c>
      <c r="P7" s="25">
        <v>99.21</v>
      </c>
      <c r="Q7" s="25">
        <v>3014</v>
      </c>
      <c r="R7" s="25">
        <v>156026</v>
      </c>
      <c r="S7" s="25">
        <v>623.58000000000004</v>
      </c>
      <c r="T7" s="25">
        <v>250.21</v>
      </c>
      <c r="U7" s="25">
        <v>154107</v>
      </c>
      <c r="V7" s="25">
        <v>271.92</v>
      </c>
      <c r="W7" s="25">
        <v>566.74</v>
      </c>
      <c r="X7" s="25">
        <v>109.49</v>
      </c>
      <c r="Y7" s="25">
        <v>109.33</v>
      </c>
      <c r="Z7" s="25">
        <v>106.26</v>
      </c>
      <c r="AA7" s="25">
        <v>103.78</v>
      </c>
      <c r="AB7" s="25">
        <v>103.28</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357.95</v>
      </c>
      <c r="AU7" s="25">
        <v>400.27</v>
      </c>
      <c r="AV7" s="25">
        <v>373.1</v>
      </c>
      <c r="AW7" s="25">
        <v>359.18</v>
      </c>
      <c r="AX7" s="25">
        <v>355.1</v>
      </c>
      <c r="AY7" s="25">
        <v>306.08</v>
      </c>
      <c r="AZ7" s="25">
        <v>306.14999999999998</v>
      </c>
      <c r="BA7" s="25">
        <v>297.54000000000002</v>
      </c>
      <c r="BB7" s="25">
        <v>289.44</v>
      </c>
      <c r="BC7" s="25">
        <v>282.19</v>
      </c>
      <c r="BD7" s="25">
        <v>239.69</v>
      </c>
      <c r="BE7" s="25">
        <v>395.14</v>
      </c>
      <c r="BF7" s="25">
        <v>393.37</v>
      </c>
      <c r="BG7" s="25">
        <v>393.78</v>
      </c>
      <c r="BH7" s="25">
        <v>404.47</v>
      </c>
      <c r="BI7" s="25">
        <v>401.13</v>
      </c>
      <c r="BJ7" s="25">
        <v>294.66000000000003</v>
      </c>
      <c r="BK7" s="25">
        <v>285.27</v>
      </c>
      <c r="BL7" s="25">
        <v>294.73</v>
      </c>
      <c r="BM7" s="25">
        <v>301.23</v>
      </c>
      <c r="BN7" s="25">
        <v>300.33</v>
      </c>
      <c r="BO7" s="25">
        <v>264.86</v>
      </c>
      <c r="BP7" s="25">
        <v>107</v>
      </c>
      <c r="BQ7" s="25">
        <v>106.68</v>
      </c>
      <c r="BR7" s="25">
        <v>103.54</v>
      </c>
      <c r="BS7" s="25">
        <v>100.79</v>
      </c>
      <c r="BT7" s="25">
        <v>101.85</v>
      </c>
      <c r="BU7" s="25">
        <v>103.75</v>
      </c>
      <c r="BV7" s="25">
        <v>105.3</v>
      </c>
      <c r="BW7" s="25">
        <v>99.41</v>
      </c>
      <c r="BX7" s="25">
        <v>101.11</v>
      </c>
      <c r="BY7" s="25">
        <v>102.03</v>
      </c>
      <c r="BZ7" s="25">
        <v>97.59</v>
      </c>
      <c r="CA7" s="25">
        <v>162.04</v>
      </c>
      <c r="CB7" s="25">
        <v>163.02000000000001</v>
      </c>
      <c r="CC7" s="25">
        <v>167.33</v>
      </c>
      <c r="CD7" s="25">
        <v>171.95</v>
      </c>
      <c r="CE7" s="25">
        <v>170.78</v>
      </c>
      <c r="CF7" s="25">
        <v>159.93</v>
      </c>
      <c r="CG7" s="25">
        <v>162.77000000000001</v>
      </c>
      <c r="CH7" s="25">
        <v>170.87</v>
      </c>
      <c r="CI7" s="25">
        <v>171.09</v>
      </c>
      <c r="CJ7" s="25">
        <v>173.56</v>
      </c>
      <c r="CK7" s="25">
        <v>181.66</v>
      </c>
      <c r="CL7" s="25">
        <v>60.21</v>
      </c>
      <c r="CM7" s="25">
        <v>58.92</v>
      </c>
      <c r="CN7" s="25">
        <v>58.3</v>
      </c>
      <c r="CO7" s="25">
        <v>57.44</v>
      </c>
      <c r="CP7" s="25">
        <v>57.6</v>
      </c>
      <c r="CQ7" s="25">
        <v>63.12</v>
      </c>
      <c r="CR7" s="25">
        <v>62.57</v>
      </c>
      <c r="CS7" s="25">
        <v>61.56</v>
      </c>
      <c r="CT7" s="25">
        <v>60.84</v>
      </c>
      <c r="CU7" s="25">
        <v>60.8</v>
      </c>
      <c r="CV7" s="25">
        <v>60.21</v>
      </c>
      <c r="CW7" s="25">
        <v>89.35</v>
      </c>
      <c r="CX7" s="25">
        <v>90.02</v>
      </c>
      <c r="CY7" s="25">
        <v>89.09</v>
      </c>
      <c r="CZ7" s="25">
        <v>88.27</v>
      </c>
      <c r="DA7" s="25">
        <v>87.86</v>
      </c>
      <c r="DB7" s="25">
        <v>90.09</v>
      </c>
      <c r="DC7" s="25">
        <v>90.21</v>
      </c>
      <c r="DD7" s="25">
        <v>90.11</v>
      </c>
      <c r="DE7" s="25">
        <v>89.73</v>
      </c>
      <c r="DF7" s="25">
        <v>89.86</v>
      </c>
      <c r="DG7" s="25">
        <v>89.21</v>
      </c>
      <c r="DH7" s="25">
        <v>47.86</v>
      </c>
      <c r="DI7" s="25">
        <v>49.14</v>
      </c>
      <c r="DJ7" s="25">
        <v>50.24</v>
      </c>
      <c r="DK7" s="25">
        <v>51.09</v>
      </c>
      <c r="DL7" s="25">
        <v>52.18</v>
      </c>
      <c r="DM7" s="25">
        <v>50.31</v>
      </c>
      <c r="DN7" s="25">
        <v>50.74</v>
      </c>
      <c r="DO7" s="25">
        <v>51.49</v>
      </c>
      <c r="DP7" s="25">
        <v>51.94</v>
      </c>
      <c r="DQ7" s="25">
        <v>52.46</v>
      </c>
      <c r="DR7" s="25">
        <v>52.41</v>
      </c>
      <c r="DS7" s="25">
        <v>18.86</v>
      </c>
      <c r="DT7" s="25">
        <v>21.21</v>
      </c>
      <c r="DU7" s="25">
        <v>22.52</v>
      </c>
      <c r="DV7" s="25">
        <v>24.04</v>
      </c>
      <c r="DW7" s="25">
        <v>26.82</v>
      </c>
      <c r="DX7" s="25">
        <v>21.34</v>
      </c>
      <c r="DY7" s="25">
        <v>23.27</v>
      </c>
      <c r="DZ7" s="25">
        <v>25.18</v>
      </c>
      <c r="EA7" s="25">
        <v>26.52</v>
      </c>
      <c r="EB7" s="25">
        <v>28.4</v>
      </c>
      <c r="EC7" s="25">
        <v>26.78</v>
      </c>
      <c r="ED7" s="25">
        <v>0.69</v>
      </c>
      <c r="EE7" s="25">
        <v>0.66</v>
      </c>
      <c r="EF7" s="25">
        <v>0.62</v>
      </c>
      <c r="EG7" s="25">
        <v>0.96</v>
      </c>
      <c r="EH7" s="25">
        <v>0.62</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