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5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  <sheet name="有形固定資産の明細" sheetId="5" r:id="rId5"/>
    <sheet name="有形固定資産の行政目的別明細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CSV" localSheetId="5">#REF!</definedName>
    <definedName name="CSV" localSheetId="4">#REF!</definedName>
    <definedName name="CSV">#REF!</definedName>
    <definedName name="CSVDATA" localSheetId="5">#REF!</definedName>
    <definedName name="CSVDATA" localSheetId="4">#REF!</definedName>
    <definedName name="CSVDATA">#REF!</definedName>
    <definedName name="DAN_KAIK_END" localSheetId="5">#REF!</definedName>
    <definedName name="DAN_KAIK_END">#REF!</definedName>
    <definedName name="DAN_KAIK_START" localSheetId="5">#REF!</definedName>
    <definedName name="DAN_KAIK_START">#REF!</definedName>
    <definedName name="_xlnm.Print_Area" localSheetId="1">'行政コスト計算書'!$B$1:$P$43</definedName>
    <definedName name="_xlnm.Print_Area" localSheetId="3">'資金収支計算書'!$B$1:$O$62</definedName>
    <definedName name="_xlnm.Print_Area" localSheetId="2">'純資産変動計算書'!$B$1:$Q$25</definedName>
    <definedName name="_xlnm.Print_Area" localSheetId="0">'貸借対照表'!$C$1:$AB$64</definedName>
    <definedName name="_xlnm.Print_Area" localSheetId="5">'有形固定資産の行政目的別明細'!$A$1:$R$22</definedName>
    <definedName name="_xlnm.Print_Area" localSheetId="4">'有形固定資産の明細'!$A$1:$P$21</definedName>
    <definedName name="カテゴリ一覧">'[2]カテゴリ'!$M$6:$M$16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5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5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5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5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'[2]論理データ型'!$A$3:$A$41</definedName>
  </definedNames>
  <calcPr fullCalcOnLoad="1"/>
</workbook>
</file>

<file path=xl/sharedStrings.xml><?xml version="1.0" encoding="utf-8"?>
<sst xmlns="http://schemas.openxmlformats.org/spreadsheetml/2006/main" count="666" uniqueCount="381">
  <si>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</si>
  <si>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</si>
  <si>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</si>
  <si>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</si>
  <si>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</si>
  <si>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</si>
  <si>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</si>
  <si>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</si>
  <si>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</si>
  <si>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</si>
  <si>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</si>
  <si>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</si>
  <si>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</si>
  <si>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</si>
  <si>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</si>
  <si>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</si>
  <si>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</si>
  <si>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</si>
  <si>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</si>
  <si>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</si>
  <si>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</si>
  <si>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</si>
  <si>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</si>
  <si>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</si>
  <si>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</si>
  <si>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</si>
  <si>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</si>
  <si>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</si>
  <si>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</si>
  <si>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</si>
  <si>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</si>
  <si>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</si>
  <si>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</si>
  <si>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</si>
  <si>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</si>
  <si>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</si>
  <si>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</si>
  <si>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</si>
  <si>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</si>
  <si>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</si>
  <si>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</si>
  <si>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</si>
  <si>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</si>
  <si>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</si>
  <si>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</si>
  <si>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</si>
  <si>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</si>
  <si>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</si>
  <si>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</si>
  <si>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</si>
  <si>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</si>
  <si>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</si>
  <si>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</si>
  <si>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</si>
  <si>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</si>
  <si>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</si>
  <si>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</si>
  <si>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</si>
  <si>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</si>
  <si>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</si>
  <si>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</si>
  <si>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</si>
  <si>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</si>
  <si>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</si>
  <si>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</si>
  <si>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</si>
  <si>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</si>
  <si>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</si>
  <si>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</si>
  <si>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</si>
  <si>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</si>
  <si>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</si>
  <si>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</si>
  <si>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</si>
  <si>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</si>
  <si>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</si>
  <si>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</si>
  <si>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</si>
  <si>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</si>
  <si>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</si>
  <si>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</si>
  <si>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</si>
  <si>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</si>
  <si>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</si>
  <si>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</si>
  <si>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</si>
  <si>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</si>
  <si>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</si>
  <si>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</si>
  <si>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</si>
  <si>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</si>
  <si>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</si>
  <si>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</si>
  <si>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</si>
  <si>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</si>
  <si>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</si>
  <si>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</si>
  <si>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</si>
  <si>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</si>
  <si>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</si>
  <si>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</si>
  <si>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</si>
  <si>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</si>
  <si>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</si>
  <si>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</si>
  <si>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</si>
  <si>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</si>
  <si>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</si>
  <si>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</si>
  <si>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</si>
  <si>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</si>
  <si>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</si>
  <si>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</si>
  <si>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</si>
  <si>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</si>
  <si>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</si>
  <si>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</si>
  <si>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</si>
  <si>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</si>
  <si>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</si>
  <si>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</si>
  <si>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</si>
  <si>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</si>
  <si>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</si>
  <si>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</si>
  <si>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</si>
  <si>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</si>
  <si>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</si>
  <si>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</si>
  <si>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</si>
  <si>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</si>
  <si>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</si>
  <si>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</si>
  <si>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</si>
  <si>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</si>
  <si>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</si>
  <si>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</si>
  <si>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</si>
  <si>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</si>
  <si>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</si>
  <si>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</si>
  <si>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</si>
  <si>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</si>
  <si>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</si>
  <si>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</si>
  <si>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</si>
  <si>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</si>
  <si>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</si>
  <si>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</si>
  <si>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</si>
  <si>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</si>
  <si>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</si>
  <si>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</si>
  <si>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</si>
  <si>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</si>
  <si>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</si>
  <si>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</si>
  <si>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</si>
  <si>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</si>
  <si>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</si>
  <si>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</si>
  <si>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</si>
  <si>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</si>
  <si>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</si>
  <si>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</si>
  <si>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</si>
  <si>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</si>
  <si>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</si>
  <si>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</si>
  <si>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</si>
  <si>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</si>
  <si>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</si>
  <si>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</si>
  <si>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</si>
  <si>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</si>
  <si>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</si>
  <si>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</si>
  <si>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</si>
  <si>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</si>
  <si>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</si>
  <si>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</si>
  <si>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</si>
  <si>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</si>
  <si>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</si>
  <si>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</si>
  <si>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</si>
  <si>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</si>
  <si>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</si>
  <si>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</si>
  <si>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</si>
  <si>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</si>
  <si>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</si>
  <si>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</si>
  <si>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</si>
  <si>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</si>
  <si>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</si>
  <si>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</si>
  <si>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</si>
  <si>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</si>
  <si>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</si>
  <si>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</si>
  <si>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</si>
  <si>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</si>
  <si>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</si>
  <si>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</si>
  <si>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</si>
  <si>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</si>
  <si>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</si>
  <si>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</si>
  <si>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</si>
  <si>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</si>
  <si>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</si>
  <si>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</si>
  <si>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</si>
  <si>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</si>
  <si>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</si>
  <si>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</si>
  <si>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</si>
  <si>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</si>
  <si>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</si>
  <si>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</si>
  <si>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</si>
  <si>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</si>
  <si>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</si>
  <si>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</si>
  <si>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</si>
  <si>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</si>
  <si>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</si>
  <si>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</si>
  <si>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</si>
  <si>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</si>
  <si>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</si>
  <si>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</si>
  <si>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</si>
  <si>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</si>
  <si>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</si>
  <si>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</si>
  <si>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</si>
  <si>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</si>
  <si>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</si>
  <si>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</si>
  <si>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</si>
  <si>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</si>
  <si>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</si>
  <si>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</si>
  <si>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</si>
  <si>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</si>
  <si>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</si>
  <si>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</si>
  <si>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</si>
  <si>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</si>
  <si>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</si>
  <si>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</si>
  <si>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</si>
  <si>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</si>
  <si>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</si>
  <si>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</si>
  <si>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</si>
  <si>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</si>
  <si>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</si>
  <si>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</si>
  <si>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</si>
  <si>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</si>
  <si>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</si>
  <si>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</si>
  <si>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</si>
  <si>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</si>
  <si>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</si>
  <si>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</si>
  <si>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</si>
  <si>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</si>
  <si>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</si>
  <si>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</si>
  <si>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</si>
  <si>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</si>
  <si>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</si>
  <si>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</si>
  <si>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</si>
  <si>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</si>
  <si>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</si>
  <si>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</si>
  <si>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</si>
  <si>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</si>
  <si>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</si>
  <si>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</si>
  <si>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</si>
  <si>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</si>
  <si>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</si>
  <si>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</si>
  <si>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</si>
  <si>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</si>
  <si>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</si>
  <si>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</si>
  <si>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</si>
  <si>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</si>
  <si>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</si>
  <si>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</si>
  <si>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</si>
  <si>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</si>
  <si>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</si>
  <si>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</si>
  <si>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</si>
  <si>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</si>
  <si>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</si>
  <si>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</si>
  <si>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</si>
  <si>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</si>
  <si>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</si>
  <si>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</si>
  <si>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</si>
  <si>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</si>
  <si>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</si>
  <si>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</si>
  <si>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</si>
  <si>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</si>
  <si>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</si>
  <si>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</si>
  <si>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</si>
  <si>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</si>
  <si>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</si>
  <si>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</si>
  <si>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</si>
  <si>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</si>
  <si>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</si>
  <si>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</si>
  <si>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</si>
  <si>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</si>
  <si>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</si>
  <si>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</si>
  <si>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</si>
  <si>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</si>
  <si>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</si>
  <si>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</si>
  <si>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</si>
  <si>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</si>
  <si>
    <t>-</t>
  </si>
  <si>
    <t>-</t>
  </si>
  <si>
    <t>行政コスト計算書</t>
  </si>
  <si>
    <t>自　平成３０年４月１日　</t>
  </si>
  <si>
    <t>至　平成３１年３月３１日</t>
  </si>
  <si>
    <t>-</t>
  </si>
  <si>
    <t>-</t>
  </si>
  <si>
    <t>※</t>
  </si>
  <si>
    <t>純資産変動計算書</t>
  </si>
  <si>
    <t>自　平成３０年４月１日　</t>
  </si>
  <si>
    <t>至　平成３１年３月３１日</t>
  </si>
  <si>
    <t>-</t>
  </si>
  <si>
    <t>資金収支計算書</t>
  </si>
  <si>
    <t>貸借対照表</t>
  </si>
  <si>
    <t>（平成３１年３月３１日現在）</t>
  </si>
  <si>
    <t>有形固定資産の明細</t>
  </si>
  <si>
    <t>（単位：千円）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</si>
  <si>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</si>
  <si>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</si>
  <si>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</si>
  <si>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</si>
  <si>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</si>
  <si>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</si>
  <si>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</si>
  <si>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</si>
  <si>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</si>
  <si>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</si>
  <si>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</si>
  <si>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</si>
  <si>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</si>
  <si>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</si>
  <si>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</si>
  <si>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</si>
  <si>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</si>
  <si>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</si>
  <si>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</si>
  <si>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</si>
  <si>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</si>
  <si>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</si>
  <si>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</si>
  <si>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</si>
  <si>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</si>
  <si>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</si>
  <si>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</si>
  <si>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消防・警察</t>
  </si>
  <si>
    <t>総務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</si>
</sst>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,_ ;&quot;▲&quot;#,##0,;&quot;-&quot;"/>
  </numFmts>
  <fonts count="60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　Ｐゴシック"/>
      <family val="3"/>
    </font>
    <font>
      <sz val="14"/>
      <color indexed="8"/>
      <name val="ＭＳ　Ｐゴシック"/>
      <family val="3"/>
    </font>
    <font>
      <sz val="9"/>
      <color indexed="8"/>
      <name val="ＭＳ　Ｐゴシック"/>
      <family val="3"/>
    </font>
    <font>
      <sz val="10"/>
      <name val="ＭＳ　Ｐゴシック"/>
      <family val="3"/>
    </font>
    <font>
      <sz val="10"/>
      <color indexed="8"/>
      <name val="ＭＳ　Ｐゴシック"/>
      <family val="3"/>
    </font>
    <font>
      <sz val="12"/>
      <name val="ＭＳ　Ｐゴシック"/>
      <family val="3"/>
    </font>
    <font>
      <sz val="14"/>
      <name val="ＭＳ　Ｐゴシック"/>
      <family val="3"/>
    </font>
    <font>
      <sz val="9"/>
      <name val="ＭＳ　Ｐゴシック"/>
      <family val="3"/>
    </font>
    <font>
      <sz val="12"/>
      <name val="ＭＳ Ｐ明朝"/>
      <family val="1"/>
    </font>
    <font>
      <i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b/>
      <sz val="15"/>
      <name val="ＭＳ Ｐ明朝"/>
      <family val="1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49" fontId="3" fillId="33" borderId="0" xfId="69" applyNumberFormat="1" applyFont="1" applyFill="1" applyAlignment="1">
      <alignment vertical="center"/>
      <protection/>
    </xf>
    <xf numFmtId="0" fontId="3" fillId="33" borderId="0" xfId="67" applyFont="1" applyFill="1">
      <alignment vertical="center"/>
      <protection/>
    </xf>
    <xf numFmtId="0" fontId="3" fillId="33" borderId="0" xfId="69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0" applyNumberFormat="1" applyFont="1" applyFill="1" applyAlignment="1">
      <alignment vertical="center"/>
      <protection/>
    </xf>
    <xf numFmtId="0" fontId="4" fillId="0" borderId="0" xfId="70" applyFont="1" applyFill="1" applyBorder="1" applyAlignment="1">
      <alignment/>
      <protection/>
    </xf>
    <xf numFmtId="0" fontId="3" fillId="0" borderId="0" xfId="70" applyFont="1" applyFill="1" applyAlignment="1">
      <alignment vertical="center"/>
      <protection/>
    </xf>
    <xf numFmtId="49" fontId="7" fillId="0" borderId="0" xfId="70" applyNumberFormat="1" applyFont="1" applyFill="1" applyAlignment="1">
      <alignment vertical="center"/>
      <protection/>
    </xf>
    <xf numFmtId="0" fontId="7" fillId="0" borderId="0" xfId="70" applyFont="1" applyFill="1" applyAlignment="1">
      <alignment vertical="center"/>
      <protection/>
    </xf>
    <xf numFmtId="0" fontId="0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0" fillId="0" borderId="0" xfId="70" applyFont="1" applyAlignment="1">
      <alignment horizontal="right" vertical="center"/>
      <protection/>
    </xf>
    <xf numFmtId="49" fontId="3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center" vertical="center"/>
      <protection/>
    </xf>
    <xf numFmtId="0" fontId="0" fillId="0" borderId="1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1" applyFont="1" applyFill="1" applyBorder="1" applyAlignment="1">
      <alignment vertical="center"/>
      <protection/>
    </xf>
    <xf numFmtId="0" fontId="0" fillId="0" borderId="11" xfId="70" applyFont="1" applyFill="1" applyBorder="1" applyAlignment="1">
      <alignment horizontal="right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38" fontId="0" fillId="0" borderId="10" xfId="50" applyFont="1" applyFill="1" applyBorder="1" applyAlignment="1">
      <alignment vertical="center"/>
    </xf>
    <xf numFmtId="176" fontId="0" fillId="33" borderId="11" xfId="70" applyNumberFormat="1" applyFont="1" applyFill="1" applyBorder="1" applyAlignment="1">
      <alignment horizontal="right" vertical="center"/>
      <protection/>
    </xf>
    <xf numFmtId="179" fontId="8" fillId="33" borderId="12" xfId="70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0" applyFont="1" applyFill="1" applyBorder="1" applyAlignment="1">
      <alignment vertical="center"/>
      <protection/>
    </xf>
    <xf numFmtId="176" fontId="0" fillId="33" borderId="13" xfId="70" applyNumberFormat="1" applyFont="1" applyFill="1" applyBorder="1" applyAlignment="1">
      <alignment horizontal="right" vertical="center"/>
      <protection/>
    </xf>
    <xf numFmtId="179" fontId="8" fillId="33" borderId="14" xfId="70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1" xfId="70" applyFont="1" applyFill="1" applyBorder="1" applyAlignment="1">
      <alignment horizontal="right" vertical="center"/>
      <protection/>
    </xf>
    <xf numFmtId="0" fontId="8" fillId="33" borderId="12" xfId="70" applyFont="1" applyFill="1" applyBorder="1" applyAlignment="1">
      <alignment horizontal="center" vertical="center"/>
      <protection/>
    </xf>
    <xf numFmtId="179" fontId="8" fillId="33" borderId="12" xfId="70" applyNumberFormat="1" applyFont="1" applyFill="1" applyBorder="1" applyAlignment="1">
      <alignment horizontal="right" vertical="center"/>
      <protection/>
    </xf>
    <xf numFmtId="0" fontId="8" fillId="33" borderId="12" xfId="70" applyFont="1" applyFill="1" applyBorder="1" applyAlignment="1">
      <alignment horizontal="right" vertical="center"/>
      <protection/>
    </xf>
    <xf numFmtId="0" fontId="0" fillId="0" borderId="15" xfId="70" applyFont="1" applyFill="1" applyBorder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8" fillId="0" borderId="12" xfId="70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7" fillId="0" borderId="0" xfId="70" applyFont="1" applyFill="1" applyBorder="1" applyAlignment="1">
      <alignment vertical="center"/>
      <protection/>
    </xf>
    <xf numFmtId="0" fontId="3" fillId="0" borderId="0" xfId="70" applyFont="1" applyAlignment="1">
      <alignment horizontal="center" vertical="center"/>
      <protection/>
    </xf>
    <xf numFmtId="0" fontId="3" fillId="0" borderId="0" xfId="70" applyFont="1" applyAlignment="1">
      <alignment horizontal="left" vertical="center"/>
      <protection/>
    </xf>
    <xf numFmtId="0" fontId="0" fillId="33" borderId="0" xfId="67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179" fontId="8" fillId="33" borderId="12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horizontal="right" vertical="center"/>
    </xf>
    <xf numFmtId="37" fontId="8" fillId="33" borderId="14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3" fillId="33" borderId="24" xfId="48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38" fontId="13" fillId="33" borderId="0" xfId="48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5" applyNumberFormat="1" applyFont="1" applyFill="1" applyAlignment="1">
      <alignment vertical="center"/>
      <protection/>
    </xf>
    <xf numFmtId="0" fontId="11" fillId="0" borderId="0" xfId="65" applyFont="1" applyFill="1" applyBorder="1" applyAlignment="1">
      <alignment/>
      <protection/>
    </xf>
    <xf numFmtId="0" fontId="3" fillId="0" borderId="0" xfId="65" applyFont="1" applyFill="1" applyAlignment="1">
      <alignment vertical="center"/>
      <protection/>
    </xf>
    <xf numFmtId="0" fontId="11" fillId="0" borderId="0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0" xfId="65" applyFont="1" applyFill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0" fillId="0" borderId="0" xfId="65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5" applyFont="1" applyFill="1" applyBorder="1" applyAlignment="1">
      <alignment vertical="center"/>
      <protection/>
    </xf>
    <xf numFmtId="176" fontId="0" fillId="0" borderId="28" xfId="65" applyNumberFormat="1" applyFont="1" applyFill="1" applyBorder="1" applyAlignment="1">
      <alignment horizontal="right" vertical="center"/>
      <protection/>
    </xf>
    <xf numFmtId="180" fontId="8" fillId="0" borderId="27" xfId="65" applyNumberFormat="1" applyFont="1" applyFill="1" applyBorder="1" applyAlignment="1">
      <alignment horizontal="center" vertical="center"/>
      <protection/>
    </xf>
    <xf numFmtId="176" fontId="8" fillId="0" borderId="29" xfId="65" applyNumberFormat="1" applyFont="1" applyFill="1" applyBorder="1" applyAlignment="1">
      <alignment horizontal="center" vertical="center"/>
      <protection/>
    </xf>
    <xf numFmtId="176" fontId="0" fillId="0" borderId="27" xfId="65" applyNumberFormat="1" applyFont="1" applyFill="1" applyBorder="1" applyAlignment="1">
      <alignment horizontal="right" vertical="center"/>
      <protection/>
    </xf>
    <xf numFmtId="176" fontId="8" fillId="0" borderId="3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176" fontId="0" fillId="0" borderId="11" xfId="65" applyNumberFormat="1" applyFont="1" applyFill="1" applyBorder="1" applyAlignment="1">
      <alignment horizontal="right" vertical="center"/>
      <protection/>
    </xf>
    <xf numFmtId="180" fontId="8" fillId="0" borderId="0" xfId="65" applyNumberFormat="1" applyFont="1" applyFill="1" applyBorder="1" applyAlignment="1">
      <alignment horizontal="center" vertical="center"/>
      <protection/>
    </xf>
    <xf numFmtId="176" fontId="8" fillId="0" borderId="15" xfId="65" applyNumberFormat="1" applyFont="1" applyFill="1" applyBorder="1" applyAlignment="1">
      <alignment horizontal="center" vertical="center"/>
      <protection/>
    </xf>
    <xf numFmtId="176" fontId="0" fillId="0" borderId="0" xfId="65" applyNumberFormat="1" applyFont="1" applyFill="1" applyBorder="1" applyAlignment="1">
      <alignment horizontal="right" vertical="center"/>
      <protection/>
    </xf>
    <xf numFmtId="176" fontId="8" fillId="0" borderId="31" xfId="65" applyNumberFormat="1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/>
      <protection/>
    </xf>
    <xf numFmtId="176" fontId="8" fillId="0" borderId="12" xfId="65" applyNumberFormat="1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left" vertical="center"/>
      <protection/>
    </xf>
    <xf numFmtId="0" fontId="0" fillId="0" borderId="0" xfId="72" applyFont="1" applyFill="1" applyBorder="1" applyAlignment="1">
      <alignment horizontal="left" vertical="center"/>
      <protection/>
    </xf>
    <xf numFmtId="38" fontId="0" fillId="0" borderId="32" xfId="50" applyFont="1" applyFill="1" applyBorder="1" applyAlignment="1">
      <alignment vertical="center"/>
    </xf>
    <xf numFmtId="0" fontId="0" fillId="0" borderId="33" xfId="72" applyFont="1" applyFill="1" applyBorder="1" applyAlignment="1">
      <alignment vertical="center"/>
      <protection/>
    </xf>
    <xf numFmtId="0" fontId="0" fillId="0" borderId="33" xfId="65" applyFont="1" applyFill="1" applyBorder="1" applyAlignment="1">
      <alignment vertical="center"/>
      <protection/>
    </xf>
    <xf numFmtId="176" fontId="0" fillId="0" borderId="34" xfId="65" applyNumberFormat="1" applyFont="1" applyFill="1" applyBorder="1" applyAlignment="1">
      <alignment horizontal="right" vertical="center"/>
      <protection/>
    </xf>
    <xf numFmtId="180" fontId="8" fillId="0" borderId="33" xfId="65" applyNumberFormat="1" applyFont="1" applyFill="1" applyBorder="1" applyAlignment="1">
      <alignment horizontal="center" vertical="center"/>
      <protection/>
    </xf>
    <xf numFmtId="176" fontId="8" fillId="0" borderId="35" xfId="65" applyNumberFormat="1" applyFont="1" applyFill="1" applyBorder="1" applyAlignment="1">
      <alignment horizontal="center" vertical="center"/>
      <protection/>
    </xf>
    <xf numFmtId="176" fontId="0" fillId="0" borderId="33" xfId="65" applyNumberFormat="1" applyFont="1" applyFill="1" applyBorder="1" applyAlignment="1">
      <alignment horizontal="right" vertical="center"/>
      <protection/>
    </xf>
    <xf numFmtId="176" fontId="8" fillId="0" borderId="36" xfId="65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2" applyFont="1" applyFill="1" applyBorder="1" applyAlignment="1">
      <alignment vertical="center"/>
      <protection/>
    </xf>
    <xf numFmtId="0" fontId="0" fillId="0" borderId="37" xfId="72" applyFont="1" applyFill="1" applyBorder="1" applyAlignment="1">
      <alignment vertical="center"/>
      <protection/>
    </xf>
    <xf numFmtId="0" fontId="0" fillId="0" borderId="21" xfId="65" applyFont="1" applyFill="1" applyBorder="1" applyAlignment="1">
      <alignment vertical="center"/>
      <protection/>
    </xf>
    <xf numFmtId="176" fontId="0" fillId="0" borderId="13" xfId="65" applyNumberFormat="1" applyFont="1" applyFill="1" applyBorder="1" applyAlignment="1">
      <alignment horizontal="right" vertical="center"/>
      <protection/>
    </xf>
    <xf numFmtId="180" fontId="8" fillId="0" borderId="38" xfId="65" applyNumberFormat="1" applyFont="1" applyFill="1" applyBorder="1" applyAlignment="1">
      <alignment horizontal="center" vertical="center"/>
      <protection/>
    </xf>
    <xf numFmtId="176" fontId="0" fillId="0" borderId="21" xfId="65" applyNumberFormat="1" applyFont="1" applyFill="1" applyBorder="1" applyAlignment="1">
      <alignment horizontal="right" vertical="center"/>
      <protection/>
    </xf>
    <xf numFmtId="176" fontId="8" fillId="0" borderId="14" xfId="65" applyNumberFormat="1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33" xfId="72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39" xfId="50" applyFont="1" applyFill="1" applyBorder="1" applyAlignment="1">
      <alignment vertical="center"/>
    </xf>
    <xf numFmtId="0" fontId="0" fillId="0" borderId="40" xfId="72" applyFont="1" applyFill="1" applyBorder="1" applyAlignment="1">
      <alignment vertical="center"/>
      <protection/>
    </xf>
    <xf numFmtId="0" fontId="0" fillId="0" borderId="40" xfId="72" applyFont="1" applyFill="1" applyBorder="1" applyAlignment="1">
      <alignment horizontal="left" vertical="center"/>
      <protection/>
    </xf>
    <xf numFmtId="0" fontId="9" fillId="0" borderId="40" xfId="72" applyFont="1" applyFill="1" applyBorder="1" applyAlignment="1">
      <alignment horizontal="left" vertical="center"/>
      <protection/>
    </xf>
    <xf numFmtId="0" fontId="0" fillId="0" borderId="40" xfId="65" applyFont="1" applyFill="1" applyBorder="1" applyAlignment="1">
      <alignment vertical="center"/>
      <protection/>
    </xf>
    <xf numFmtId="176" fontId="0" fillId="0" borderId="16" xfId="65" applyNumberFormat="1" applyFont="1" applyFill="1" applyBorder="1" applyAlignment="1">
      <alignment horizontal="right" vertical="center"/>
      <protection/>
    </xf>
    <xf numFmtId="180" fontId="8" fillId="0" borderId="40" xfId="65" applyNumberFormat="1" applyFont="1" applyFill="1" applyBorder="1" applyAlignment="1">
      <alignment horizontal="center" vertical="center"/>
      <protection/>
    </xf>
    <xf numFmtId="176" fontId="8" fillId="0" borderId="41" xfId="65" applyNumberFormat="1" applyFont="1" applyFill="1" applyBorder="1" applyAlignment="1">
      <alignment horizontal="center" vertical="center"/>
      <protection/>
    </xf>
    <xf numFmtId="176" fontId="0" fillId="0" borderId="40" xfId="65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2" xfId="50" applyFont="1" applyFill="1" applyBorder="1" applyAlignment="1">
      <alignment vertical="center"/>
    </xf>
    <xf numFmtId="0" fontId="0" fillId="0" borderId="43" xfId="72" applyFont="1" applyFill="1" applyBorder="1" applyAlignment="1">
      <alignment vertical="center"/>
      <protection/>
    </xf>
    <xf numFmtId="0" fontId="0" fillId="0" borderId="43" xfId="72" applyFont="1" applyFill="1" applyBorder="1" applyAlignment="1">
      <alignment horizontal="left" vertical="center"/>
      <protection/>
    </xf>
    <xf numFmtId="0" fontId="0" fillId="0" borderId="43" xfId="65" applyFont="1" applyFill="1" applyBorder="1" applyAlignment="1">
      <alignment vertical="center"/>
      <protection/>
    </xf>
    <xf numFmtId="176" fontId="0" fillId="0" borderId="44" xfId="65" applyNumberFormat="1" applyFont="1" applyFill="1" applyBorder="1" applyAlignment="1">
      <alignment horizontal="right" vertical="center"/>
      <protection/>
    </xf>
    <xf numFmtId="180" fontId="8" fillId="0" borderId="43" xfId="65" applyNumberFormat="1" applyFont="1" applyFill="1" applyBorder="1" applyAlignment="1">
      <alignment horizontal="center" vertical="center"/>
      <protection/>
    </xf>
    <xf numFmtId="176" fontId="8" fillId="0" borderId="45" xfId="65" applyNumberFormat="1" applyFont="1" applyFill="1" applyBorder="1" applyAlignment="1">
      <alignment horizontal="center" vertical="center"/>
      <protection/>
    </xf>
    <xf numFmtId="176" fontId="0" fillId="0" borderId="43" xfId="65" applyNumberFormat="1" applyFont="1" applyFill="1" applyBorder="1" applyAlignment="1">
      <alignment horizontal="right" vertical="center"/>
      <protection/>
    </xf>
    <xf numFmtId="176" fontId="8" fillId="0" borderId="46" xfId="50" applyNumberFormat="1" applyFont="1" applyFill="1" applyBorder="1" applyAlignment="1">
      <alignment horizontal="center" vertical="center"/>
    </xf>
    <xf numFmtId="0" fontId="0" fillId="0" borderId="24" xfId="65" applyFont="1" applyFill="1" applyBorder="1" applyAlignment="1">
      <alignment vertical="top" wrapText="1"/>
      <protection/>
    </xf>
    <xf numFmtId="0" fontId="0" fillId="0" borderId="24" xfId="65" applyFont="1" applyFill="1" applyBorder="1" applyAlignment="1">
      <alignment vertical="top"/>
      <protection/>
    </xf>
    <xf numFmtId="0" fontId="0" fillId="0" borderId="0" xfId="65" applyFont="1" applyFill="1" applyBorder="1" applyAlignment="1">
      <alignment vertical="top"/>
      <protection/>
    </xf>
    <xf numFmtId="0" fontId="3" fillId="0" borderId="0" xfId="65" applyFont="1" applyAlignment="1">
      <alignment horizontal="left"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>
      <alignment/>
      <protection/>
    </xf>
    <xf numFmtId="0" fontId="9" fillId="33" borderId="0" xfId="67" applyFont="1" applyFill="1">
      <alignment vertical="center"/>
      <protection/>
    </xf>
    <xf numFmtId="0" fontId="15" fillId="33" borderId="0" xfId="69" applyFont="1" applyFill="1" applyAlignment="1">
      <alignment vertical="center"/>
      <protection/>
    </xf>
    <xf numFmtId="49" fontId="7" fillId="33" borderId="0" xfId="69" applyNumberFormat="1" applyFont="1" applyFill="1" applyBorder="1" applyAlignment="1">
      <alignment vertical="center"/>
      <protection/>
    </xf>
    <xf numFmtId="0" fontId="7" fillId="33" borderId="0" xfId="69" applyFont="1" applyFill="1" applyBorder="1" applyAlignment="1">
      <alignment vertical="center"/>
      <protection/>
    </xf>
    <xf numFmtId="0" fontId="0" fillId="33" borderId="0" xfId="69" applyFont="1" applyFill="1" applyBorder="1" applyAlignment="1">
      <alignment vertical="center"/>
      <protection/>
    </xf>
    <xf numFmtId="0" fontId="0" fillId="33" borderId="0" xfId="69" applyFont="1" applyFill="1" applyBorder="1" applyAlignment="1">
      <alignment horizontal="right" vertical="center"/>
      <protection/>
    </xf>
    <xf numFmtId="49" fontId="3" fillId="33" borderId="0" xfId="69" applyNumberFormat="1" applyFont="1" applyFill="1" applyAlignment="1">
      <alignment horizontal="center" vertical="center"/>
      <protection/>
    </xf>
    <xf numFmtId="0" fontId="3" fillId="33" borderId="0" xfId="69" applyFont="1" applyFill="1" applyAlignment="1">
      <alignment horizontal="center" vertical="center"/>
      <protection/>
    </xf>
    <xf numFmtId="38" fontId="0" fillId="33" borderId="47" xfId="50" applyFont="1" applyFill="1" applyBorder="1" applyAlignment="1">
      <alignment vertical="center"/>
    </xf>
    <xf numFmtId="0" fontId="0" fillId="33" borderId="24" xfId="72" applyFont="1" applyFill="1" applyBorder="1" applyAlignment="1">
      <alignment vertical="center"/>
      <protection/>
    </xf>
    <xf numFmtId="0" fontId="0" fillId="33" borderId="24" xfId="72" applyFont="1" applyFill="1" applyBorder="1" applyAlignment="1">
      <alignment horizontal="left" vertical="center"/>
      <protection/>
    </xf>
    <xf numFmtId="0" fontId="0" fillId="33" borderId="24" xfId="69" applyFont="1" applyFill="1" applyBorder="1" applyAlignment="1">
      <alignment vertical="center"/>
      <protection/>
    </xf>
    <xf numFmtId="0" fontId="0" fillId="33" borderId="48" xfId="69" applyFont="1" applyFill="1" applyBorder="1" applyAlignment="1">
      <alignment vertical="center"/>
      <protection/>
    </xf>
    <xf numFmtId="0" fontId="0" fillId="33" borderId="49" xfId="69" applyFont="1" applyFill="1" applyBorder="1" applyAlignment="1">
      <alignment vertical="center"/>
      <protection/>
    </xf>
    <xf numFmtId="0" fontId="8" fillId="33" borderId="25" xfId="69" applyFont="1" applyFill="1" applyBorder="1" applyAlignment="1">
      <alignment vertical="center"/>
      <protection/>
    </xf>
    <xf numFmtId="38" fontId="0" fillId="33" borderId="10" xfId="50" applyFont="1" applyFill="1" applyBorder="1" applyAlignment="1">
      <alignment vertical="center"/>
    </xf>
    <xf numFmtId="0" fontId="0" fillId="33" borderId="0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horizontal="left" vertical="center"/>
      <protection/>
    </xf>
    <xf numFmtId="0" fontId="0" fillId="33" borderId="15" xfId="69" applyFont="1" applyFill="1" applyBorder="1" applyAlignment="1">
      <alignment vertical="center"/>
      <protection/>
    </xf>
    <xf numFmtId="176" fontId="0" fillId="33" borderId="11" xfId="69" applyNumberFormat="1" applyFont="1" applyFill="1" applyBorder="1" applyAlignment="1">
      <alignment horizontal="right" vertical="center"/>
      <protection/>
    </xf>
    <xf numFmtId="179" fontId="8" fillId="33" borderId="12" xfId="69" applyNumberFormat="1" applyFont="1" applyFill="1" applyBorder="1" applyAlignment="1">
      <alignment horizontal="center" vertical="center"/>
      <protection/>
    </xf>
    <xf numFmtId="0" fontId="0" fillId="33" borderId="10" xfId="69" applyFont="1" applyFill="1" applyBorder="1" applyAlignment="1">
      <alignment vertical="center"/>
      <protection/>
    </xf>
    <xf numFmtId="0" fontId="0" fillId="33" borderId="10" xfId="71" applyFont="1" applyFill="1" applyBorder="1" applyAlignment="1">
      <alignment vertical="center"/>
      <protection/>
    </xf>
    <xf numFmtId="0" fontId="0" fillId="33" borderId="0" xfId="71" applyFont="1" applyFill="1" applyBorder="1" applyAlignment="1">
      <alignment vertical="center"/>
      <protection/>
    </xf>
    <xf numFmtId="178" fontId="8" fillId="33" borderId="12" xfId="69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69" applyFont="1" applyFill="1" applyBorder="1" applyAlignment="1">
      <alignment vertical="center"/>
      <protection/>
    </xf>
    <xf numFmtId="0" fontId="0" fillId="33" borderId="21" xfId="69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1" applyFont="1" applyFill="1" applyBorder="1" applyAlignment="1">
      <alignment vertical="center"/>
      <protection/>
    </xf>
    <xf numFmtId="0" fontId="0" fillId="33" borderId="38" xfId="69" applyFont="1" applyFill="1" applyBorder="1" applyAlignment="1">
      <alignment vertical="center"/>
      <protection/>
    </xf>
    <xf numFmtId="176" fontId="0" fillId="33" borderId="13" xfId="69" applyNumberFormat="1" applyFont="1" applyFill="1" applyBorder="1" applyAlignment="1">
      <alignment horizontal="right" vertical="center"/>
      <protection/>
    </xf>
    <xf numFmtId="179" fontId="8" fillId="33" borderId="14" xfId="69" applyNumberFormat="1" applyFont="1" applyFill="1" applyBorder="1" applyAlignment="1">
      <alignment horizontal="center" vertical="center"/>
      <protection/>
    </xf>
    <xf numFmtId="176" fontId="0" fillId="33" borderId="11" xfId="69" applyNumberFormat="1" applyFont="1" applyFill="1" applyBorder="1" applyAlignment="1">
      <alignment horizontal="center" vertical="center"/>
      <protection/>
    </xf>
    <xf numFmtId="0" fontId="8" fillId="33" borderId="12" xfId="69" applyFont="1" applyFill="1" applyBorder="1" applyAlignment="1">
      <alignment horizontal="center" vertical="center"/>
      <protection/>
    </xf>
    <xf numFmtId="0" fontId="0" fillId="33" borderId="0" xfId="69" applyFont="1" applyFill="1" applyBorder="1" applyAlignment="1">
      <alignment horizontal="left" vertical="center"/>
      <protection/>
    </xf>
    <xf numFmtId="0" fontId="0" fillId="33" borderId="21" xfId="69" applyFont="1" applyFill="1" applyBorder="1" applyAlignment="1">
      <alignment horizontal="left" vertical="center"/>
      <protection/>
    </xf>
    <xf numFmtId="176" fontId="0" fillId="33" borderId="34" xfId="69" applyNumberFormat="1" applyFont="1" applyFill="1" applyBorder="1" applyAlignment="1">
      <alignment horizontal="right" vertical="center"/>
      <protection/>
    </xf>
    <xf numFmtId="176" fontId="0" fillId="33" borderId="18" xfId="69" applyNumberFormat="1" applyFont="1" applyFill="1" applyBorder="1" applyAlignment="1">
      <alignment horizontal="right" vertical="center"/>
      <protection/>
    </xf>
    <xf numFmtId="179" fontId="8" fillId="33" borderId="19" xfId="69" applyNumberFormat="1" applyFont="1" applyFill="1" applyBorder="1" applyAlignment="1">
      <alignment horizontal="center" vertical="center"/>
      <protection/>
    </xf>
    <xf numFmtId="0" fontId="0" fillId="33" borderId="24" xfId="69" applyFont="1" applyFill="1" applyBorder="1" applyAlignment="1">
      <alignment horizontal="left" vertical="center"/>
      <protection/>
    </xf>
    <xf numFmtId="176" fontId="0" fillId="33" borderId="0" xfId="69" applyNumberFormat="1" applyFont="1" applyFill="1" applyBorder="1" applyAlignment="1">
      <alignment horizontal="right" vertical="center"/>
      <protection/>
    </xf>
    <xf numFmtId="179" fontId="8" fillId="33" borderId="24" xfId="69" applyNumberFormat="1" applyFont="1" applyFill="1" applyBorder="1" applyAlignment="1">
      <alignment horizontal="center" vertical="center"/>
      <protection/>
    </xf>
    <xf numFmtId="0" fontId="0" fillId="33" borderId="26" xfId="69" applyFont="1" applyFill="1" applyBorder="1" applyAlignment="1">
      <alignment horizontal="left" vertical="center"/>
      <protection/>
    </xf>
    <xf numFmtId="0" fontId="0" fillId="33" borderId="27" xfId="69" applyFont="1" applyFill="1" applyBorder="1" applyAlignment="1">
      <alignment horizontal="left" vertical="center"/>
      <protection/>
    </xf>
    <xf numFmtId="176" fontId="0" fillId="33" borderId="28" xfId="69" applyNumberFormat="1" applyFont="1" applyFill="1" applyBorder="1" applyAlignment="1">
      <alignment horizontal="right" vertical="center"/>
      <protection/>
    </xf>
    <xf numFmtId="179" fontId="8" fillId="33" borderId="30" xfId="69" applyNumberFormat="1" applyFont="1" applyFill="1" applyBorder="1" applyAlignment="1">
      <alignment horizontal="center" vertical="center"/>
      <protection/>
    </xf>
    <xf numFmtId="0" fontId="0" fillId="33" borderId="32" xfId="69" applyFont="1" applyFill="1" applyBorder="1" applyAlignment="1">
      <alignment horizontal="left" vertical="center"/>
      <protection/>
    </xf>
    <xf numFmtId="0" fontId="0" fillId="33" borderId="33" xfId="69" applyFont="1" applyFill="1" applyBorder="1" applyAlignment="1">
      <alignment horizontal="left" vertical="center"/>
      <protection/>
    </xf>
    <xf numFmtId="0" fontId="0" fillId="33" borderId="39" xfId="69" applyFont="1" applyFill="1" applyBorder="1" applyAlignment="1">
      <alignment horizontal="left" vertical="center"/>
      <protection/>
    </xf>
    <xf numFmtId="0" fontId="0" fillId="33" borderId="40" xfId="69" applyFont="1" applyFill="1" applyBorder="1" applyAlignment="1">
      <alignment horizontal="left" vertical="center"/>
      <protection/>
    </xf>
    <xf numFmtId="176" fontId="0" fillId="33" borderId="16" xfId="69" applyNumberFormat="1" applyFont="1" applyFill="1" applyBorder="1" applyAlignment="1">
      <alignment horizontal="right" vertical="center"/>
      <protection/>
    </xf>
    <xf numFmtId="179" fontId="8" fillId="33" borderId="17" xfId="69" applyNumberFormat="1" applyFont="1" applyFill="1" applyBorder="1" applyAlignment="1">
      <alignment horizontal="center" vertical="center"/>
      <protection/>
    </xf>
    <xf numFmtId="0" fontId="0" fillId="33" borderId="22" xfId="69" applyFont="1" applyFill="1" applyBorder="1" applyAlignment="1">
      <alignment vertical="center"/>
      <protection/>
    </xf>
    <xf numFmtId="0" fontId="0" fillId="33" borderId="23" xfId="69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1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1" applyFont="1" applyFill="1" applyBorder="1" applyAlignment="1">
      <alignment vertical="center"/>
      <protection/>
    </xf>
    <xf numFmtId="0" fontId="7" fillId="33" borderId="0" xfId="72" applyFont="1" applyFill="1" applyBorder="1" applyAlignment="1">
      <alignment horizontal="left" vertical="center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9" applyFont="1" applyFill="1" applyAlignment="1">
      <alignment horizontal="left" vertical="center"/>
      <protection/>
    </xf>
    <xf numFmtId="0" fontId="7" fillId="33" borderId="0" xfId="69" applyFont="1" applyFill="1" applyBorder="1" applyAlignment="1">
      <alignment horizontal="left" vertical="center"/>
      <protection/>
    </xf>
    <xf numFmtId="176" fontId="3" fillId="33" borderId="0" xfId="0" applyNumberFormat="1" applyFont="1" applyFill="1" applyBorder="1" applyAlignment="1">
      <alignment vertical="center"/>
    </xf>
    <xf numFmtId="0" fontId="0" fillId="0" borderId="0" xfId="65" applyFont="1" applyFill="1" applyBorder="1" applyAlignment="1">
      <alignment horizontal="right" vertical="center"/>
      <protection/>
    </xf>
    <xf numFmtId="176" fontId="8" fillId="0" borderId="17" xfId="65" applyNumberFormat="1" applyFont="1" applyFill="1" applyBorder="1" applyAlignment="1">
      <alignment horizontal="center" vertical="center"/>
      <protection/>
    </xf>
    <xf numFmtId="176" fontId="8" fillId="0" borderId="46" xfId="65" applyNumberFormat="1" applyFont="1" applyFill="1" applyBorder="1" applyAlignment="1">
      <alignment horizontal="center" vertical="center"/>
      <protection/>
    </xf>
    <xf numFmtId="176" fontId="3" fillId="0" borderId="0" xfId="65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11" xfId="70" applyNumberFormat="1" applyFont="1" applyFill="1" applyBorder="1" applyAlignment="1">
      <alignment horizontal="right" vertical="center"/>
      <protection/>
    </xf>
    <xf numFmtId="176" fontId="8" fillId="0" borderId="12" xfId="70" applyNumberFormat="1" applyFont="1" applyFill="1" applyBorder="1" applyAlignment="1">
      <alignment horizontal="center" vertical="center"/>
      <protection/>
    </xf>
    <xf numFmtId="176" fontId="8" fillId="33" borderId="12" xfId="70" applyNumberFormat="1" applyFont="1" applyFill="1" applyBorder="1" applyAlignment="1">
      <alignment horizontal="center" vertical="center"/>
      <protection/>
    </xf>
    <xf numFmtId="176" fontId="8" fillId="33" borderId="19" xfId="70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39" xfId="70" applyFont="1" applyFill="1" applyBorder="1" applyAlignment="1">
      <alignment horizontal="center" vertical="center"/>
      <protection/>
    </xf>
    <xf numFmtId="0" fontId="0" fillId="0" borderId="40" xfId="70" applyFont="1" applyFill="1" applyBorder="1" applyAlignment="1">
      <alignment horizontal="center" vertical="center"/>
      <protection/>
    </xf>
    <xf numFmtId="0" fontId="0" fillId="0" borderId="41" xfId="70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0" xfId="50" applyFont="1" applyFill="1" applyBorder="1" applyAlignment="1">
      <alignment horizontal="center" vertical="center"/>
    </xf>
    <xf numFmtId="0" fontId="0" fillId="0" borderId="22" xfId="70" applyFont="1" applyFill="1" applyBorder="1" applyAlignment="1">
      <alignment horizontal="center" vertical="center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0" fillId="0" borderId="5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center"/>
      <protection/>
    </xf>
    <xf numFmtId="0" fontId="6" fillId="0" borderId="0" xfId="70" applyFont="1" applyAlignment="1">
      <alignment horizontal="center" vertical="center"/>
      <protection/>
    </xf>
    <xf numFmtId="0" fontId="0" fillId="0" borderId="23" xfId="70" applyFont="1" applyFill="1" applyBorder="1" applyAlignment="1">
      <alignment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1" xfId="65" applyNumberFormat="1" applyFont="1" applyFill="1" applyBorder="1" applyAlignment="1">
      <alignment horizontal="center" vertical="center"/>
      <protection/>
    </xf>
    <xf numFmtId="176" fontId="0" fillId="0" borderId="52" xfId="65" applyNumberFormat="1" applyFont="1" applyFill="1" applyBorder="1" applyAlignment="1">
      <alignment horizontal="center" vertical="center"/>
      <protection/>
    </xf>
    <xf numFmtId="176" fontId="0" fillId="0" borderId="53" xfId="65" applyNumberFormat="1" applyFont="1" applyFill="1" applyBorder="1" applyAlignment="1">
      <alignment horizontal="right" vertical="center"/>
      <protection/>
    </xf>
    <xf numFmtId="176" fontId="0" fillId="0" borderId="54" xfId="65" applyNumberFormat="1" applyFont="1" applyFill="1" applyBorder="1" applyAlignment="1">
      <alignment horizontal="right" vertical="center"/>
      <protection/>
    </xf>
    <xf numFmtId="176" fontId="0" fillId="0" borderId="55" xfId="65" applyNumberFormat="1" applyFont="1" applyFill="1" applyBorder="1" applyAlignment="1">
      <alignment horizontal="center" vertical="center"/>
      <protection/>
    </xf>
    <xf numFmtId="176" fontId="0" fillId="0" borderId="56" xfId="65" applyNumberFormat="1" applyFont="1" applyFill="1" applyBorder="1" applyAlignment="1">
      <alignment horizontal="center" vertical="center"/>
      <protection/>
    </xf>
    <xf numFmtId="180" fontId="0" fillId="0" borderId="53" xfId="65" applyNumberFormat="1" applyFont="1" applyFill="1" applyBorder="1" applyAlignment="1">
      <alignment horizontal="center" vertical="center"/>
      <protection/>
    </xf>
    <xf numFmtId="180" fontId="0" fillId="0" borderId="56" xfId="65" applyNumberFormat="1" applyFont="1" applyFill="1" applyBorder="1" applyAlignment="1">
      <alignment horizontal="center" vertical="center"/>
      <protection/>
    </xf>
    <xf numFmtId="180" fontId="0" fillId="0" borderId="55" xfId="65" applyNumberFormat="1" applyFont="1" applyFill="1" applyBorder="1" applyAlignment="1">
      <alignment horizontal="center" vertical="center"/>
      <protection/>
    </xf>
    <xf numFmtId="176" fontId="0" fillId="0" borderId="57" xfId="65" applyNumberFormat="1" applyFont="1" applyFill="1" applyBorder="1" applyAlignment="1">
      <alignment horizontal="center" vertical="center"/>
      <protection/>
    </xf>
    <xf numFmtId="176" fontId="0" fillId="0" borderId="58" xfId="65" applyNumberFormat="1" applyFont="1" applyFill="1" applyBorder="1" applyAlignment="1">
      <alignment horizontal="center" vertical="center"/>
      <protection/>
    </xf>
    <xf numFmtId="180" fontId="0" fillId="0" borderId="59" xfId="65" applyNumberFormat="1" applyFont="1" applyFill="1" applyBorder="1" applyAlignment="1">
      <alignment horizontal="right" vertical="center"/>
      <protection/>
    </xf>
    <xf numFmtId="0" fontId="0" fillId="0" borderId="60" xfId="65" applyFont="1" applyBorder="1" applyAlignment="1">
      <alignment horizontal="right" vertical="center"/>
      <protection/>
    </xf>
    <xf numFmtId="180" fontId="0" fillId="0" borderId="54" xfId="65" applyNumberFormat="1" applyFont="1" applyFill="1" applyBorder="1" applyAlignment="1">
      <alignment horizontal="center" vertical="center"/>
      <protection/>
    </xf>
    <xf numFmtId="180" fontId="0" fillId="0" borderId="61" xfId="65" applyNumberFormat="1" applyFont="1" applyFill="1" applyBorder="1" applyAlignment="1">
      <alignment horizontal="center" vertical="center"/>
      <protection/>
    </xf>
    <xf numFmtId="180" fontId="0" fillId="0" borderId="62" xfId="65" applyNumberFormat="1" applyFont="1" applyFill="1" applyBorder="1" applyAlignment="1">
      <alignment horizontal="center" vertical="center"/>
      <protection/>
    </xf>
    <xf numFmtId="180" fontId="0" fillId="0" borderId="63" xfId="65" applyNumberFormat="1" applyFont="1" applyFill="1" applyBorder="1" applyAlignment="1">
      <alignment horizontal="center" vertical="center"/>
      <protection/>
    </xf>
    <xf numFmtId="180" fontId="0" fillId="0" borderId="64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/>
      <protection/>
    </xf>
    <xf numFmtId="0" fontId="6" fillId="0" borderId="0" xfId="65" applyFont="1" applyFill="1" applyBorder="1" applyAlignment="1">
      <alignment horizontal="center"/>
      <protection/>
    </xf>
    <xf numFmtId="0" fontId="0" fillId="0" borderId="47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0" fillId="0" borderId="48" xfId="65" applyFont="1" applyFill="1" applyBorder="1" applyAlignment="1">
      <alignment horizontal="center" vertical="center"/>
      <protection/>
    </xf>
    <xf numFmtId="0" fontId="0" fillId="0" borderId="42" xfId="65" applyFont="1" applyFill="1" applyBorder="1" applyAlignment="1">
      <alignment horizontal="center" vertical="center"/>
      <protection/>
    </xf>
    <xf numFmtId="0" fontId="0" fillId="0" borderId="43" xfId="65" applyFont="1" applyFill="1" applyBorder="1" applyAlignment="1">
      <alignment horizontal="center" vertical="center"/>
      <protection/>
    </xf>
    <xf numFmtId="0" fontId="0" fillId="0" borderId="45" xfId="65" applyFont="1" applyFill="1" applyBorder="1" applyAlignment="1">
      <alignment horizontal="center" vertical="center"/>
      <protection/>
    </xf>
    <xf numFmtId="0" fontId="0" fillId="0" borderId="49" xfId="65" applyFont="1" applyFill="1" applyBorder="1" applyAlignment="1">
      <alignment horizontal="center" vertical="center"/>
      <protection/>
    </xf>
    <xf numFmtId="0" fontId="0" fillId="0" borderId="4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41" xfId="65" applyFont="1" applyBorder="1" applyAlignment="1">
      <alignment horizontal="center" vertical="center" wrapText="1"/>
      <protection/>
    </xf>
    <xf numFmtId="0" fontId="0" fillId="0" borderId="17" xfId="65" applyFont="1" applyBorder="1" applyAlignment="1">
      <alignment horizontal="center" vertical="center" wrapText="1"/>
      <protection/>
    </xf>
    <xf numFmtId="0" fontId="0" fillId="0" borderId="40" xfId="65" applyFont="1" applyFill="1" applyBorder="1" applyAlignment="1">
      <alignment horizontal="center" vertical="center" wrapText="1"/>
      <protection/>
    </xf>
    <xf numFmtId="0" fontId="0" fillId="0" borderId="17" xfId="65" applyFont="1" applyFill="1" applyBorder="1" applyAlignment="1">
      <alignment horizontal="center" vertical="center" wrapText="1"/>
      <protection/>
    </xf>
    <xf numFmtId="0" fontId="0" fillId="33" borderId="20" xfId="69" applyFont="1" applyFill="1" applyBorder="1" applyAlignment="1">
      <alignment horizontal="left" vertical="center"/>
      <protection/>
    </xf>
    <xf numFmtId="0" fontId="0" fillId="33" borderId="21" xfId="69" applyFont="1" applyFill="1" applyBorder="1" applyAlignment="1">
      <alignment horizontal="left" vertical="center"/>
      <protection/>
    </xf>
    <xf numFmtId="0" fontId="0" fillId="33" borderId="38" xfId="69" applyFont="1" applyFill="1" applyBorder="1" applyAlignment="1">
      <alignment horizontal="left" vertical="center"/>
      <protection/>
    </xf>
    <xf numFmtId="0" fontId="0" fillId="33" borderId="10" xfId="69" applyFont="1" applyFill="1" applyBorder="1" applyAlignment="1">
      <alignment horizontal="left" vertical="center"/>
      <protection/>
    </xf>
    <xf numFmtId="0" fontId="0" fillId="33" borderId="0" xfId="69" applyFont="1" applyFill="1" applyBorder="1" applyAlignment="1">
      <alignment horizontal="left" vertical="center"/>
      <protection/>
    </xf>
    <xf numFmtId="0" fontId="0" fillId="33" borderId="15" xfId="69" applyFont="1" applyFill="1" applyBorder="1" applyAlignment="1">
      <alignment horizontal="left" vertical="center"/>
      <protection/>
    </xf>
    <xf numFmtId="0" fontId="0" fillId="33" borderId="22" xfId="69" applyFont="1" applyFill="1" applyBorder="1" applyAlignment="1">
      <alignment horizontal="left" vertical="center"/>
      <protection/>
    </xf>
    <xf numFmtId="0" fontId="0" fillId="33" borderId="23" xfId="69" applyFont="1" applyFill="1" applyBorder="1" applyAlignment="1">
      <alignment horizontal="left" vertical="center"/>
      <protection/>
    </xf>
    <xf numFmtId="0" fontId="0" fillId="33" borderId="50" xfId="69" applyFont="1" applyFill="1" applyBorder="1" applyAlignment="1">
      <alignment horizontal="left" vertical="center"/>
      <protection/>
    </xf>
    <xf numFmtId="0" fontId="5" fillId="33" borderId="0" xfId="69" applyFont="1" applyFill="1" applyAlignment="1">
      <alignment horizontal="center" vertical="center"/>
      <protection/>
    </xf>
    <xf numFmtId="0" fontId="6" fillId="33" borderId="0" xfId="69" applyFont="1" applyFill="1" applyBorder="1" applyAlignment="1">
      <alignment horizontal="center" vertical="center"/>
      <protection/>
    </xf>
    <xf numFmtId="0" fontId="0" fillId="33" borderId="47" xfId="69" applyFont="1" applyFill="1" applyBorder="1" applyAlignment="1">
      <alignment horizontal="center" vertical="center"/>
      <protection/>
    </xf>
    <xf numFmtId="0" fontId="0" fillId="33" borderId="24" xfId="69" applyFont="1" applyFill="1" applyBorder="1" applyAlignment="1">
      <alignment horizontal="center" vertical="center"/>
      <protection/>
    </xf>
    <xf numFmtId="0" fontId="0" fillId="33" borderId="24" xfId="69" applyFont="1" applyFill="1" applyBorder="1" applyAlignment="1">
      <alignment vertical="center"/>
      <protection/>
    </xf>
    <xf numFmtId="0" fontId="0" fillId="33" borderId="48" xfId="69" applyFont="1" applyFill="1" applyBorder="1" applyAlignment="1">
      <alignment vertical="center"/>
      <protection/>
    </xf>
    <xf numFmtId="0" fontId="0" fillId="33" borderId="42" xfId="69" applyFont="1" applyFill="1" applyBorder="1" applyAlignment="1">
      <alignment vertical="center"/>
      <protection/>
    </xf>
    <xf numFmtId="0" fontId="0" fillId="33" borderId="43" xfId="69" applyFont="1" applyFill="1" applyBorder="1" applyAlignment="1">
      <alignment vertical="center"/>
      <protection/>
    </xf>
    <xf numFmtId="0" fontId="0" fillId="33" borderId="45" xfId="69" applyFont="1" applyFill="1" applyBorder="1" applyAlignment="1">
      <alignment vertical="center"/>
      <protection/>
    </xf>
    <xf numFmtId="0" fontId="0" fillId="33" borderId="49" xfId="69" applyFont="1" applyFill="1" applyBorder="1" applyAlignment="1">
      <alignment horizontal="center" vertical="center"/>
      <protection/>
    </xf>
    <xf numFmtId="0" fontId="0" fillId="33" borderId="25" xfId="69" applyFont="1" applyFill="1" applyBorder="1" applyAlignment="1">
      <alignment horizontal="center" vertical="center"/>
      <protection/>
    </xf>
    <xf numFmtId="0" fontId="0" fillId="33" borderId="44" xfId="69" applyFont="1" applyFill="1" applyBorder="1" applyAlignment="1">
      <alignment horizontal="center" vertical="center"/>
      <protection/>
    </xf>
    <xf numFmtId="0" fontId="0" fillId="33" borderId="46" xfId="69" applyFont="1" applyFill="1" applyBorder="1" applyAlignment="1">
      <alignment horizontal="center" vertical="center"/>
      <protection/>
    </xf>
    <xf numFmtId="0" fontId="0" fillId="33" borderId="32" xfId="69" applyFont="1" applyFill="1" applyBorder="1" applyAlignment="1">
      <alignment horizontal="left" vertical="center"/>
      <protection/>
    </xf>
    <xf numFmtId="0" fontId="0" fillId="33" borderId="33" xfId="69" applyFont="1" applyFill="1" applyBorder="1" applyAlignment="1">
      <alignment horizontal="left" vertical="center"/>
      <protection/>
    </xf>
    <xf numFmtId="0" fontId="0" fillId="33" borderId="35" xfId="69" applyFont="1" applyFill="1" applyBorder="1" applyAlignment="1">
      <alignment horizontal="left" vertical="center"/>
      <protection/>
    </xf>
    <xf numFmtId="0" fontId="33" fillId="0" borderId="0" xfId="65" applyFont="1" applyAlignment="1">
      <alignment vertical="center"/>
      <protection/>
    </xf>
    <xf numFmtId="0" fontId="33" fillId="0" borderId="33" xfId="65" applyFont="1" applyBorder="1" applyAlignment="1">
      <alignment vertical="center"/>
      <protection/>
    </xf>
    <xf numFmtId="0" fontId="34" fillId="0" borderId="33" xfId="65" applyFont="1" applyBorder="1" applyAlignment="1">
      <alignment vertical="center"/>
      <protection/>
    </xf>
    <xf numFmtId="0" fontId="34" fillId="0" borderId="0" xfId="65" applyFont="1" applyAlignment="1">
      <alignment horizontal="center" vertical="center"/>
      <protection/>
    </xf>
    <xf numFmtId="0" fontId="35" fillId="0" borderId="0" xfId="65" applyFont="1" applyAlignment="1">
      <alignment horizontal="right" vertical="center"/>
      <protection/>
    </xf>
    <xf numFmtId="0" fontId="36" fillId="0" borderId="65" xfId="62" applyFont="1" applyBorder="1" applyAlignment="1">
      <alignment horizontal="center" vertical="center" wrapText="1"/>
      <protection/>
    </xf>
    <xf numFmtId="0" fontId="36" fillId="0" borderId="13" xfId="62" applyFont="1" applyBorder="1" applyAlignment="1">
      <alignment horizontal="center" vertical="center" wrapText="1"/>
      <protection/>
    </xf>
    <xf numFmtId="0" fontId="36" fillId="0" borderId="38" xfId="62" applyFont="1" applyBorder="1" applyAlignment="1">
      <alignment horizontal="center" vertical="center" wrapText="1"/>
      <protection/>
    </xf>
    <xf numFmtId="0" fontId="36" fillId="0" borderId="65" xfId="62" applyFont="1" applyBorder="1" applyAlignment="1">
      <alignment horizontal="left" vertical="center" wrapText="1"/>
      <protection/>
    </xf>
    <xf numFmtId="184" fontId="36" fillId="0" borderId="13" xfId="62" applyNumberFormat="1" applyFont="1" applyBorder="1" applyAlignment="1">
      <alignment horizontal="right" vertical="center" wrapText="1"/>
      <protection/>
    </xf>
    <xf numFmtId="184" fontId="36" fillId="0" borderId="38" xfId="62" applyNumberFormat="1" applyFont="1" applyBorder="1" applyAlignment="1">
      <alignment horizontal="right" vertical="center" wrapText="1"/>
      <protection/>
    </xf>
    <xf numFmtId="0" fontId="36" fillId="0" borderId="65" xfId="62" applyFont="1" applyBorder="1" applyAlignment="1">
      <alignment horizontal="left" vertical="center"/>
      <protection/>
    </xf>
    <xf numFmtId="0" fontId="37" fillId="0" borderId="65" xfId="65" applyFont="1" applyBorder="1" applyAlignment="1">
      <alignment horizontal="left" vertical="center"/>
      <protection/>
    </xf>
    <xf numFmtId="0" fontId="36" fillId="0" borderId="13" xfId="62" applyFont="1" applyBorder="1" applyAlignment="1">
      <alignment horizontal="center" vertical="center"/>
      <protection/>
    </xf>
    <xf numFmtId="0" fontId="36" fillId="0" borderId="38" xfId="62" applyFont="1" applyBorder="1" applyAlignment="1">
      <alignment horizontal="center" vertical="center"/>
      <protection/>
    </xf>
    <xf numFmtId="0" fontId="33" fillId="0" borderId="0" xfId="68" applyFont="1" applyAlignment="1">
      <alignment vertical="center"/>
      <protection/>
    </xf>
    <xf numFmtId="0" fontId="38" fillId="0" borderId="33" xfId="62" applyFont="1" applyBorder="1">
      <alignment vertical="center"/>
      <protection/>
    </xf>
    <xf numFmtId="0" fontId="39" fillId="0" borderId="33" xfId="62" applyFont="1" applyBorder="1">
      <alignment vertical="center"/>
      <protection/>
    </xf>
    <xf numFmtId="0" fontId="36" fillId="0" borderId="0" xfId="62" applyFont="1">
      <alignment vertical="center"/>
      <protection/>
    </xf>
    <xf numFmtId="0" fontId="40" fillId="0" borderId="0" xfId="68" applyFont="1" applyAlignment="1">
      <alignment horizontal="right" vertical="center"/>
      <protection/>
    </xf>
    <xf numFmtId="0" fontId="36" fillId="0" borderId="13" xfId="62" applyFont="1" applyBorder="1" applyAlignment="1">
      <alignment horizontal="left" vertical="center" wrapText="1"/>
      <protection/>
    </xf>
    <xf numFmtId="0" fontId="36" fillId="0" borderId="38" xfId="62" applyFont="1" applyBorder="1" applyAlignment="1">
      <alignment horizontal="left" vertical="center" wrapText="1"/>
      <protection/>
    </xf>
    <xf numFmtId="0" fontId="36" fillId="0" borderId="13" xfId="62" applyFont="1" applyBorder="1" applyAlignment="1">
      <alignment horizontal="left" vertical="center"/>
      <protection/>
    </xf>
    <xf numFmtId="0" fontId="36" fillId="0" borderId="38" xfId="62" applyFont="1" applyBorder="1" applyAlignment="1">
      <alignment horizontal="left"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37" fillId="0" borderId="38" xfId="68" applyFont="1" applyBorder="1" applyAlignment="1">
      <alignment horizontal="left" vertical="center"/>
      <protection/>
    </xf>
    <xf numFmtId="0" fontId="36" fillId="0" borderId="65" xfId="62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4" xfId="64"/>
    <cellStyle name="標準 5" xfId="65"/>
    <cellStyle name="標準 6" xfId="66"/>
    <cellStyle name="標準 7" xfId="67"/>
    <cellStyle name="標準 7 2" xfId="68"/>
    <cellStyle name="標準 8" xfId="69"/>
    <cellStyle name="標準 9" xfId="70"/>
    <cellStyle name="標準_03.04.01.財務諸表雛形_様式_桜内案１_コピー03　普通会計４表2006.12.23_仕訳" xfId="71"/>
    <cellStyle name="標準_別冊１　Ｐ2～Ｐ5　普通会計４表20070113_仕訳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admin_05RO001_202002201549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66;&#23450;&#36039;&#29987;&#26126;&#32048;_H30&#19968;&#33324;&#20250;&#35336;&#315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257\AppData\Local\Microsoft\Windows\INetCache\IE\FGA0PCVN\admin_05RO401_2019122711265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8.132.96\zaimu\ZAIMS&#20844;&#20250;&#35336;201507\01.&#39015;&#23458;&#25552;&#20379;\&#22522;&#26412;&#35373;&#35336;(AA)\&#12525;&#12483;&#12488;&#65298;\&#12525;&#12483;&#12488;&#65298;&#65293;&#65298;\08.&#24115;&#31080;&#12524;&#12452;&#12450;&#12454;&#12488;&#23450;&#32681;&#26360;\BA05_02#04_&#24115;&#31080;&#12524;&#12452;&#12450;&#12454;&#12488;&#23450;&#32681;&#26360;_05RO401_&#26377;&#24418;&#22266;&#23450;&#36039;&#29987;&#12398;&#26126;&#3204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4892;&#25919;&#30446;&#30340;&#21029;&#65343;H30&#19968;&#33324;&#20250;&#35336;&#315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257\AppData\Local\Microsoft\Windows\INetCache\IE\3Q2VNFJE\admin_05RO402_2019122711265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8.132.96\zaimu\ZAIMS&#20844;&#20250;&#35336;201507\01.&#39015;&#23458;&#25552;&#20379;\&#22522;&#26412;&#35373;&#35336;(AA)\&#12525;&#12483;&#12488;&#65298;\&#12525;&#12483;&#12488;&#65298;&#65293;&#65298;\08.&#24115;&#31080;&#12524;&#12452;&#12450;&#12454;&#12488;&#23450;&#32681;&#26360;\BA05_02#04_&#24115;&#31080;&#12524;&#12452;&#12450;&#12454;&#12488;&#23450;&#32681;&#26360;_05RO402_&#26377;&#24418;&#22266;&#23450;&#36039;&#29987;&#12398;&#34892;&#25919;&#30446;&#30340;&#21029;&#26126;&#32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の明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の明細"/>
      <sheetName val="CS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BA05-02#04 帳票レイアウト定義書"/>
      <sheetName val="別紙_有形固定資産の明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の行政目的別明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の行政目的別明細"/>
      <sheetName val="CSV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BA05-02#04 帳票レイアウト定義書"/>
      <sheetName val="別紙_有形固定資産の行政目的別明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tabSelected="1" zoomScale="85" zoomScaleNormal="85" zoomScaleSheetLayoutView="85" workbookViewId="0" topLeftCell="C1">
      <selection activeCell="P16" sqref="P16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2.7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36" t="s">
        <v>348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4:27" ht="21" customHeight="1">
      <c r="D3" s="237" t="s">
        <v>349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27" s="16" customFormat="1" ht="14.25" customHeight="1" thickBot="1">
      <c r="A5" s="15" t="s">
        <v>314</v>
      </c>
      <c r="B5" s="15" t="s">
        <v>315</v>
      </c>
      <c r="D5" s="233" t="s">
        <v>0</v>
      </c>
      <c r="E5" s="234"/>
      <c r="F5" s="234"/>
      <c r="G5" s="234"/>
      <c r="H5" s="234"/>
      <c r="I5" s="234"/>
      <c r="J5" s="234"/>
      <c r="K5" s="238"/>
      <c r="L5" s="238"/>
      <c r="M5" s="238"/>
      <c r="N5" s="238"/>
      <c r="O5" s="238"/>
      <c r="P5" s="239" t="s">
        <v>316</v>
      </c>
      <c r="Q5" s="240"/>
      <c r="R5" s="234" t="s">
        <v>0</v>
      </c>
      <c r="S5" s="234"/>
      <c r="T5" s="234"/>
      <c r="U5" s="234"/>
      <c r="V5" s="234"/>
      <c r="W5" s="234"/>
      <c r="X5" s="234"/>
      <c r="Y5" s="234"/>
      <c r="Z5" s="239" t="s">
        <v>316</v>
      </c>
      <c r="AA5" s="240"/>
    </row>
    <row r="6" spans="4:27" ht="14.25" customHeight="1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9"/>
      <c r="Q6" s="220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25" customHeight="1">
      <c r="A7" s="7" t="s">
        <v>3</v>
      </c>
      <c r="B7" s="7" t="s">
        <v>100</v>
      </c>
      <c r="D7" s="23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191223659</v>
      </c>
      <c r="Q7" s="221"/>
      <c r="R7" s="19"/>
      <c r="S7" s="19" t="s">
        <v>101</v>
      </c>
      <c r="T7" s="19"/>
      <c r="U7" s="19"/>
      <c r="V7" s="19"/>
      <c r="W7" s="19"/>
      <c r="X7" s="19"/>
      <c r="Y7" s="18"/>
      <c r="Z7" s="24">
        <v>47545578</v>
      </c>
      <c r="AA7" s="25"/>
      <c r="AD7" s="9">
        <f>IF(AND(AD8="-",AD36="-",AD39="-"),"-",SUM(AD8,AD36,AD39))</f>
        <v>191223659475</v>
      </c>
      <c r="AE7" s="9">
        <f>IF(COUNTIF(AE8:AE12,"-")=COUNTA(AE8:AE12),"-",SUM(AE8:AE12))</f>
        <v>47545577979</v>
      </c>
    </row>
    <row r="8" spans="1:31" ht="14.25" customHeight="1">
      <c r="A8" s="7" t="s">
        <v>5</v>
      </c>
      <c r="B8" s="7" t="s">
        <v>102</v>
      </c>
      <c r="D8" s="23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4">
        <v>174821021</v>
      </c>
      <c r="Q8" s="221"/>
      <c r="R8" s="19"/>
      <c r="S8" s="19"/>
      <c r="T8" s="19" t="s">
        <v>319</v>
      </c>
      <c r="U8" s="19"/>
      <c r="V8" s="19"/>
      <c r="W8" s="19"/>
      <c r="X8" s="19"/>
      <c r="Y8" s="18"/>
      <c r="Z8" s="24">
        <v>39166872</v>
      </c>
      <c r="AA8" s="25"/>
      <c r="AD8" s="9">
        <f>IF(AND(AD9="-",AD25="-",COUNTIF(AD34:AD35,"-")=COUNTA(AD34:AD35)),"-",SUM(AD9,AD25,AD34:AD35))</f>
        <v>174821021481</v>
      </c>
      <c r="AE8" s="9">
        <v>39166871979</v>
      </c>
    </row>
    <row r="9" spans="1:31" ht="14.25" customHeight="1">
      <c r="A9" s="7" t="s">
        <v>7</v>
      </c>
      <c r="B9" s="7" t="s">
        <v>103</v>
      </c>
      <c r="D9" s="23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4">
        <v>112311825</v>
      </c>
      <c r="Q9" s="221" t="s">
        <v>342</v>
      </c>
      <c r="R9" s="19"/>
      <c r="S9" s="19"/>
      <c r="T9" s="19" t="s">
        <v>104</v>
      </c>
      <c r="U9" s="19"/>
      <c r="V9" s="19"/>
      <c r="W9" s="19"/>
      <c r="X9" s="19"/>
      <c r="Y9" s="18"/>
      <c r="Z9" s="24" t="s">
        <v>335</v>
      </c>
      <c r="AA9" s="25"/>
      <c r="AD9" s="9">
        <f>IF(COUNTIF(AD10:AD24,"-")=COUNTA(AD10:AD24),"-",SUM(AD10:AD24))</f>
        <v>112311824567</v>
      </c>
      <c r="AE9" s="9" t="s">
        <v>11</v>
      </c>
    </row>
    <row r="10" spans="1:31" ht="14.25" customHeight="1">
      <c r="A10" s="7" t="s">
        <v>9</v>
      </c>
      <c r="B10" s="7" t="s">
        <v>105</v>
      </c>
      <c r="D10" s="23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4">
        <v>60031477</v>
      </c>
      <c r="Q10" s="221"/>
      <c r="R10" s="19"/>
      <c r="S10" s="19"/>
      <c r="T10" s="19" t="s">
        <v>106</v>
      </c>
      <c r="U10" s="19"/>
      <c r="V10" s="19"/>
      <c r="W10" s="19"/>
      <c r="X10" s="19"/>
      <c r="Y10" s="18"/>
      <c r="Z10" s="24">
        <v>8378706</v>
      </c>
      <c r="AA10" s="25"/>
      <c r="AD10" s="9">
        <v>60031477133</v>
      </c>
      <c r="AE10" s="9">
        <v>8378706000</v>
      </c>
    </row>
    <row r="11" spans="1:31" ht="14.25" customHeight="1">
      <c r="A11" s="7" t="s">
        <v>12</v>
      </c>
      <c r="B11" s="7" t="s">
        <v>107</v>
      </c>
      <c r="D11" s="23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4">
        <v>1370058</v>
      </c>
      <c r="Q11" s="221"/>
      <c r="R11" s="19"/>
      <c r="S11" s="19"/>
      <c r="T11" s="19" t="s">
        <v>108</v>
      </c>
      <c r="U11" s="19"/>
      <c r="V11" s="19"/>
      <c r="W11" s="19"/>
      <c r="X11" s="19"/>
      <c r="Y11" s="18"/>
      <c r="Z11" s="24" t="s">
        <v>334</v>
      </c>
      <c r="AA11" s="25"/>
      <c r="AD11" s="9">
        <v>1370058445</v>
      </c>
      <c r="AE11" s="9" t="s">
        <v>11</v>
      </c>
    </row>
    <row r="12" spans="1:31" ht="14.25" customHeight="1">
      <c r="A12" s="7" t="s">
        <v>14</v>
      </c>
      <c r="B12" s="7" t="s">
        <v>109</v>
      </c>
      <c r="D12" s="23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4">
        <v>113656713</v>
      </c>
      <c r="Q12" s="221"/>
      <c r="R12" s="19"/>
      <c r="S12" s="19"/>
      <c r="T12" s="19" t="s">
        <v>35</v>
      </c>
      <c r="U12" s="19"/>
      <c r="V12" s="19"/>
      <c r="W12" s="19"/>
      <c r="X12" s="19"/>
      <c r="Y12" s="18"/>
      <c r="Z12" s="24" t="s">
        <v>334</v>
      </c>
      <c r="AA12" s="25"/>
      <c r="AD12" s="9">
        <v>113656712706</v>
      </c>
      <c r="AE12" s="9" t="s">
        <v>11</v>
      </c>
    </row>
    <row r="13" spans="1:31" ht="14.25" customHeight="1">
      <c r="A13" s="7" t="s">
        <v>16</v>
      </c>
      <c r="B13" s="7" t="s">
        <v>110</v>
      </c>
      <c r="D13" s="23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4">
        <v>-70450280</v>
      </c>
      <c r="Q13" s="221"/>
      <c r="R13" s="19"/>
      <c r="S13" s="19" t="s">
        <v>111</v>
      </c>
      <c r="T13" s="19"/>
      <c r="U13" s="19"/>
      <c r="V13" s="19"/>
      <c r="W13" s="19"/>
      <c r="X13" s="19"/>
      <c r="Y13" s="18"/>
      <c r="Z13" s="24">
        <v>9597552</v>
      </c>
      <c r="AA13" s="25" t="s">
        <v>342</v>
      </c>
      <c r="AD13" s="9">
        <v>-70450280022</v>
      </c>
      <c r="AE13" s="9">
        <f>IF(COUNTIF(AE14:AE21,"-")=COUNTA(AE14:AE21),"-",SUM(AE14:AE21))</f>
        <v>9597551978</v>
      </c>
    </row>
    <row r="14" spans="1:31" ht="14.25" customHeight="1">
      <c r="A14" s="7" t="s">
        <v>18</v>
      </c>
      <c r="B14" s="7" t="s">
        <v>112</v>
      </c>
      <c r="D14" s="23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4">
        <v>11028319</v>
      </c>
      <c r="Q14" s="221"/>
      <c r="R14" s="19"/>
      <c r="S14" s="19"/>
      <c r="T14" s="19" t="s">
        <v>320</v>
      </c>
      <c r="U14" s="19"/>
      <c r="V14" s="19"/>
      <c r="W14" s="19"/>
      <c r="X14" s="19"/>
      <c r="Y14" s="18"/>
      <c r="Z14" s="24">
        <v>8524634</v>
      </c>
      <c r="AA14" s="25"/>
      <c r="AD14" s="9">
        <v>11028319170</v>
      </c>
      <c r="AE14" s="9">
        <v>8524633704</v>
      </c>
    </row>
    <row r="15" spans="1:31" ht="14.25" customHeight="1">
      <c r="A15" s="7" t="s">
        <v>20</v>
      </c>
      <c r="B15" s="7" t="s">
        <v>113</v>
      </c>
      <c r="D15" s="23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4">
        <v>-5767818</v>
      </c>
      <c r="Q15" s="221"/>
      <c r="R15" s="19"/>
      <c r="S15" s="19"/>
      <c r="T15" s="19" t="s">
        <v>114</v>
      </c>
      <c r="U15" s="19"/>
      <c r="V15" s="19"/>
      <c r="W15" s="19"/>
      <c r="X15" s="19"/>
      <c r="Y15" s="18"/>
      <c r="Z15" s="24" t="s">
        <v>334</v>
      </c>
      <c r="AA15" s="25"/>
      <c r="AD15" s="9">
        <v>-5767817821</v>
      </c>
      <c r="AE15" s="9" t="s">
        <v>11</v>
      </c>
    </row>
    <row r="16" spans="1:31" ht="14.25" customHeight="1">
      <c r="A16" s="7" t="s">
        <v>22</v>
      </c>
      <c r="B16" s="7" t="s">
        <v>115</v>
      </c>
      <c r="D16" s="23"/>
      <c r="E16" s="19"/>
      <c r="F16" s="19"/>
      <c r="G16" s="19"/>
      <c r="H16" s="19" t="s">
        <v>23</v>
      </c>
      <c r="I16" s="26"/>
      <c r="J16" s="26"/>
      <c r="K16" s="27"/>
      <c r="L16" s="27"/>
      <c r="M16" s="27"/>
      <c r="N16" s="27"/>
      <c r="O16" s="27"/>
      <c r="P16" s="24" t="s">
        <v>334</v>
      </c>
      <c r="Q16" s="221"/>
      <c r="R16" s="19"/>
      <c r="S16" s="19"/>
      <c r="T16" s="19" t="s">
        <v>116</v>
      </c>
      <c r="U16" s="19"/>
      <c r="V16" s="19"/>
      <c r="W16" s="19"/>
      <c r="X16" s="19"/>
      <c r="Y16" s="18"/>
      <c r="Z16" s="24">
        <v>29597</v>
      </c>
      <c r="AA16" s="25"/>
      <c r="AD16" s="9" t="s">
        <v>11</v>
      </c>
      <c r="AE16" s="9">
        <v>29596731</v>
      </c>
    </row>
    <row r="17" spans="1:31" ht="14.25" customHeight="1">
      <c r="A17" s="7" t="s">
        <v>24</v>
      </c>
      <c r="B17" s="7" t="s">
        <v>117</v>
      </c>
      <c r="D17" s="23"/>
      <c r="E17" s="19"/>
      <c r="F17" s="19"/>
      <c r="G17" s="19"/>
      <c r="H17" s="19" t="s">
        <v>25</v>
      </c>
      <c r="I17" s="26"/>
      <c r="J17" s="26"/>
      <c r="K17" s="27"/>
      <c r="L17" s="27"/>
      <c r="M17" s="27"/>
      <c r="N17" s="27"/>
      <c r="O17" s="27"/>
      <c r="P17" s="24" t="s">
        <v>334</v>
      </c>
      <c r="Q17" s="221"/>
      <c r="R17" s="18"/>
      <c r="S17" s="19"/>
      <c r="T17" s="19" t="s">
        <v>118</v>
      </c>
      <c r="U17" s="19"/>
      <c r="V17" s="19"/>
      <c r="W17" s="19"/>
      <c r="X17" s="19"/>
      <c r="Y17" s="18"/>
      <c r="Z17" s="24">
        <v>3711</v>
      </c>
      <c r="AA17" s="25"/>
      <c r="AD17" s="9" t="s">
        <v>11</v>
      </c>
      <c r="AE17" s="9">
        <v>3710891</v>
      </c>
    </row>
    <row r="18" spans="1:31" ht="14.25" customHeight="1">
      <c r="A18" s="7" t="s">
        <v>26</v>
      </c>
      <c r="B18" s="7" t="s">
        <v>119</v>
      </c>
      <c r="D18" s="23"/>
      <c r="E18" s="19"/>
      <c r="F18" s="19"/>
      <c r="G18" s="19"/>
      <c r="H18" s="19" t="s">
        <v>27</v>
      </c>
      <c r="I18" s="26"/>
      <c r="J18" s="26"/>
      <c r="K18" s="27"/>
      <c r="L18" s="27"/>
      <c r="M18" s="27"/>
      <c r="N18" s="27"/>
      <c r="O18" s="27"/>
      <c r="P18" s="24" t="s">
        <v>334</v>
      </c>
      <c r="Q18" s="221"/>
      <c r="R18" s="18"/>
      <c r="S18" s="19"/>
      <c r="T18" s="19" t="s">
        <v>120</v>
      </c>
      <c r="U18" s="19"/>
      <c r="V18" s="19"/>
      <c r="W18" s="19"/>
      <c r="X18" s="19"/>
      <c r="Y18" s="18"/>
      <c r="Z18" s="24" t="s">
        <v>334</v>
      </c>
      <c r="AA18" s="25"/>
      <c r="AD18" s="9" t="s">
        <v>11</v>
      </c>
      <c r="AE18" s="9" t="s">
        <v>11</v>
      </c>
    </row>
    <row r="19" spans="1:31" ht="14.25" customHeight="1">
      <c r="A19" s="7" t="s">
        <v>28</v>
      </c>
      <c r="B19" s="7" t="s">
        <v>121</v>
      </c>
      <c r="D19" s="23"/>
      <c r="E19" s="19"/>
      <c r="F19" s="19"/>
      <c r="G19" s="19"/>
      <c r="H19" s="19" t="s">
        <v>29</v>
      </c>
      <c r="I19" s="26"/>
      <c r="J19" s="26"/>
      <c r="K19" s="27"/>
      <c r="L19" s="27"/>
      <c r="M19" s="27"/>
      <c r="N19" s="27"/>
      <c r="O19" s="27"/>
      <c r="P19" s="24" t="s">
        <v>334</v>
      </c>
      <c r="Q19" s="221"/>
      <c r="R19" s="19"/>
      <c r="S19" s="19"/>
      <c r="T19" s="19" t="s">
        <v>122</v>
      </c>
      <c r="U19" s="19"/>
      <c r="V19" s="19"/>
      <c r="W19" s="19"/>
      <c r="X19" s="19"/>
      <c r="Y19" s="18"/>
      <c r="Z19" s="24">
        <v>742535</v>
      </c>
      <c r="AA19" s="25"/>
      <c r="AD19" s="9" t="s">
        <v>11</v>
      </c>
      <c r="AE19" s="9">
        <v>742535000</v>
      </c>
    </row>
    <row r="20" spans="1:31" ht="14.25" customHeight="1">
      <c r="A20" s="7" t="s">
        <v>30</v>
      </c>
      <c r="B20" s="7" t="s">
        <v>123</v>
      </c>
      <c r="D20" s="23"/>
      <c r="E20" s="19"/>
      <c r="F20" s="19"/>
      <c r="G20" s="19"/>
      <c r="H20" s="19" t="s">
        <v>31</v>
      </c>
      <c r="I20" s="26"/>
      <c r="J20" s="26"/>
      <c r="K20" s="27"/>
      <c r="L20" s="27"/>
      <c r="M20" s="27"/>
      <c r="N20" s="27"/>
      <c r="O20" s="27"/>
      <c r="P20" s="24" t="s">
        <v>336</v>
      </c>
      <c r="Q20" s="221"/>
      <c r="R20" s="19"/>
      <c r="S20" s="19"/>
      <c r="T20" s="19" t="s">
        <v>124</v>
      </c>
      <c r="U20" s="19"/>
      <c r="V20" s="19"/>
      <c r="W20" s="19"/>
      <c r="X20" s="19"/>
      <c r="Y20" s="18"/>
      <c r="Z20" s="24">
        <v>297076</v>
      </c>
      <c r="AA20" s="25"/>
      <c r="AD20" s="9" t="s">
        <v>11</v>
      </c>
      <c r="AE20" s="9">
        <v>297075652</v>
      </c>
    </row>
    <row r="21" spans="1:31" ht="14.25" customHeight="1">
      <c r="A21" s="7" t="s">
        <v>32</v>
      </c>
      <c r="B21" s="7" t="s">
        <v>125</v>
      </c>
      <c r="D21" s="23"/>
      <c r="E21" s="19"/>
      <c r="F21" s="19"/>
      <c r="G21" s="19"/>
      <c r="H21" s="19" t="s">
        <v>33</v>
      </c>
      <c r="I21" s="26"/>
      <c r="J21" s="26"/>
      <c r="K21" s="27"/>
      <c r="L21" s="27"/>
      <c r="M21" s="27"/>
      <c r="N21" s="27"/>
      <c r="O21" s="27"/>
      <c r="P21" s="24" t="s">
        <v>335</v>
      </c>
      <c r="Q21" s="221"/>
      <c r="R21" s="19"/>
      <c r="S21" s="19"/>
      <c r="T21" s="19" t="s">
        <v>35</v>
      </c>
      <c r="U21" s="19"/>
      <c r="V21" s="19"/>
      <c r="W21" s="19"/>
      <c r="X21" s="19"/>
      <c r="Y21" s="18"/>
      <c r="Z21" s="24" t="s">
        <v>334</v>
      </c>
      <c r="AA21" s="25"/>
      <c r="AD21" s="9" t="s">
        <v>11</v>
      </c>
      <c r="AE21" s="9" t="s">
        <v>11</v>
      </c>
    </row>
    <row r="22" spans="1:31" ht="14.25" customHeight="1">
      <c r="A22" s="7" t="s">
        <v>34</v>
      </c>
      <c r="B22" s="7" t="s">
        <v>98</v>
      </c>
      <c r="D22" s="23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4" t="s">
        <v>335</v>
      </c>
      <c r="Q22" s="221"/>
      <c r="R22" s="223" t="s">
        <v>99</v>
      </c>
      <c r="S22" s="224"/>
      <c r="T22" s="224"/>
      <c r="U22" s="224"/>
      <c r="V22" s="224"/>
      <c r="W22" s="224"/>
      <c r="X22" s="224"/>
      <c r="Y22" s="224"/>
      <c r="Z22" s="28">
        <v>57143130</v>
      </c>
      <c r="AA22" s="29"/>
      <c r="AD22" s="9" t="s">
        <v>11</v>
      </c>
      <c r="AE22" s="9">
        <f>IF(AND(AE7="-",AE13="-"),"-",SUM(AE7,AE13))</f>
        <v>57143129957</v>
      </c>
    </row>
    <row r="23" spans="1:30" ht="14.25" customHeight="1">
      <c r="A23" s="7" t="s">
        <v>36</v>
      </c>
      <c r="D23" s="23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4" t="s">
        <v>334</v>
      </c>
      <c r="Q23" s="221"/>
      <c r="R23" s="19" t="s">
        <v>321</v>
      </c>
      <c r="S23" s="30"/>
      <c r="T23" s="30"/>
      <c r="U23" s="30"/>
      <c r="V23" s="30"/>
      <c r="W23" s="30"/>
      <c r="X23" s="30"/>
      <c r="Y23" s="30"/>
      <c r="Z23" s="31"/>
      <c r="AA23" s="32"/>
      <c r="AD23" s="9" t="s">
        <v>11</v>
      </c>
    </row>
    <row r="24" spans="1:31" ht="14.25" customHeight="1">
      <c r="A24" s="7" t="s">
        <v>38</v>
      </c>
      <c r="B24" s="7" t="s">
        <v>128</v>
      </c>
      <c r="D24" s="23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4">
        <v>2443355</v>
      </c>
      <c r="Q24" s="221"/>
      <c r="R24" s="19"/>
      <c r="S24" s="19" t="s">
        <v>129</v>
      </c>
      <c r="T24" s="19"/>
      <c r="U24" s="19"/>
      <c r="V24" s="19"/>
      <c r="W24" s="19"/>
      <c r="X24" s="19"/>
      <c r="Y24" s="18"/>
      <c r="Z24" s="24">
        <v>201180635</v>
      </c>
      <c r="AA24" s="25"/>
      <c r="AD24" s="9">
        <v>2443354956</v>
      </c>
      <c r="AE24" s="9">
        <v>201180634929</v>
      </c>
    </row>
    <row r="25" spans="1:31" ht="14.25" customHeight="1">
      <c r="A25" s="7" t="s">
        <v>40</v>
      </c>
      <c r="B25" s="7" t="s">
        <v>130</v>
      </c>
      <c r="D25" s="23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4">
        <v>62231483</v>
      </c>
      <c r="Q25" s="221" t="s">
        <v>342</v>
      </c>
      <c r="R25" s="19"/>
      <c r="S25" s="18" t="s">
        <v>131</v>
      </c>
      <c r="T25" s="19"/>
      <c r="U25" s="19"/>
      <c r="V25" s="19"/>
      <c r="W25" s="19"/>
      <c r="X25" s="19"/>
      <c r="Y25" s="18"/>
      <c r="Z25" s="24">
        <v>-53899650</v>
      </c>
      <c r="AA25" s="25"/>
      <c r="AD25" s="9">
        <f>IF(COUNTIF(AD26:AD33,"-")=COUNTA(AD26:AD33),"-",SUM(AD26:AD33))</f>
        <v>62231483293</v>
      </c>
      <c r="AE25" s="9">
        <v>-53899649941</v>
      </c>
    </row>
    <row r="26" spans="1:30" ht="14.25" customHeight="1">
      <c r="A26" s="7" t="s">
        <v>42</v>
      </c>
      <c r="D26" s="23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4">
        <v>33736147</v>
      </c>
      <c r="Q26" s="221"/>
      <c r="R26" s="23"/>
      <c r="S26" s="19"/>
      <c r="T26" s="19"/>
      <c r="U26" s="19"/>
      <c r="V26" s="19"/>
      <c r="W26" s="19"/>
      <c r="X26" s="19"/>
      <c r="Y26" s="18"/>
      <c r="Z26" s="24"/>
      <c r="AA26" s="33"/>
      <c r="AD26" s="9">
        <v>33736147134</v>
      </c>
    </row>
    <row r="27" spans="1:30" ht="14.25" customHeight="1">
      <c r="A27" s="7" t="s">
        <v>43</v>
      </c>
      <c r="D27" s="23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4">
        <v>9047215</v>
      </c>
      <c r="Q27" s="221"/>
      <c r="R27" s="225"/>
      <c r="S27" s="226"/>
      <c r="T27" s="226"/>
      <c r="U27" s="226"/>
      <c r="V27" s="226"/>
      <c r="W27" s="226"/>
      <c r="X27" s="226"/>
      <c r="Y27" s="226"/>
      <c r="Z27" s="24"/>
      <c r="AA27" s="25"/>
      <c r="AD27" s="9">
        <v>9047214831</v>
      </c>
    </row>
    <row r="28" spans="1:30" ht="14.25" customHeight="1">
      <c r="A28" s="7" t="s">
        <v>44</v>
      </c>
      <c r="D28" s="23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4">
        <v>-6303943</v>
      </c>
      <c r="Q28" s="221"/>
      <c r="R28" s="19"/>
      <c r="S28" s="30"/>
      <c r="T28" s="30"/>
      <c r="U28" s="30"/>
      <c r="V28" s="30"/>
      <c r="W28" s="30"/>
      <c r="X28" s="30"/>
      <c r="Y28" s="30"/>
      <c r="Z28" s="31"/>
      <c r="AA28" s="34"/>
      <c r="AD28" s="9">
        <v>-6303943111</v>
      </c>
    </row>
    <row r="29" spans="1:30" ht="14.25" customHeight="1">
      <c r="A29" s="7" t="s">
        <v>45</v>
      </c>
      <c r="D29" s="23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4">
        <v>110859988</v>
      </c>
      <c r="Q29" s="221"/>
      <c r="R29" s="19"/>
      <c r="S29" s="19"/>
      <c r="T29" s="19"/>
      <c r="U29" s="19"/>
      <c r="V29" s="19"/>
      <c r="W29" s="19"/>
      <c r="X29" s="19"/>
      <c r="Y29" s="18"/>
      <c r="Z29" s="24"/>
      <c r="AA29" s="33"/>
      <c r="AD29" s="9">
        <v>110859987721</v>
      </c>
    </row>
    <row r="30" spans="1:30" ht="14.25" customHeight="1">
      <c r="A30" s="7" t="s">
        <v>46</v>
      </c>
      <c r="D30" s="23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4">
        <v>-85187842</v>
      </c>
      <c r="Q30" s="221"/>
      <c r="R30" s="17"/>
      <c r="S30" s="18"/>
      <c r="T30" s="18"/>
      <c r="U30" s="18"/>
      <c r="V30" s="18"/>
      <c r="W30" s="18"/>
      <c r="X30" s="18"/>
      <c r="Y30" s="35"/>
      <c r="Z30" s="24"/>
      <c r="AA30" s="33"/>
      <c r="AD30" s="9">
        <v>-85187842082</v>
      </c>
    </row>
    <row r="31" spans="1:30" ht="14.25" customHeight="1">
      <c r="A31" s="7" t="s">
        <v>47</v>
      </c>
      <c r="D31" s="23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4" t="s">
        <v>334</v>
      </c>
      <c r="Q31" s="221"/>
      <c r="R31" s="18"/>
      <c r="S31" s="18"/>
      <c r="T31" s="18"/>
      <c r="U31" s="18"/>
      <c r="V31" s="18"/>
      <c r="W31" s="18"/>
      <c r="X31" s="18"/>
      <c r="Y31" s="18"/>
      <c r="Z31" s="24"/>
      <c r="AA31" s="33"/>
      <c r="AD31" s="9" t="s">
        <v>11</v>
      </c>
    </row>
    <row r="32" spans="1:30" ht="14.25" customHeight="1">
      <c r="A32" s="7" t="s">
        <v>48</v>
      </c>
      <c r="D32" s="23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4" t="s">
        <v>334</v>
      </c>
      <c r="Q32" s="221"/>
      <c r="R32" s="36"/>
      <c r="S32" s="36"/>
      <c r="T32" s="36"/>
      <c r="U32" s="36"/>
      <c r="V32" s="36"/>
      <c r="W32" s="36"/>
      <c r="X32" s="36"/>
      <c r="Y32" s="36"/>
      <c r="Z32" s="21"/>
      <c r="AA32" s="37"/>
      <c r="AD32" s="9" t="s">
        <v>11</v>
      </c>
    </row>
    <row r="33" spans="1:30" ht="14.25" customHeight="1">
      <c r="A33" s="7" t="s">
        <v>49</v>
      </c>
      <c r="D33" s="23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4">
        <v>79919</v>
      </c>
      <c r="Q33" s="221"/>
      <c r="R33" s="36"/>
      <c r="S33" s="36"/>
      <c r="T33" s="36"/>
      <c r="U33" s="36"/>
      <c r="V33" s="36"/>
      <c r="W33" s="36"/>
      <c r="X33" s="36"/>
      <c r="Y33" s="36"/>
      <c r="Z33" s="21"/>
      <c r="AA33" s="37"/>
      <c r="AD33" s="9">
        <v>79918800</v>
      </c>
    </row>
    <row r="34" spans="1:30" ht="14.25" customHeight="1">
      <c r="A34" s="7" t="s">
        <v>50</v>
      </c>
      <c r="D34" s="23"/>
      <c r="E34" s="19"/>
      <c r="F34" s="19"/>
      <c r="G34" s="19" t="s">
        <v>51</v>
      </c>
      <c r="H34" s="26"/>
      <c r="I34" s="26"/>
      <c r="J34" s="26"/>
      <c r="K34" s="27"/>
      <c r="L34" s="27"/>
      <c r="M34" s="27"/>
      <c r="N34" s="27"/>
      <c r="O34" s="27"/>
      <c r="P34" s="24">
        <v>1990231</v>
      </c>
      <c r="Q34" s="221"/>
      <c r="R34" s="36"/>
      <c r="S34" s="36"/>
      <c r="T34" s="36"/>
      <c r="U34" s="36"/>
      <c r="V34" s="36"/>
      <c r="W34" s="36"/>
      <c r="X34" s="36"/>
      <c r="Y34" s="36"/>
      <c r="Z34" s="21"/>
      <c r="AA34" s="37"/>
      <c r="AD34" s="9">
        <v>1990231363</v>
      </c>
    </row>
    <row r="35" spans="1:30" ht="14.25" customHeight="1">
      <c r="A35" s="7" t="s">
        <v>52</v>
      </c>
      <c r="D35" s="23"/>
      <c r="E35" s="19"/>
      <c r="F35" s="19"/>
      <c r="G35" s="19" t="s">
        <v>53</v>
      </c>
      <c r="H35" s="26"/>
      <c r="I35" s="26"/>
      <c r="J35" s="26"/>
      <c r="K35" s="27"/>
      <c r="L35" s="27"/>
      <c r="M35" s="27"/>
      <c r="N35" s="27"/>
      <c r="O35" s="27"/>
      <c r="P35" s="24">
        <v>-1712518</v>
      </c>
      <c r="Q35" s="221"/>
      <c r="R35" s="36"/>
      <c r="S35" s="36"/>
      <c r="T35" s="36"/>
      <c r="U35" s="36"/>
      <c r="V35" s="36"/>
      <c r="W35" s="36"/>
      <c r="X35" s="36"/>
      <c r="Y35" s="36"/>
      <c r="Z35" s="21"/>
      <c r="AA35" s="37"/>
      <c r="AD35" s="9">
        <v>-1712517742</v>
      </c>
    </row>
    <row r="36" spans="1:30" ht="14.25" customHeight="1">
      <c r="A36" s="7" t="s">
        <v>54</v>
      </c>
      <c r="D36" s="23"/>
      <c r="E36" s="19"/>
      <c r="F36" s="19" t="s">
        <v>55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8030</v>
      </c>
      <c r="Q36" s="221" t="s">
        <v>342</v>
      </c>
      <c r="R36" s="36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8029699</v>
      </c>
    </row>
    <row r="37" spans="1:30" ht="14.25" customHeight="1">
      <c r="A37" s="7" t="s">
        <v>56</v>
      </c>
      <c r="D37" s="23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4">
        <v>6704</v>
      </c>
      <c r="Q37" s="221"/>
      <c r="R37" s="36"/>
      <c r="S37" s="36"/>
      <c r="T37" s="36"/>
      <c r="U37" s="36"/>
      <c r="V37" s="36"/>
      <c r="W37" s="36"/>
      <c r="X37" s="36"/>
      <c r="Y37" s="36"/>
      <c r="Z37" s="21"/>
      <c r="AA37" s="37"/>
      <c r="AD37" s="9">
        <v>6704244</v>
      </c>
    </row>
    <row r="38" spans="1:30" ht="14.25" customHeight="1">
      <c r="A38" s="7" t="s">
        <v>58</v>
      </c>
      <c r="D38" s="23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4">
        <v>1325</v>
      </c>
      <c r="Q38" s="221"/>
      <c r="R38" s="36"/>
      <c r="S38" s="36"/>
      <c r="T38" s="36"/>
      <c r="U38" s="36"/>
      <c r="V38" s="36"/>
      <c r="W38" s="36"/>
      <c r="X38" s="36"/>
      <c r="Y38" s="36"/>
      <c r="Z38" s="21"/>
      <c r="AA38" s="37"/>
      <c r="AD38" s="9">
        <v>1325455</v>
      </c>
    </row>
    <row r="39" spans="1:30" ht="14.25" customHeight="1">
      <c r="A39" s="7" t="s">
        <v>59</v>
      </c>
      <c r="D39" s="23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16394608</v>
      </c>
      <c r="Q39" s="221" t="s">
        <v>342</v>
      </c>
      <c r="R39" s="36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16394608295</v>
      </c>
    </row>
    <row r="40" spans="1:30" ht="14.25" customHeight="1">
      <c r="A40" s="7" t="s">
        <v>61</v>
      </c>
      <c r="D40" s="23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4">
        <v>9215590</v>
      </c>
      <c r="Q40" s="221"/>
      <c r="R40" s="36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9215590000</v>
      </c>
    </row>
    <row r="41" spans="1:30" ht="14.25" customHeight="1">
      <c r="A41" s="7" t="s">
        <v>63</v>
      </c>
      <c r="D41" s="23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4" t="s">
        <v>334</v>
      </c>
      <c r="Q41" s="221"/>
      <c r="R41" s="36"/>
      <c r="S41" s="36"/>
      <c r="T41" s="36"/>
      <c r="U41" s="36"/>
      <c r="V41" s="36"/>
      <c r="W41" s="36"/>
      <c r="X41" s="36"/>
      <c r="Y41" s="36"/>
      <c r="Z41" s="21"/>
      <c r="AA41" s="37"/>
      <c r="AD41" s="9" t="s">
        <v>11</v>
      </c>
    </row>
    <row r="42" spans="1:30" ht="14.25" customHeight="1">
      <c r="A42" s="7" t="s">
        <v>65</v>
      </c>
      <c r="D42" s="23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4">
        <v>9215590</v>
      </c>
      <c r="Q42" s="221"/>
      <c r="R42" s="36"/>
      <c r="S42" s="36"/>
      <c r="T42" s="36"/>
      <c r="U42" s="36"/>
      <c r="V42" s="36"/>
      <c r="W42" s="36"/>
      <c r="X42" s="36"/>
      <c r="Y42" s="36"/>
      <c r="Z42" s="21"/>
      <c r="AA42" s="37"/>
      <c r="AD42" s="9">
        <v>9215590000</v>
      </c>
    </row>
    <row r="43" spans="1:30" ht="14.25" customHeight="1">
      <c r="A43" s="7" t="s">
        <v>67</v>
      </c>
      <c r="D43" s="23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4" t="s">
        <v>334</v>
      </c>
      <c r="Q43" s="221"/>
      <c r="R43" s="36"/>
      <c r="S43" s="36"/>
      <c r="T43" s="36"/>
      <c r="U43" s="36"/>
      <c r="V43" s="36"/>
      <c r="W43" s="36"/>
      <c r="X43" s="36"/>
      <c r="Y43" s="36"/>
      <c r="Z43" s="21"/>
      <c r="AA43" s="37"/>
      <c r="AD43" s="9" t="s">
        <v>11</v>
      </c>
    </row>
    <row r="44" spans="1:30" ht="14.25" customHeight="1">
      <c r="A44" s="7" t="s">
        <v>68</v>
      </c>
      <c r="D44" s="23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4" t="s">
        <v>334</v>
      </c>
      <c r="Q44" s="221"/>
      <c r="R44" s="36"/>
      <c r="S44" s="36"/>
      <c r="T44" s="36"/>
      <c r="U44" s="36"/>
      <c r="V44" s="36"/>
      <c r="W44" s="36"/>
      <c r="X44" s="36"/>
      <c r="Y44" s="36"/>
      <c r="Z44" s="21"/>
      <c r="AA44" s="37"/>
      <c r="AD44" s="9" t="s">
        <v>11</v>
      </c>
    </row>
    <row r="45" spans="1:30" ht="14.25" customHeight="1">
      <c r="A45" s="7" t="s">
        <v>70</v>
      </c>
      <c r="D45" s="23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4">
        <v>1707629</v>
      </c>
      <c r="Q45" s="221"/>
      <c r="R45" s="36"/>
      <c r="S45" s="36"/>
      <c r="T45" s="36"/>
      <c r="U45" s="36"/>
      <c r="V45" s="36"/>
      <c r="W45" s="36"/>
      <c r="X45" s="36"/>
      <c r="Y45" s="36"/>
      <c r="Z45" s="21"/>
      <c r="AA45" s="37"/>
      <c r="AD45" s="9">
        <v>1707629023</v>
      </c>
    </row>
    <row r="46" spans="1:30" ht="14.25" customHeight="1">
      <c r="A46" s="7" t="s">
        <v>72</v>
      </c>
      <c r="D46" s="23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4">
        <v>40381</v>
      </c>
      <c r="Q46" s="221"/>
      <c r="R46" s="36"/>
      <c r="S46" s="36"/>
      <c r="T46" s="36"/>
      <c r="U46" s="36"/>
      <c r="V46" s="36"/>
      <c r="W46" s="36"/>
      <c r="X46" s="36"/>
      <c r="Y46" s="36"/>
      <c r="Z46" s="21"/>
      <c r="AA46" s="37"/>
      <c r="AD46" s="9">
        <v>40380516</v>
      </c>
    </row>
    <row r="47" spans="1:30" ht="14.25" customHeight="1">
      <c r="A47" s="7" t="s">
        <v>74</v>
      </c>
      <c r="D47" s="23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4">
        <v>5477449</v>
      </c>
      <c r="Q47" s="221"/>
      <c r="R47" s="3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5477448501</v>
      </c>
    </row>
    <row r="48" spans="1:30" ht="14.25" customHeight="1">
      <c r="A48" s="7" t="s">
        <v>76</v>
      </c>
      <c r="D48" s="23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4">
        <v>0</v>
      </c>
      <c r="Q48" s="221"/>
      <c r="R48" s="36"/>
      <c r="S48" s="36"/>
      <c r="T48" s="36"/>
      <c r="U48" s="36"/>
      <c r="V48" s="36"/>
      <c r="W48" s="36"/>
      <c r="X48" s="36"/>
      <c r="Y48" s="36"/>
      <c r="Z48" s="21"/>
      <c r="AA48" s="37"/>
      <c r="AD48" s="9">
        <v>0</v>
      </c>
    </row>
    <row r="49" spans="1:30" ht="14.25" customHeight="1">
      <c r="A49" s="7" t="s">
        <v>78</v>
      </c>
      <c r="D49" s="23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4">
        <v>5477449</v>
      </c>
      <c r="Q49" s="221"/>
      <c r="R49" s="36"/>
      <c r="S49" s="36"/>
      <c r="T49" s="36"/>
      <c r="U49" s="36"/>
      <c r="V49" s="36"/>
      <c r="W49" s="36"/>
      <c r="X49" s="36"/>
      <c r="Y49" s="36"/>
      <c r="Z49" s="21"/>
      <c r="AA49" s="37"/>
      <c r="AD49" s="9">
        <v>5477448501</v>
      </c>
    </row>
    <row r="50" spans="1:30" ht="14.25" customHeight="1">
      <c r="A50" s="7" t="s">
        <v>79</v>
      </c>
      <c r="D50" s="23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4" t="s">
        <v>335</v>
      </c>
      <c r="Q50" s="221"/>
      <c r="R50" s="36"/>
      <c r="S50" s="36"/>
      <c r="T50" s="36"/>
      <c r="U50" s="36"/>
      <c r="V50" s="36"/>
      <c r="W50" s="36"/>
      <c r="X50" s="36"/>
      <c r="Y50" s="36"/>
      <c r="Z50" s="21"/>
      <c r="AA50" s="37"/>
      <c r="AD50" s="9" t="s">
        <v>11</v>
      </c>
    </row>
    <row r="51" spans="1:30" ht="14.25" customHeight="1">
      <c r="A51" s="7" t="s">
        <v>80</v>
      </c>
      <c r="D51" s="23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4">
        <v>-46440</v>
      </c>
      <c r="Q51" s="221"/>
      <c r="R51" s="36"/>
      <c r="S51" s="36"/>
      <c r="T51" s="36"/>
      <c r="U51" s="36"/>
      <c r="V51" s="36"/>
      <c r="W51" s="36"/>
      <c r="X51" s="36"/>
      <c r="Y51" s="36"/>
      <c r="Z51" s="21"/>
      <c r="AA51" s="37"/>
      <c r="AD51" s="9">
        <v>-46439745</v>
      </c>
    </row>
    <row r="52" spans="1:30" ht="14.25" customHeight="1">
      <c r="A52" s="7" t="s">
        <v>82</v>
      </c>
      <c r="D52" s="23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13200455</v>
      </c>
      <c r="Q52" s="221" t="s">
        <v>342</v>
      </c>
      <c r="R52" s="36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13200455470</v>
      </c>
    </row>
    <row r="53" spans="1:30" ht="14.25" customHeight="1">
      <c r="A53" s="7" t="s">
        <v>84</v>
      </c>
      <c r="D53" s="23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2893282</v>
      </c>
      <c r="Q53" s="221"/>
      <c r="R53" s="36"/>
      <c r="S53" s="36"/>
      <c r="T53" s="36"/>
      <c r="U53" s="36"/>
      <c r="V53" s="36"/>
      <c r="W53" s="36"/>
      <c r="X53" s="36"/>
      <c r="Y53" s="36"/>
      <c r="Z53" s="21"/>
      <c r="AA53" s="37"/>
      <c r="AD53" s="9">
        <v>2893281666</v>
      </c>
    </row>
    <row r="54" spans="1:30" ht="14.25" customHeight="1">
      <c r="A54" s="7" t="s">
        <v>86</v>
      </c>
      <c r="D54" s="23"/>
      <c r="E54" s="18"/>
      <c r="F54" s="19" t="s">
        <v>87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353418</v>
      </c>
      <c r="Q54" s="221"/>
      <c r="R54" s="36"/>
      <c r="S54" s="36"/>
      <c r="T54" s="36"/>
      <c r="U54" s="36"/>
      <c r="V54" s="36"/>
      <c r="W54" s="36"/>
      <c r="X54" s="36"/>
      <c r="Y54" s="36"/>
      <c r="Z54" s="21"/>
      <c r="AA54" s="37"/>
      <c r="AD54" s="9">
        <v>353417878</v>
      </c>
    </row>
    <row r="55" spans="1:30" ht="14.25" customHeight="1">
      <c r="A55" s="7">
        <v>1500000</v>
      </c>
      <c r="D55" s="23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4" t="s">
        <v>334</v>
      </c>
      <c r="Q55" s="221"/>
      <c r="R55" s="36"/>
      <c r="S55" s="36"/>
      <c r="T55" s="36"/>
      <c r="U55" s="36"/>
      <c r="V55" s="36"/>
      <c r="W55" s="36"/>
      <c r="X55" s="36"/>
      <c r="Y55" s="36"/>
      <c r="Z55" s="21"/>
      <c r="AA55" s="37"/>
      <c r="AD55" s="9" t="s">
        <v>11</v>
      </c>
    </row>
    <row r="56" spans="1:30" ht="14.25" customHeight="1">
      <c r="A56" s="7" t="s">
        <v>89</v>
      </c>
      <c r="D56" s="23"/>
      <c r="E56" s="19"/>
      <c r="F56" s="19" t="s">
        <v>75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9956975</v>
      </c>
      <c r="Q56" s="221" t="s">
        <v>342</v>
      </c>
      <c r="R56" s="36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9956975454</v>
      </c>
    </row>
    <row r="57" spans="1:30" ht="14.25" customHeight="1">
      <c r="A57" s="7" t="s">
        <v>90</v>
      </c>
      <c r="D57" s="23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4">
        <v>9858954</v>
      </c>
      <c r="Q57" s="221"/>
      <c r="R57" s="36"/>
      <c r="S57" s="36"/>
      <c r="T57" s="36"/>
      <c r="U57" s="36"/>
      <c r="V57" s="36"/>
      <c r="W57" s="36"/>
      <c r="X57" s="36"/>
      <c r="Y57" s="36"/>
      <c r="Z57" s="21"/>
      <c r="AA57" s="37"/>
      <c r="AD57" s="9">
        <v>9858953599</v>
      </c>
    </row>
    <row r="58" spans="1:30" ht="14.25" customHeight="1">
      <c r="A58" s="7" t="s">
        <v>92</v>
      </c>
      <c r="D58" s="23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4">
        <v>98022</v>
      </c>
      <c r="Q58" s="221"/>
      <c r="R58" s="36"/>
      <c r="S58" s="36"/>
      <c r="T58" s="36"/>
      <c r="U58" s="36"/>
      <c r="V58" s="36"/>
      <c r="W58" s="36"/>
      <c r="X58" s="36"/>
      <c r="Y58" s="36"/>
      <c r="Z58" s="21"/>
      <c r="AA58" s="37"/>
      <c r="AD58" s="9">
        <v>98021855</v>
      </c>
    </row>
    <row r="59" spans="1:30" ht="14.25" customHeight="1">
      <c r="A59" s="7" t="s">
        <v>93</v>
      </c>
      <c r="D59" s="23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4">
        <v>4970</v>
      </c>
      <c r="Q59" s="221"/>
      <c r="R59" s="36"/>
      <c r="S59" s="36"/>
      <c r="T59" s="36"/>
      <c r="U59" s="36"/>
      <c r="V59" s="36"/>
      <c r="W59" s="36"/>
      <c r="X59" s="36"/>
      <c r="Y59" s="36"/>
      <c r="Z59" s="21"/>
      <c r="AA59" s="37"/>
      <c r="AD59" s="9">
        <v>4969972</v>
      </c>
    </row>
    <row r="60" spans="1:30" ht="14.25" customHeight="1">
      <c r="A60" s="7" t="s">
        <v>95</v>
      </c>
      <c r="D60" s="23"/>
      <c r="E60" s="19"/>
      <c r="F60" s="19" t="s">
        <v>35</v>
      </c>
      <c r="G60" s="19"/>
      <c r="H60" s="26"/>
      <c r="I60" s="19"/>
      <c r="J60" s="19"/>
      <c r="K60" s="18"/>
      <c r="L60" s="18"/>
      <c r="M60" s="18"/>
      <c r="N60" s="18"/>
      <c r="O60" s="18"/>
      <c r="P60" s="24" t="s">
        <v>334</v>
      </c>
      <c r="Q60" s="221"/>
      <c r="R60" s="36"/>
      <c r="S60" s="36"/>
      <c r="T60" s="36"/>
      <c r="U60" s="36"/>
      <c r="V60" s="36"/>
      <c r="W60" s="36"/>
      <c r="X60" s="36"/>
      <c r="Y60" s="36"/>
      <c r="Z60" s="21"/>
      <c r="AA60" s="37"/>
      <c r="AD60" s="9" t="s">
        <v>11</v>
      </c>
    </row>
    <row r="61" spans="1:31" ht="14.25" customHeight="1" thickBot="1">
      <c r="A61" s="7" t="s">
        <v>96</v>
      </c>
      <c r="B61" s="7" t="s">
        <v>126</v>
      </c>
      <c r="D61" s="23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-8190</v>
      </c>
      <c r="Q61" s="221"/>
      <c r="R61" s="227" t="s">
        <v>127</v>
      </c>
      <c r="S61" s="228"/>
      <c r="T61" s="228"/>
      <c r="U61" s="228"/>
      <c r="V61" s="228"/>
      <c r="W61" s="228"/>
      <c r="X61" s="228"/>
      <c r="Y61" s="229"/>
      <c r="Z61" s="38">
        <v>147280985</v>
      </c>
      <c r="AA61" s="39"/>
      <c r="AD61" s="9">
        <v>-8189500</v>
      </c>
      <c r="AE61" s="9" t="e">
        <f>IF(AND(AE24="-",AE25="-",#REF!="-"),"-",SUM(AE24,AE25,#REF!))</f>
        <v>#REF!</v>
      </c>
    </row>
    <row r="62" spans="1:31" ht="14.25" customHeight="1" thickBot="1">
      <c r="A62" s="7" t="s">
        <v>1</v>
      </c>
      <c r="B62" s="7" t="s">
        <v>97</v>
      </c>
      <c r="D62" s="230" t="s">
        <v>2</v>
      </c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2"/>
      <c r="P62" s="40">
        <v>204424115</v>
      </c>
      <c r="Q62" s="222" t="s">
        <v>342</v>
      </c>
      <c r="R62" s="233" t="s">
        <v>322</v>
      </c>
      <c r="S62" s="234"/>
      <c r="T62" s="234"/>
      <c r="U62" s="234"/>
      <c r="V62" s="234"/>
      <c r="W62" s="234"/>
      <c r="X62" s="234"/>
      <c r="Y62" s="235"/>
      <c r="Z62" s="40">
        <v>204424115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4:27" ht="14.2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4:27" ht="14.25" customHeight="1">
      <c r="D64" s="43"/>
      <c r="E64" s="44" t="s">
        <v>323</v>
      </c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2"/>
      <c r="AA64" s="42"/>
    </row>
    <row r="65" ht="14.25" customHeight="1"/>
    <row r="66" ht="14.25" customHeight="1"/>
    <row r="67" ht="14.25" customHeight="1"/>
    <row r="68" ht="14.25" customHeight="1"/>
    <row r="69" ht="14.25" customHeight="1"/>
    <row r="70" ht="16.5" customHeight="1"/>
    <row r="71" ht="14.25" customHeight="1"/>
    <row r="72" ht="9.75" customHeight="1"/>
    <row r="73" ht="14.25" customHeight="1"/>
  </sheetData>
  <sheetProtection/>
  <mergeCells count="11">
    <mergeCell ref="Z5:AA5"/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</mergeCells>
  <printOptions horizontalCentered="1" verticalCentered="1"/>
  <pageMargins left="0.7086614173228347" right="0.7086614173228347" top="0.39370078740157477" bottom="0.39370078740157477" header="0.5118110236220472" footer="0.5118110236220472"/>
  <pageSetup blackAndWhite="1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5" zoomScaleNormal="85" zoomScaleSheetLayoutView="100" workbookViewId="0" topLeftCell="B13">
      <selection activeCell="L18" sqref="L18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0390625" style="76" customWidth="1"/>
    <col min="16" max="16" width="0.6171875" style="76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2.7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3.25">
      <c r="C2" s="241" t="s">
        <v>337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8"/>
    </row>
    <row r="3" spans="3:16" ht="16.5">
      <c r="C3" s="242" t="s">
        <v>338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8"/>
    </row>
    <row r="4" spans="3:16" ht="16.5">
      <c r="C4" s="242" t="s">
        <v>339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8"/>
    </row>
    <row r="5" spans="3:16" ht="16.5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333</v>
      </c>
      <c r="P5" s="48"/>
    </row>
    <row r="6" spans="1:16" ht="16.5" thickBot="1">
      <c r="A6" s="47" t="s">
        <v>314</v>
      </c>
      <c r="C6" s="243" t="s">
        <v>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316</v>
      </c>
      <c r="O6" s="246"/>
      <c r="P6" s="48"/>
    </row>
    <row r="7" spans="1:18" ht="12.75">
      <c r="A7" s="47" t="s">
        <v>135</v>
      </c>
      <c r="C7" s="51"/>
      <c r="D7" s="52" t="s">
        <v>136</v>
      </c>
      <c r="E7" s="52"/>
      <c r="F7" s="53"/>
      <c r="G7" s="52"/>
      <c r="H7" s="52"/>
      <c r="I7" s="52"/>
      <c r="J7" s="52"/>
      <c r="K7" s="53"/>
      <c r="L7" s="53"/>
      <c r="M7" s="53"/>
      <c r="N7" s="54">
        <v>57171170</v>
      </c>
      <c r="O7" s="55" t="s">
        <v>342</v>
      </c>
      <c r="P7" s="213"/>
      <c r="R7" s="6">
        <f>IF(AND(R8="-",R23="-"),"-",SUM(R8,R23))</f>
        <v>57171169909</v>
      </c>
    </row>
    <row r="8" spans="1:18" ht="12.75">
      <c r="A8" s="47" t="s">
        <v>137</v>
      </c>
      <c r="C8" s="51"/>
      <c r="D8" s="52"/>
      <c r="E8" s="52" t="s">
        <v>138</v>
      </c>
      <c r="F8" s="52"/>
      <c r="G8" s="52"/>
      <c r="H8" s="52"/>
      <c r="I8" s="52"/>
      <c r="J8" s="52"/>
      <c r="K8" s="53"/>
      <c r="L8" s="53"/>
      <c r="M8" s="53"/>
      <c r="N8" s="54">
        <v>26582242</v>
      </c>
      <c r="O8" s="56" t="s">
        <v>342</v>
      </c>
      <c r="P8" s="213"/>
      <c r="R8" s="6">
        <f>IF(COUNTIF(R9:R22,"-")=COUNTA(R9:R22),"-",SUM(R9,R14,R19))</f>
        <v>26582242489</v>
      </c>
    </row>
    <row r="9" spans="1:18" ht="12.75">
      <c r="A9" s="47" t="s">
        <v>139</v>
      </c>
      <c r="C9" s="51"/>
      <c r="D9" s="52"/>
      <c r="E9" s="52"/>
      <c r="F9" s="52" t="s">
        <v>140</v>
      </c>
      <c r="G9" s="52"/>
      <c r="H9" s="52"/>
      <c r="I9" s="52"/>
      <c r="J9" s="52"/>
      <c r="K9" s="53"/>
      <c r="L9" s="53"/>
      <c r="M9" s="53"/>
      <c r="N9" s="54">
        <v>11638993</v>
      </c>
      <c r="O9" s="56"/>
      <c r="P9" s="213"/>
      <c r="R9" s="6">
        <f>IF(COUNTIF(R10:R13,"-")=COUNTA(R10:R13),"-",SUM(R10:R13))</f>
        <v>11638993458</v>
      </c>
    </row>
    <row r="10" spans="1:18" ht="12.75">
      <c r="A10" s="47" t="s">
        <v>141</v>
      </c>
      <c r="C10" s="51"/>
      <c r="D10" s="52"/>
      <c r="E10" s="52"/>
      <c r="F10" s="52"/>
      <c r="G10" s="52" t="s">
        <v>142</v>
      </c>
      <c r="H10" s="52"/>
      <c r="I10" s="52"/>
      <c r="J10" s="52"/>
      <c r="K10" s="53"/>
      <c r="L10" s="53"/>
      <c r="M10" s="53"/>
      <c r="N10" s="54">
        <v>8127131</v>
      </c>
      <c r="O10" s="56"/>
      <c r="P10" s="213"/>
      <c r="R10" s="6">
        <v>8127131279</v>
      </c>
    </row>
    <row r="11" spans="1:18" ht="12.75">
      <c r="A11" s="47" t="s">
        <v>143</v>
      </c>
      <c r="C11" s="51"/>
      <c r="D11" s="52"/>
      <c r="E11" s="52"/>
      <c r="F11" s="52"/>
      <c r="G11" s="52" t="s">
        <v>144</v>
      </c>
      <c r="H11" s="52"/>
      <c r="I11" s="52"/>
      <c r="J11" s="52"/>
      <c r="K11" s="53"/>
      <c r="L11" s="53"/>
      <c r="M11" s="53"/>
      <c r="N11" s="54">
        <v>742535</v>
      </c>
      <c r="O11" s="56"/>
      <c r="P11" s="213"/>
      <c r="R11" s="6">
        <v>742535000</v>
      </c>
    </row>
    <row r="12" spans="1:18" ht="12.75">
      <c r="A12" s="47" t="s">
        <v>145</v>
      </c>
      <c r="C12" s="51"/>
      <c r="D12" s="52"/>
      <c r="E12" s="52"/>
      <c r="F12" s="52"/>
      <c r="G12" s="52" t="s">
        <v>146</v>
      </c>
      <c r="H12" s="52"/>
      <c r="I12" s="52"/>
      <c r="J12" s="52"/>
      <c r="K12" s="53"/>
      <c r="L12" s="53"/>
      <c r="M12" s="53"/>
      <c r="N12" s="54">
        <v>431734</v>
      </c>
      <c r="O12" s="56"/>
      <c r="P12" s="213"/>
      <c r="R12" s="6">
        <v>431733830</v>
      </c>
    </row>
    <row r="13" spans="1:18" ht="12.75">
      <c r="A13" s="47" t="s">
        <v>147</v>
      </c>
      <c r="C13" s="51"/>
      <c r="D13" s="52"/>
      <c r="E13" s="52"/>
      <c r="F13" s="52"/>
      <c r="G13" s="52" t="s">
        <v>35</v>
      </c>
      <c r="H13" s="52"/>
      <c r="I13" s="52"/>
      <c r="J13" s="52"/>
      <c r="K13" s="53"/>
      <c r="L13" s="53"/>
      <c r="M13" s="53"/>
      <c r="N13" s="54">
        <v>2337593</v>
      </c>
      <c r="O13" s="56"/>
      <c r="P13" s="213"/>
      <c r="R13" s="6">
        <v>2337593349</v>
      </c>
    </row>
    <row r="14" spans="1:18" ht="12.75">
      <c r="A14" s="47" t="s">
        <v>148</v>
      </c>
      <c r="C14" s="51"/>
      <c r="D14" s="52"/>
      <c r="E14" s="52"/>
      <c r="F14" s="52" t="s">
        <v>149</v>
      </c>
      <c r="G14" s="52"/>
      <c r="H14" s="52"/>
      <c r="I14" s="52"/>
      <c r="J14" s="52"/>
      <c r="K14" s="53"/>
      <c r="L14" s="53"/>
      <c r="M14" s="53"/>
      <c r="N14" s="54">
        <v>14283312</v>
      </c>
      <c r="O14" s="56" t="s">
        <v>342</v>
      </c>
      <c r="P14" s="213"/>
      <c r="R14" s="6">
        <f>IF(COUNTIF(R15:R18,"-")=COUNTA(R15:R18),"-",SUM(R15:R18))</f>
        <v>14283311535</v>
      </c>
    </row>
    <row r="15" spans="1:18" ht="12.75">
      <c r="A15" s="47" t="s">
        <v>150</v>
      </c>
      <c r="C15" s="51"/>
      <c r="D15" s="52"/>
      <c r="E15" s="52"/>
      <c r="F15" s="52"/>
      <c r="G15" s="52" t="s">
        <v>151</v>
      </c>
      <c r="H15" s="52"/>
      <c r="I15" s="52"/>
      <c r="J15" s="52"/>
      <c r="K15" s="53"/>
      <c r="L15" s="53"/>
      <c r="M15" s="53"/>
      <c r="N15" s="54">
        <v>8342401</v>
      </c>
      <c r="O15" s="56"/>
      <c r="P15" s="213"/>
      <c r="R15" s="6">
        <v>8342400865</v>
      </c>
    </row>
    <row r="16" spans="1:18" ht="12.75">
      <c r="A16" s="47" t="s">
        <v>152</v>
      </c>
      <c r="C16" s="51"/>
      <c r="D16" s="52"/>
      <c r="E16" s="52"/>
      <c r="F16" s="52"/>
      <c r="G16" s="52" t="s">
        <v>153</v>
      </c>
      <c r="H16" s="52"/>
      <c r="I16" s="52"/>
      <c r="J16" s="52"/>
      <c r="K16" s="53"/>
      <c r="L16" s="53"/>
      <c r="M16" s="53"/>
      <c r="N16" s="54">
        <v>1446075</v>
      </c>
      <c r="O16" s="56"/>
      <c r="P16" s="213"/>
      <c r="R16" s="6">
        <v>1446075288</v>
      </c>
    </row>
    <row r="17" spans="1:18" ht="12.75">
      <c r="A17" s="47" t="s">
        <v>154</v>
      </c>
      <c r="C17" s="51"/>
      <c r="D17" s="52"/>
      <c r="E17" s="52"/>
      <c r="F17" s="52"/>
      <c r="G17" s="52" t="s">
        <v>155</v>
      </c>
      <c r="H17" s="52"/>
      <c r="I17" s="52"/>
      <c r="J17" s="52"/>
      <c r="K17" s="53"/>
      <c r="L17" s="53"/>
      <c r="M17" s="53"/>
      <c r="N17" s="54">
        <v>4460847</v>
      </c>
      <c r="O17" s="56"/>
      <c r="P17" s="213"/>
      <c r="R17" s="6">
        <v>4460847383</v>
      </c>
    </row>
    <row r="18" spans="1:18" ht="12.75">
      <c r="A18" s="47" t="s">
        <v>156</v>
      </c>
      <c r="C18" s="51"/>
      <c r="D18" s="52"/>
      <c r="E18" s="52"/>
      <c r="F18" s="52"/>
      <c r="G18" s="52" t="s">
        <v>35</v>
      </c>
      <c r="H18" s="52"/>
      <c r="I18" s="52"/>
      <c r="J18" s="52"/>
      <c r="K18" s="53"/>
      <c r="L18" s="53"/>
      <c r="M18" s="53"/>
      <c r="N18" s="54">
        <v>33988</v>
      </c>
      <c r="O18" s="56"/>
      <c r="P18" s="213"/>
      <c r="R18" s="6">
        <v>33987999</v>
      </c>
    </row>
    <row r="19" spans="1:18" ht="12.75">
      <c r="A19" s="47" t="s">
        <v>157</v>
      </c>
      <c r="C19" s="51"/>
      <c r="D19" s="52"/>
      <c r="E19" s="52"/>
      <c r="F19" s="52" t="s">
        <v>158</v>
      </c>
      <c r="G19" s="52"/>
      <c r="H19" s="52"/>
      <c r="I19" s="52"/>
      <c r="J19" s="52"/>
      <c r="K19" s="53"/>
      <c r="L19" s="53"/>
      <c r="M19" s="53"/>
      <c r="N19" s="54">
        <v>659937</v>
      </c>
      <c r="O19" s="56"/>
      <c r="P19" s="213"/>
      <c r="R19" s="6">
        <f>IF(COUNTIF(R20:R22,"-")=COUNTA(R20:R22),"-",SUM(R20:R22))</f>
        <v>659937496</v>
      </c>
    </row>
    <row r="20" spans="1:18" ht="12.75">
      <c r="A20" s="47" t="s">
        <v>159</v>
      </c>
      <c r="C20" s="51"/>
      <c r="D20" s="52"/>
      <c r="E20" s="52"/>
      <c r="F20" s="53"/>
      <c r="G20" s="53" t="s">
        <v>160</v>
      </c>
      <c r="H20" s="53"/>
      <c r="I20" s="52"/>
      <c r="J20" s="52"/>
      <c r="K20" s="53"/>
      <c r="L20" s="53"/>
      <c r="M20" s="53"/>
      <c r="N20" s="54">
        <v>310986</v>
      </c>
      <c r="O20" s="56"/>
      <c r="P20" s="213"/>
      <c r="R20" s="6">
        <v>310986442</v>
      </c>
    </row>
    <row r="21" spans="1:18" ht="12.75">
      <c r="A21" s="47" t="s">
        <v>161</v>
      </c>
      <c r="C21" s="51"/>
      <c r="D21" s="52"/>
      <c r="E21" s="52"/>
      <c r="F21" s="53"/>
      <c r="G21" s="52" t="s">
        <v>162</v>
      </c>
      <c r="H21" s="52"/>
      <c r="I21" s="52"/>
      <c r="J21" s="52"/>
      <c r="K21" s="53"/>
      <c r="L21" s="53"/>
      <c r="M21" s="53"/>
      <c r="N21" s="54">
        <v>116840</v>
      </c>
      <c r="O21" s="56"/>
      <c r="P21" s="213"/>
      <c r="R21" s="6">
        <v>116840265</v>
      </c>
    </row>
    <row r="22" spans="1:18" ht="12.75">
      <c r="A22" s="47" t="s">
        <v>163</v>
      </c>
      <c r="C22" s="51"/>
      <c r="D22" s="52"/>
      <c r="E22" s="52"/>
      <c r="F22" s="53"/>
      <c r="G22" s="52" t="s">
        <v>35</v>
      </c>
      <c r="H22" s="52"/>
      <c r="I22" s="52"/>
      <c r="J22" s="52"/>
      <c r="K22" s="53"/>
      <c r="L22" s="53"/>
      <c r="M22" s="53"/>
      <c r="N22" s="54">
        <v>232111</v>
      </c>
      <c r="O22" s="56"/>
      <c r="P22" s="213"/>
      <c r="R22" s="6">
        <v>232110789</v>
      </c>
    </row>
    <row r="23" spans="1:18" ht="12.75">
      <c r="A23" s="47" t="s">
        <v>164</v>
      </c>
      <c r="C23" s="51"/>
      <c r="D23" s="52"/>
      <c r="E23" s="53" t="s">
        <v>165</v>
      </c>
      <c r="F23" s="53"/>
      <c r="G23" s="52"/>
      <c r="H23" s="52"/>
      <c r="I23" s="52"/>
      <c r="J23" s="52"/>
      <c r="K23" s="53"/>
      <c r="L23" s="53"/>
      <c r="M23" s="53"/>
      <c r="N23" s="54">
        <v>30588927</v>
      </c>
      <c r="O23" s="56"/>
      <c r="P23" s="213"/>
      <c r="R23" s="6">
        <f>IF(COUNTIF(R24:R27,"-")=COUNTA(R24:R27),"-",SUM(R24:R27))</f>
        <v>30588927420</v>
      </c>
    </row>
    <row r="24" spans="1:18" ht="12.75">
      <c r="A24" s="47" t="s">
        <v>166</v>
      </c>
      <c r="C24" s="51"/>
      <c r="D24" s="52"/>
      <c r="E24" s="52"/>
      <c r="F24" s="52" t="s">
        <v>167</v>
      </c>
      <c r="G24" s="52"/>
      <c r="H24" s="52"/>
      <c r="I24" s="52"/>
      <c r="J24" s="52"/>
      <c r="K24" s="53"/>
      <c r="L24" s="53"/>
      <c r="M24" s="53"/>
      <c r="N24" s="54">
        <v>5142443</v>
      </c>
      <c r="O24" s="56"/>
      <c r="P24" s="213"/>
      <c r="R24" s="6">
        <v>5142443483</v>
      </c>
    </row>
    <row r="25" spans="1:18" ht="12.75">
      <c r="A25" s="47" t="s">
        <v>168</v>
      </c>
      <c r="C25" s="51"/>
      <c r="D25" s="52"/>
      <c r="E25" s="52"/>
      <c r="F25" s="52" t="s">
        <v>169</v>
      </c>
      <c r="G25" s="52"/>
      <c r="H25" s="52"/>
      <c r="I25" s="52"/>
      <c r="J25" s="52"/>
      <c r="K25" s="53"/>
      <c r="L25" s="53"/>
      <c r="M25" s="53"/>
      <c r="N25" s="54">
        <v>14951815</v>
      </c>
      <c r="O25" s="56"/>
      <c r="P25" s="213"/>
      <c r="R25" s="6">
        <v>14951815090</v>
      </c>
    </row>
    <row r="26" spans="1:18" ht="12.75">
      <c r="A26" s="47" t="s">
        <v>170</v>
      </c>
      <c r="C26" s="51"/>
      <c r="D26" s="52"/>
      <c r="E26" s="52"/>
      <c r="F26" s="52" t="s">
        <v>171</v>
      </c>
      <c r="G26" s="52"/>
      <c r="H26" s="52"/>
      <c r="I26" s="52"/>
      <c r="J26" s="52"/>
      <c r="K26" s="53"/>
      <c r="L26" s="53"/>
      <c r="M26" s="53"/>
      <c r="N26" s="54">
        <v>10348060</v>
      </c>
      <c r="O26" s="56"/>
      <c r="P26" s="213"/>
      <c r="R26" s="6">
        <v>10348059699</v>
      </c>
    </row>
    <row r="27" spans="1:18" ht="12.75">
      <c r="A27" s="47" t="s">
        <v>172</v>
      </c>
      <c r="C27" s="51"/>
      <c r="D27" s="52"/>
      <c r="E27" s="52"/>
      <c r="F27" s="52" t="s">
        <v>35</v>
      </c>
      <c r="G27" s="52"/>
      <c r="H27" s="52"/>
      <c r="I27" s="52"/>
      <c r="J27" s="52"/>
      <c r="K27" s="53"/>
      <c r="L27" s="53"/>
      <c r="M27" s="53"/>
      <c r="N27" s="54">
        <v>146609</v>
      </c>
      <c r="O27" s="56"/>
      <c r="P27" s="213"/>
      <c r="R27" s="6">
        <v>146609148</v>
      </c>
    </row>
    <row r="28" spans="1:18" ht="12.75">
      <c r="A28" s="47" t="s">
        <v>173</v>
      </c>
      <c r="C28" s="51"/>
      <c r="D28" s="52" t="s">
        <v>174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2104806</v>
      </c>
      <c r="O28" s="56"/>
      <c r="P28" s="213"/>
      <c r="R28" s="6">
        <f>IF(COUNTIF(R29:R30,"-")=COUNTA(R29:R30),"-",SUM(R29:R30))</f>
        <v>2104805807</v>
      </c>
    </row>
    <row r="29" spans="1:18" ht="12.75">
      <c r="A29" s="47" t="s">
        <v>175</v>
      </c>
      <c r="C29" s="51"/>
      <c r="D29" s="52"/>
      <c r="E29" s="52" t="s">
        <v>176</v>
      </c>
      <c r="F29" s="52"/>
      <c r="G29" s="52"/>
      <c r="H29" s="52"/>
      <c r="I29" s="52"/>
      <c r="J29" s="52"/>
      <c r="K29" s="57"/>
      <c r="L29" s="57"/>
      <c r="M29" s="57"/>
      <c r="N29" s="54">
        <v>905914</v>
      </c>
      <c r="O29" s="56"/>
      <c r="P29" s="213"/>
      <c r="R29" s="6">
        <v>905913508</v>
      </c>
    </row>
    <row r="30" spans="1:18" ht="12.75">
      <c r="A30" s="47" t="s">
        <v>177</v>
      </c>
      <c r="C30" s="51"/>
      <c r="D30" s="52"/>
      <c r="E30" s="52" t="s">
        <v>35</v>
      </c>
      <c r="F30" s="52"/>
      <c r="G30" s="53"/>
      <c r="H30" s="52"/>
      <c r="I30" s="52"/>
      <c r="J30" s="52"/>
      <c r="K30" s="57"/>
      <c r="L30" s="57"/>
      <c r="M30" s="57"/>
      <c r="N30" s="54">
        <v>1198892</v>
      </c>
      <c r="O30" s="56"/>
      <c r="P30" s="213"/>
      <c r="R30" s="6">
        <v>1198892299</v>
      </c>
    </row>
    <row r="31" spans="1:18" ht="12.75">
      <c r="A31" s="47" t="s">
        <v>133</v>
      </c>
      <c r="C31" s="58" t="s">
        <v>134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-55066364</v>
      </c>
      <c r="O31" s="62"/>
      <c r="P31" s="213"/>
      <c r="R31" s="6">
        <f>IF(COUNTIF(R7:R28,"-")=COUNTA(R7:R28),"-",SUM(R28)-SUM(R7))</f>
        <v>-55066364102</v>
      </c>
    </row>
    <row r="32" spans="1:18" ht="12.75">
      <c r="A32" s="47" t="s">
        <v>180</v>
      </c>
      <c r="C32" s="51"/>
      <c r="D32" s="52" t="s">
        <v>181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5982</v>
      </c>
      <c r="O32" s="55"/>
      <c r="P32" s="213"/>
      <c r="R32" s="6">
        <f>IF(COUNTIF(R33:R37,"-")=COUNTA(R33:R37),"-",SUM(R33:R37))</f>
        <v>5981584</v>
      </c>
    </row>
    <row r="33" spans="1:18" ht="12.75">
      <c r="A33" s="47" t="s">
        <v>182</v>
      </c>
      <c r="C33" s="51"/>
      <c r="D33" s="52"/>
      <c r="E33" s="53" t="s">
        <v>183</v>
      </c>
      <c r="F33" s="53"/>
      <c r="G33" s="52"/>
      <c r="H33" s="52"/>
      <c r="I33" s="52"/>
      <c r="J33" s="52"/>
      <c r="K33" s="53"/>
      <c r="L33" s="53"/>
      <c r="M33" s="53"/>
      <c r="N33" s="54" t="s">
        <v>340</v>
      </c>
      <c r="O33" s="56"/>
      <c r="P33" s="213"/>
      <c r="R33" s="6" t="s">
        <v>11</v>
      </c>
    </row>
    <row r="34" spans="1:18" ht="12.75">
      <c r="A34" s="47" t="s">
        <v>184</v>
      </c>
      <c r="C34" s="51"/>
      <c r="D34" s="52"/>
      <c r="E34" s="53" t="s">
        <v>185</v>
      </c>
      <c r="F34" s="53"/>
      <c r="G34" s="52"/>
      <c r="H34" s="52"/>
      <c r="I34" s="52"/>
      <c r="J34" s="52"/>
      <c r="K34" s="53"/>
      <c r="L34" s="53"/>
      <c r="M34" s="53"/>
      <c r="N34" s="54">
        <v>5982</v>
      </c>
      <c r="O34" s="56"/>
      <c r="P34" s="213"/>
      <c r="R34" s="6">
        <v>5981584</v>
      </c>
    </row>
    <row r="35" spans="1:18" ht="12.75">
      <c r="A35" s="47" t="s">
        <v>186</v>
      </c>
      <c r="C35" s="51"/>
      <c r="D35" s="52"/>
      <c r="E35" s="53" t="s">
        <v>187</v>
      </c>
      <c r="F35" s="53"/>
      <c r="G35" s="52"/>
      <c r="H35" s="53"/>
      <c r="I35" s="52"/>
      <c r="J35" s="52"/>
      <c r="K35" s="53"/>
      <c r="L35" s="53"/>
      <c r="M35" s="53"/>
      <c r="N35" s="54" t="s">
        <v>340</v>
      </c>
      <c r="O35" s="56"/>
      <c r="P35" s="213"/>
      <c r="R35" s="6" t="s">
        <v>11</v>
      </c>
    </row>
    <row r="36" spans="1:18" ht="12.75">
      <c r="A36" s="47" t="s">
        <v>188</v>
      </c>
      <c r="C36" s="51"/>
      <c r="D36" s="52"/>
      <c r="E36" s="52" t="s">
        <v>189</v>
      </c>
      <c r="F36" s="52"/>
      <c r="G36" s="52"/>
      <c r="H36" s="52"/>
      <c r="I36" s="52"/>
      <c r="J36" s="52"/>
      <c r="K36" s="53"/>
      <c r="L36" s="53"/>
      <c r="M36" s="53"/>
      <c r="N36" s="54" t="s">
        <v>340</v>
      </c>
      <c r="O36" s="56"/>
      <c r="P36" s="213"/>
      <c r="R36" s="6" t="s">
        <v>11</v>
      </c>
    </row>
    <row r="37" spans="1:18" ht="12.75">
      <c r="A37" s="47" t="s">
        <v>190</v>
      </c>
      <c r="C37" s="51"/>
      <c r="D37" s="52"/>
      <c r="E37" s="52" t="s">
        <v>35</v>
      </c>
      <c r="F37" s="52"/>
      <c r="G37" s="52"/>
      <c r="H37" s="52"/>
      <c r="I37" s="52"/>
      <c r="J37" s="52"/>
      <c r="K37" s="53"/>
      <c r="L37" s="53"/>
      <c r="M37" s="53"/>
      <c r="N37" s="54" t="s">
        <v>341</v>
      </c>
      <c r="O37" s="56"/>
      <c r="P37" s="213"/>
      <c r="R37" s="6" t="s">
        <v>11</v>
      </c>
    </row>
    <row r="38" spans="1:18" ht="12.75">
      <c r="A38" s="47" t="s">
        <v>191</v>
      </c>
      <c r="C38" s="51"/>
      <c r="D38" s="52" t="s">
        <v>192</v>
      </c>
      <c r="E38" s="52"/>
      <c r="F38" s="52"/>
      <c r="G38" s="52"/>
      <c r="H38" s="52"/>
      <c r="I38" s="52"/>
      <c r="J38" s="52"/>
      <c r="K38" s="57"/>
      <c r="L38" s="57"/>
      <c r="M38" s="57"/>
      <c r="N38" s="54">
        <v>8519</v>
      </c>
      <c r="O38" s="55"/>
      <c r="P38" s="213"/>
      <c r="R38" s="6">
        <f>IF(COUNTIF(R39:R40,"-")=COUNTA(R39:R40),"-",SUM(R39:R40))</f>
        <v>8519496</v>
      </c>
    </row>
    <row r="39" spans="1:18" ht="12.75">
      <c r="A39" s="47" t="s">
        <v>193</v>
      </c>
      <c r="C39" s="51"/>
      <c r="D39" s="52"/>
      <c r="E39" s="52" t="s">
        <v>194</v>
      </c>
      <c r="F39" s="52"/>
      <c r="G39" s="52"/>
      <c r="H39" s="52"/>
      <c r="I39" s="52"/>
      <c r="J39" s="52"/>
      <c r="K39" s="57"/>
      <c r="L39" s="57"/>
      <c r="M39" s="57"/>
      <c r="N39" s="54">
        <v>8519</v>
      </c>
      <c r="O39" s="56"/>
      <c r="P39" s="213"/>
      <c r="R39" s="6">
        <v>8519496</v>
      </c>
    </row>
    <row r="40" spans="1:18" ht="13.5" thickBot="1">
      <c r="A40" s="47" t="s">
        <v>195</v>
      </c>
      <c r="C40" s="51"/>
      <c r="D40" s="52"/>
      <c r="E40" s="52" t="s">
        <v>35</v>
      </c>
      <c r="F40" s="52"/>
      <c r="G40" s="52"/>
      <c r="H40" s="52"/>
      <c r="I40" s="52"/>
      <c r="J40" s="52"/>
      <c r="K40" s="57"/>
      <c r="L40" s="57"/>
      <c r="M40" s="57"/>
      <c r="N40" s="54" t="s">
        <v>340</v>
      </c>
      <c r="O40" s="56"/>
      <c r="P40" s="213"/>
      <c r="R40" s="6" t="s">
        <v>11</v>
      </c>
    </row>
    <row r="41" spans="1:18" ht="13.5" thickBot="1">
      <c r="A41" s="47" t="s">
        <v>178</v>
      </c>
      <c r="C41" s="63" t="s">
        <v>179</v>
      </c>
      <c r="D41" s="64"/>
      <c r="E41" s="64"/>
      <c r="F41" s="64"/>
      <c r="G41" s="64"/>
      <c r="H41" s="64"/>
      <c r="I41" s="64"/>
      <c r="J41" s="64"/>
      <c r="K41" s="65"/>
      <c r="L41" s="65"/>
      <c r="M41" s="65"/>
      <c r="N41" s="66">
        <v>-55063826</v>
      </c>
      <c r="O41" s="67" t="s">
        <v>342</v>
      </c>
      <c r="P41" s="213"/>
      <c r="R41" s="6">
        <f>IF(COUNTIF(R31:R40,"-")=COUNTA(R31:R40),"-",SUM(R31,R38)-SUM(R32))</f>
        <v>-55063826190</v>
      </c>
    </row>
    <row r="42" spans="1:12" s="69" customFormat="1" ht="3.75" customHeight="1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2" s="69" customFormat="1" ht="15" customHeight="1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sheetProtection/>
  <mergeCells count="5">
    <mergeCell ref="C2:O2"/>
    <mergeCell ref="C3:O3"/>
    <mergeCell ref="C4:O4"/>
    <mergeCell ref="C6:M6"/>
    <mergeCell ref="N6:O6"/>
  </mergeCells>
  <printOptions horizontalCentered="1" verticalCentered="1"/>
  <pageMargins left="0.7" right="0.7" top="0.39370078740157477" bottom="0.39370078740157477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GridLines="0" zoomScale="85" zoomScaleNormal="85" zoomScaleSheetLayoutView="100" workbookViewId="0" topLeftCell="B1">
      <selection activeCell="M17" sqref="M17"/>
    </sheetView>
  </sheetViews>
  <sheetFormatPr defaultColWidth="9.00390625" defaultRowHeight="13.5"/>
  <cols>
    <col min="1" max="1" width="0" style="77" hidden="1" customWidth="1"/>
    <col min="2" max="2" width="1.12109375" style="79" customWidth="1"/>
    <col min="3" max="3" width="1.625" style="79" customWidth="1"/>
    <col min="4" max="9" width="2.00390625" style="79" customWidth="1"/>
    <col min="10" max="10" width="15.375" style="79" customWidth="1"/>
    <col min="11" max="11" width="21.625" style="79" bestFit="1" customWidth="1"/>
    <col min="12" max="12" width="3.00390625" style="79" bestFit="1" customWidth="1"/>
    <col min="13" max="13" width="21.625" style="79" bestFit="1" customWidth="1"/>
    <col min="14" max="14" width="3.00390625" style="79" bestFit="1" customWidth="1"/>
    <col min="15" max="15" width="21.625" style="79" bestFit="1" customWidth="1"/>
    <col min="16" max="16" width="3.00390625" style="79" bestFit="1" customWidth="1"/>
    <col min="17" max="17" width="21.625" style="79" hidden="1" customWidth="1"/>
    <col min="18" max="18" width="3.00390625" style="79" hidden="1" customWidth="1"/>
    <col min="19" max="19" width="1.00390625" style="79" customWidth="1"/>
    <col min="20" max="20" width="9.00390625" style="79" customWidth="1"/>
    <col min="21" max="24" width="0" style="79" hidden="1" customWidth="1"/>
    <col min="25" max="16384" width="9.00390625" style="79" customWidth="1"/>
  </cols>
  <sheetData>
    <row r="2" spans="2:18" ht="23.25">
      <c r="B2" s="78"/>
      <c r="C2" s="265" t="s">
        <v>343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6.5">
      <c r="B3" s="80"/>
      <c r="C3" s="266" t="s">
        <v>344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2:18" ht="16.5">
      <c r="B4" s="80"/>
      <c r="C4" s="266" t="s">
        <v>345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2:18" ht="15.75" customHeight="1" thickBot="1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4" t="s">
        <v>333</v>
      </c>
      <c r="Q5" s="82"/>
      <c r="R5" s="83"/>
    </row>
    <row r="6" spans="2:18" ht="12.75" customHeight="1">
      <c r="B6" s="84"/>
      <c r="C6" s="267" t="s">
        <v>0</v>
      </c>
      <c r="D6" s="268"/>
      <c r="E6" s="268"/>
      <c r="F6" s="268"/>
      <c r="G6" s="268"/>
      <c r="H6" s="268"/>
      <c r="I6" s="268"/>
      <c r="J6" s="269"/>
      <c r="K6" s="273" t="s">
        <v>324</v>
      </c>
      <c r="L6" s="268"/>
      <c r="M6" s="85"/>
      <c r="N6" s="85"/>
      <c r="O6" s="85"/>
      <c r="P6" s="86"/>
      <c r="Q6" s="85"/>
      <c r="R6" s="86"/>
    </row>
    <row r="7" spans="1:18" ht="29.25" customHeight="1" thickBot="1">
      <c r="A7" s="77" t="s">
        <v>314</v>
      </c>
      <c r="B7" s="84"/>
      <c r="C7" s="270"/>
      <c r="D7" s="271"/>
      <c r="E7" s="271"/>
      <c r="F7" s="271"/>
      <c r="G7" s="271"/>
      <c r="H7" s="271"/>
      <c r="I7" s="271"/>
      <c r="J7" s="272"/>
      <c r="K7" s="274"/>
      <c r="L7" s="271"/>
      <c r="M7" s="275" t="s">
        <v>325</v>
      </c>
      <c r="N7" s="276"/>
      <c r="O7" s="275" t="s">
        <v>326</v>
      </c>
      <c r="P7" s="277"/>
      <c r="Q7" s="278" t="s">
        <v>132</v>
      </c>
      <c r="R7" s="279"/>
    </row>
    <row r="8" spans="1:24" ht="15.75" customHeight="1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146117564</v>
      </c>
      <c r="L8" s="92"/>
      <c r="M8" s="91">
        <v>199026889</v>
      </c>
      <c r="N8" s="93"/>
      <c r="O8" s="91">
        <v>-52909325</v>
      </c>
      <c r="P8" s="95"/>
      <c r="Q8" s="94" t="s">
        <v>346</v>
      </c>
      <c r="R8" s="95"/>
      <c r="U8" s="217">
        <f aca="true" t="shared" si="0" ref="U8:U13">IF(COUNTIF(V8:X8,"-")=COUNTA(V8:X8),"-",SUM(V8:X8))</f>
        <v>146117564251</v>
      </c>
      <c r="V8" s="217">
        <v>199026889040</v>
      </c>
      <c r="W8" s="217">
        <v>-52909324789</v>
      </c>
      <c r="X8" s="217" t="s">
        <v>11</v>
      </c>
    </row>
    <row r="9" spans="1:24" ht="15.75" customHeight="1">
      <c r="A9" s="77" t="s">
        <v>198</v>
      </c>
      <c r="B9" s="87"/>
      <c r="C9" s="23"/>
      <c r="D9" s="19" t="s">
        <v>199</v>
      </c>
      <c r="E9" s="19"/>
      <c r="F9" s="19"/>
      <c r="G9" s="19"/>
      <c r="H9" s="19"/>
      <c r="I9" s="19"/>
      <c r="J9" s="96"/>
      <c r="K9" s="97">
        <v>-55063826</v>
      </c>
      <c r="L9" s="98"/>
      <c r="M9" s="258"/>
      <c r="N9" s="259"/>
      <c r="O9" s="97">
        <v>-55063826</v>
      </c>
      <c r="P9" s="103"/>
      <c r="Q9" s="100" t="s">
        <v>346</v>
      </c>
      <c r="R9" s="101"/>
      <c r="U9" s="217">
        <f t="shared" si="0"/>
        <v>-55063826190</v>
      </c>
      <c r="V9" s="217" t="s">
        <v>11</v>
      </c>
      <c r="W9" s="217">
        <v>-55063826190</v>
      </c>
      <c r="X9" s="217" t="s">
        <v>11</v>
      </c>
    </row>
    <row r="10" spans="1:24" ht="15.75" customHeight="1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56096802</v>
      </c>
      <c r="L10" s="98"/>
      <c r="M10" s="253"/>
      <c r="N10" s="260"/>
      <c r="O10" s="97">
        <v>56096802</v>
      </c>
      <c r="P10" s="103"/>
      <c r="Q10" s="100" t="s">
        <v>11</v>
      </c>
      <c r="R10" s="103"/>
      <c r="U10" s="217">
        <f t="shared" si="0"/>
        <v>56096801815</v>
      </c>
      <c r="V10" s="217" t="s">
        <v>11</v>
      </c>
      <c r="W10" s="217">
        <f>IF(COUNTIF(W11:W12,"-")=COUNTA(W11:W12),"-",SUM(W11:W12))</f>
        <v>56096801815</v>
      </c>
      <c r="X10" s="217" t="s">
        <v>11</v>
      </c>
    </row>
    <row r="11" spans="1:24" ht="15.75" customHeight="1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42191230</v>
      </c>
      <c r="L11" s="98"/>
      <c r="M11" s="253"/>
      <c r="N11" s="260"/>
      <c r="O11" s="97">
        <v>42191230</v>
      </c>
      <c r="P11" s="103"/>
      <c r="Q11" s="100" t="s">
        <v>346</v>
      </c>
      <c r="R11" s="103"/>
      <c r="U11" s="217">
        <f t="shared" si="0"/>
        <v>42191229895</v>
      </c>
      <c r="V11" s="217" t="s">
        <v>11</v>
      </c>
      <c r="W11" s="217">
        <v>42191229895</v>
      </c>
      <c r="X11" s="217" t="s">
        <v>11</v>
      </c>
    </row>
    <row r="12" spans="1:24" ht="15.75" customHeight="1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13905572</v>
      </c>
      <c r="L12" s="110"/>
      <c r="M12" s="261"/>
      <c r="N12" s="262"/>
      <c r="O12" s="109">
        <v>13905572</v>
      </c>
      <c r="P12" s="113"/>
      <c r="Q12" s="112" t="s">
        <v>346</v>
      </c>
      <c r="R12" s="113"/>
      <c r="U12" s="217">
        <f t="shared" si="0"/>
        <v>13905571920</v>
      </c>
      <c r="V12" s="217" t="s">
        <v>11</v>
      </c>
      <c r="W12" s="217">
        <v>13905571920</v>
      </c>
      <c r="X12" s="217" t="s">
        <v>11</v>
      </c>
    </row>
    <row r="13" spans="1:24" ht="15.75" customHeight="1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1032976</v>
      </c>
      <c r="L13" s="119"/>
      <c r="M13" s="263"/>
      <c r="N13" s="264"/>
      <c r="O13" s="118">
        <v>1032976</v>
      </c>
      <c r="P13" s="121"/>
      <c r="Q13" s="120" t="s">
        <v>11</v>
      </c>
      <c r="R13" s="121"/>
      <c r="U13" s="217">
        <f t="shared" si="0"/>
        <v>1032975625</v>
      </c>
      <c r="V13" s="217" t="s">
        <v>11</v>
      </c>
      <c r="W13" s="217">
        <f>IF(COUNTIF(W9:W10,"-")=COUNTA(W9:W10),"-",SUM(W9:W10))</f>
        <v>1032975625</v>
      </c>
      <c r="X13" s="217" t="s">
        <v>11</v>
      </c>
    </row>
    <row r="14" spans="1:24" ht="15.75" customHeight="1">
      <c r="A14" s="77" t="s">
        <v>208</v>
      </c>
      <c r="B14" s="84"/>
      <c r="C14" s="23"/>
      <c r="D14" s="122" t="s">
        <v>327</v>
      </c>
      <c r="E14" s="122"/>
      <c r="F14" s="122"/>
      <c r="G14" s="105"/>
      <c r="H14" s="105"/>
      <c r="I14" s="105"/>
      <c r="J14" s="96"/>
      <c r="K14" s="249"/>
      <c r="L14" s="250"/>
      <c r="M14" s="97">
        <v>2023301</v>
      </c>
      <c r="N14" s="99"/>
      <c r="O14" s="97">
        <v>-2023301</v>
      </c>
      <c r="P14" s="103"/>
      <c r="Q14" s="256" t="s">
        <v>11</v>
      </c>
      <c r="R14" s="257"/>
      <c r="U14" s="217">
        <v>0</v>
      </c>
      <c r="V14" s="217">
        <f>IF(COUNTA(V15:V18)=COUNTIF(V15:V18,"-"),"-",SUM(V15,V17,V16,V18))</f>
        <v>2023300777</v>
      </c>
      <c r="W14" s="217">
        <f>IF(COUNTA(W15:W18)=COUNTIF(W15:W18,"-"),"-",SUM(W15,W17,W16,W18))</f>
        <v>-2023300777</v>
      </c>
      <c r="X14" s="217" t="s">
        <v>11</v>
      </c>
    </row>
    <row r="15" spans="1:24" ht="15.75" customHeight="1">
      <c r="A15" s="77" t="s">
        <v>209</v>
      </c>
      <c r="B15" s="84"/>
      <c r="C15" s="23"/>
      <c r="D15" s="122"/>
      <c r="E15" s="122" t="s">
        <v>210</v>
      </c>
      <c r="F15" s="105"/>
      <c r="G15" s="105"/>
      <c r="H15" s="105"/>
      <c r="I15" s="105"/>
      <c r="J15" s="96"/>
      <c r="K15" s="249"/>
      <c r="L15" s="250"/>
      <c r="M15" s="97">
        <v>7636021</v>
      </c>
      <c r="N15" s="99"/>
      <c r="O15" s="97">
        <v>-7636021</v>
      </c>
      <c r="P15" s="103"/>
      <c r="Q15" s="251" t="s">
        <v>11</v>
      </c>
      <c r="R15" s="252"/>
      <c r="U15" s="217">
        <v>0</v>
      </c>
      <c r="V15" s="217">
        <v>7636020841</v>
      </c>
      <c r="W15" s="217">
        <v>-7636020841</v>
      </c>
      <c r="X15" s="217" t="s">
        <v>11</v>
      </c>
    </row>
    <row r="16" spans="1:24" ht="15.75" customHeight="1">
      <c r="A16" s="77" t="s">
        <v>211</v>
      </c>
      <c r="B16" s="84"/>
      <c r="C16" s="23"/>
      <c r="D16" s="122"/>
      <c r="E16" s="122" t="s">
        <v>212</v>
      </c>
      <c r="F16" s="122"/>
      <c r="G16" s="105"/>
      <c r="H16" s="105"/>
      <c r="I16" s="105"/>
      <c r="J16" s="96"/>
      <c r="K16" s="249"/>
      <c r="L16" s="250"/>
      <c r="M16" s="97">
        <v>-5054765</v>
      </c>
      <c r="N16" s="99"/>
      <c r="O16" s="97">
        <v>5054765</v>
      </c>
      <c r="P16" s="103"/>
      <c r="Q16" s="251" t="s">
        <v>11</v>
      </c>
      <c r="R16" s="252"/>
      <c r="U16" s="217">
        <v>0</v>
      </c>
      <c r="V16" s="217">
        <v>-5933402729</v>
      </c>
      <c r="W16" s="217">
        <v>5933402729</v>
      </c>
      <c r="X16" s="217" t="s">
        <v>11</v>
      </c>
    </row>
    <row r="17" spans="1:24" ht="15.75" customHeight="1">
      <c r="A17" s="77" t="s">
        <v>213</v>
      </c>
      <c r="B17" s="84"/>
      <c r="C17" s="23"/>
      <c r="D17" s="122"/>
      <c r="E17" s="122" t="s">
        <v>214</v>
      </c>
      <c r="F17" s="122"/>
      <c r="G17" s="105"/>
      <c r="H17" s="105"/>
      <c r="I17" s="105"/>
      <c r="J17" s="96"/>
      <c r="K17" s="249"/>
      <c r="L17" s="250"/>
      <c r="M17" s="97">
        <v>1393771</v>
      </c>
      <c r="N17" s="99"/>
      <c r="O17" s="97">
        <v>-1393771</v>
      </c>
      <c r="P17" s="103"/>
      <c r="Q17" s="251" t="s">
        <v>11</v>
      </c>
      <c r="R17" s="252"/>
      <c r="U17" s="217">
        <v>0</v>
      </c>
      <c r="V17" s="217">
        <v>697379830</v>
      </c>
      <c r="W17" s="217">
        <v>-697379830</v>
      </c>
      <c r="X17" s="217" t="s">
        <v>11</v>
      </c>
    </row>
    <row r="18" spans="1:24" ht="15.75" customHeight="1">
      <c r="A18" s="77" t="s">
        <v>215</v>
      </c>
      <c r="B18" s="84"/>
      <c r="C18" s="23"/>
      <c r="D18" s="122"/>
      <c r="E18" s="122" t="s">
        <v>216</v>
      </c>
      <c r="F18" s="122"/>
      <c r="G18" s="105"/>
      <c r="H18" s="20"/>
      <c r="I18" s="105"/>
      <c r="J18" s="96"/>
      <c r="K18" s="249"/>
      <c r="L18" s="250"/>
      <c r="M18" s="97">
        <v>-1951726</v>
      </c>
      <c r="N18" s="99"/>
      <c r="O18" s="97">
        <v>1951726</v>
      </c>
      <c r="P18" s="103"/>
      <c r="Q18" s="251" t="s">
        <v>11</v>
      </c>
      <c r="R18" s="252"/>
      <c r="U18" s="217">
        <v>0</v>
      </c>
      <c r="V18" s="217">
        <v>-376697165</v>
      </c>
      <c r="W18" s="217">
        <v>376697165</v>
      </c>
      <c r="X18" s="217" t="s">
        <v>11</v>
      </c>
    </row>
    <row r="19" spans="1:24" ht="15.75" customHeight="1">
      <c r="A19" s="77" t="s">
        <v>217</v>
      </c>
      <c r="B19" s="84"/>
      <c r="C19" s="23"/>
      <c r="D19" s="122" t="s">
        <v>218</v>
      </c>
      <c r="E19" s="105"/>
      <c r="F19" s="105"/>
      <c r="G19" s="105"/>
      <c r="H19" s="105"/>
      <c r="I19" s="105"/>
      <c r="J19" s="96"/>
      <c r="K19" s="97" t="s">
        <v>11</v>
      </c>
      <c r="L19" s="98"/>
      <c r="M19" s="97" t="s">
        <v>340</v>
      </c>
      <c r="N19" s="99"/>
      <c r="O19" s="253"/>
      <c r="P19" s="254"/>
      <c r="Q19" s="255" t="s">
        <v>11</v>
      </c>
      <c r="R19" s="254"/>
      <c r="U19" s="217" t="str">
        <f>IF(COUNTIF(V19:X19,"-")=COUNTA(V19:X19),"-",SUM(V19:X19))</f>
        <v>-</v>
      </c>
      <c r="V19" s="217" t="s">
        <v>346</v>
      </c>
      <c r="W19" s="217" t="s">
        <v>11</v>
      </c>
      <c r="X19" s="217" t="s">
        <v>11</v>
      </c>
    </row>
    <row r="20" spans="1:24" ht="15.75" customHeight="1">
      <c r="A20" s="77" t="s">
        <v>219</v>
      </c>
      <c r="B20" s="84"/>
      <c r="C20" s="23"/>
      <c r="D20" s="122" t="s">
        <v>220</v>
      </c>
      <c r="E20" s="122"/>
      <c r="F20" s="105"/>
      <c r="G20" s="105"/>
      <c r="H20" s="105"/>
      <c r="I20" s="105"/>
      <c r="J20" s="96"/>
      <c r="K20" s="97">
        <v>130445</v>
      </c>
      <c r="L20" s="98"/>
      <c r="M20" s="97">
        <v>130445</v>
      </c>
      <c r="N20" s="99"/>
      <c r="O20" s="253"/>
      <c r="P20" s="254"/>
      <c r="Q20" s="255" t="s">
        <v>11</v>
      </c>
      <c r="R20" s="254"/>
      <c r="U20" s="217">
        <f>IF(COUNTIF(V20:X20,"-")=COUNTA(V20:X20),"-",SUM(V20:X20))</f>
        <v>130445112</v>
      </c>
      <c r="V20" s="217">
        <v>130445112</v>
      </c>
      <c r="W20" s="217" t="s">
        <v>11</v>
      </c>
      <c r="X20" s="217" t="s">
        <v>11</v>
      </c>
    </row>
    <row r="21" spans="1:24" ht="15.75" customHeight="1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 t="s">
        <v>11</v>
      </c>
      <c r="L21" s="110"/>
      <c r="M21" s="109" t="s">
        <v>346</v>
      </c>
      <c r="N21" s="111"/>
      <c r="O21" s="109" t="s">
        <v>346</v>
      </c>
      <c r="P21" s="113"/>
      <c r="Q21" s="247" t="s">
        <v>11</v>
      </c>
      <c r="R21" s="248"/>
      <c r="S21" s="124"/>
      <c r="U21" s="217" t="str">
        <f>IF(COUNTIF(V21:X21,"-")=COUNTA(V21:X21),"-",SUM(V21:X21))</f>
        <v>-</v>
      </c>
      <c r="V21" s="217" t="s">
        <v>346</v>
      </c>
      <c r="W21" s="217" t="s">
        <v>346</v>
      </c>
      <c r="X21" s="217" t="s">
        <v>11</v>
      </c>
    </row>
    <row r="22" spans="1:24" ht="15.75" customHeight="1" thickBot="1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1163421</v>
      </c>
      <c r="L22" s="131"/>
      <c r="M22" s="130">
        <v>2153746</v>
      </c>
      <c r="N22" s="132"/>
      <c r="O22" s="130">
        <v>-990325</v>
      </c>
      <c r="P22" s="215"/>
      <c r="Q22" s="133" t="s">
        <v>11</v>
      </c>
      <c r="R22" s="134"/>
      <c r="S22" s="124"/>
      <c r="U22" s="217">
        <f>IF(COUNTIF(V22:X22,"-")=COUNTA(V22:X22),"-",SUM(V22:X22))</f>
        <v>1163420737</v>
      </c>
      <c r="V22" s="217">
        <f>IF(AND(V14="-",COUNTIF(V19:V20,"-")=COUNTA(V19:V20),V21="-"),"-",SUM(V14,V19:V20,V21))</f>
        <v>2153745889</v>
      </c>
      <c r="W22" s="217">
        <f>IF(AND(W13="-",W14="-",COUNTIF(W19:W20,"-")=COUNTA(W19:W20),W21="-"),"-",SUM(W13,W14,W19:W20,W21))</f>
        <v>-990325152</v>
      </c>
      <c r="X22" s="217" t="s">
        <v>11</v>
      </c>
    </row>
    <row r="23" spans="1:24" ht="15.75" customHeight="1" thickBot="1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147280985</v>
      </c>
      <c r="L23" s="140"/>
      <c r="M23" s="139">
        <v>201180635</v>
      </c>
      <c r="N23" s="141"/>
      <c r="O23" s="139">
        <v>-53899650</v>
      </c>
      <c r="P23" s="216"/>
      <c r="Q23" s="142" t="s">
        <v>11</v>
      </c>
      <c r="R23" s="143"/>
      <c r="S23" s="124"/>
      <c r="U23" s="217">
        <f>IF(COUNTIF(V23:X23,"-")=COUNTA(V23:X23),"-",SUM(V23:X23))</f>
        <v>147280984988</v>
      </c>
      <c r="V23" s="217">
        <v>201180634929</v>
      </c>
      <c r="W23" s="217">
        <v>-53899649941</v>
      </c>
      <c r="X23" s="217" t="s">
        <v>11</v>
      </c>
    </row>
    <row r="24" spans="2:19" ht="6.75" customHeight="1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2:19" ht="15" customHeight="1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 horizontalCentered="1" verticalCentered="1"/>
  <pageMargins left="0.7086614173228347" right="0.7086614173228347" top="0.39370078740157477" bottom="0.39370078740157477" header="0.5118110236220472" footer="0.5118110236220472"/>
  <pageSetup blackAndWhite="1"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85" zoomScaleNormal="85" workbookViewId="0" topLeftCell="B31">
      <selection activeCell="L15" sqref="L15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2.75">
      <c r="A1" s="1"/>
      <c r="B1" s="150"/>
      <c r="C1" s="150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3.25">
      <c r="A2" s="1"/>
      <c r="B2" s="151"/>
      <c r="C2" s="289" t="s">
        <v>347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46" customFormat="1" ht="13.5">
      <c r="A3" s="152"/>
      <c r="B3" s="153"/>
      <c r="C3" s="290" t="s">
        <v>338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s="46" customFormat="1" ht="13.5">
      <c r="A4" s="152"/>
      <c r="B4" s="153"/>
      <c r="C4" s="290" t="s">
        <v>339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4" s="46" customFormat="1" ht="13.5" thickBot="1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4" s="46" customFormat="1" ht="12.75">
      <c r="A6" s="152"/>
      <c r="B6" s="153"/>
      <c r="C6" s="291" t="s">
        <v>0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316</v>
      </c>
      <c r="N6" s="299"/>
    </row>
    <row r="7" spans="1:14" s="46" customFormat="1" ht="13.5" thickBot="1">
      <c r="A7" s="152" t="s">
        <v>314</v>
      </c>
      <c r="B7" s="153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16" s="46" customFormat="1" ht="12.7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P8" s="218"/>
    </row>
    <row r="9" spans="1:17" s="46" customFormat="1" ht="12.7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53019568</v>
      </c>
      <c r="N9" s="170" t="s">
        <v>342</v>
      </c>
      <c r="P9" s="218"/>
      <c r="Q9" s="46">
        <f>IF(AND(Q10="-",Q15="-"),"-",SUM(Q10,Q15))</f>
        <v>53019567669</v>
      </c>
    </row>
    <row r="10" spans="1:17" s="46" customFormat="1" ht="12.7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22430640</v>
      </c>
      <c r="N10" s="170" t="s">
        <v>342</v>
      </c>
      <c r="P10" s="218"/>
      <c r="Q10" s="46">
        <f>IF(COUNTIF(Q11:Q14,"-")=COUNTA(Q11:Q14),"-",SUM(Q11:Q14))</f>
        <v>22430640249</v>
      </c>
    </row>
    <row r="11" spans="1:17" s="46" customFormat="1" ht="12.7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12109148</v>
      </c>
      <c r="N11" s="170"/>
      <c r="P11" s="218"/>
      <c r="Q11" s="46">
        <v>12109148458</v>
      </c>
    </row>
    <row r="12" spans="1:17" s="46" customFormat="1" ht="12.7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9807983</v>
      </c>
      <c r="N12" s="170"/>
      <c r="P12" s="218"/>
      <c r="Q12" s="46">
        <v>9807983117</v>
      </c>
    </row>
    <row r="13" spans="1:17" s="46" customFormat="1" ht="12.7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310986</v>
      </c>
      <c r="N13" s="170"/>
      <c r="P13" s="218"/>
      <c r="Q13" s="46">
        <v>310986442</v>
      </c>
    </row>
    <row r="14" spans="1:17" s="46" customFormat="1" ht="12.7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202522</v>
      </c>
      <c r="N14" s="170"/>
      <c r="P14" s="218"/>
      <c r="Q14" s="46">
        <v>202522232</v>
      </c>
    </row>
    <row r="15" spans="1:17" s="46" customFormat="1" ht="12.7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30588927</v>
      </c>
      <c r="N15" s="170"/>
      <c r="P15" s="218"/>
      <c r="Q15" s="46">
        <f>IF(COUNTIF(Q16:Q19,"-")=COUNTA(Q16:Q19),"-",SUM(Q16:Q19))</f>
        <v>30588927420</v>
      </c>
    </row>
    <row r="16" spans="1:17" s="46" customFormat="1" ht="12.7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5142443</v>
      </c>
      <c r="N16" s="170"/>
      <c r="P16" s="218"/>
      <c r="Q16" s="46">
        <v>5142443483</v>
      </c>
    </row>
    <row r="17" spans="1:17" s="46" customFormat="1" ht="12.7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14951815</v>
      </c>
      <c r="N17" s="170"/>
      <c r="P17" s="218"/>
      <c r="Q17" s="46">
        <v>14951815090</v>
      </c>
    </row>
    <row r="18" spans="1:17" s="46" customFormat="1" ht="12.7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10348060</v>
      </c>
      <c r="N18" s="174"/>
      <c r="P18" s="218"/>
      <c r="Q18" s="46">
        <v>10348059699</v>
      </c>
    </row>
    <row r="19" spans="1:17" s="46" customFormat="1" ht="12.7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146609</v>
      </c>
      <c r="N19" s="170"/>
      <c r="P19" s="218"/>
      <c r="Q19" s="46">
        <v>146609148</v>
      </c>
    </row>
    <row r="20" spans="1:17" s="46" customFormat="1" ht="12.7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56943550</v>
      </c>
      <c r="N20" s="170"/>
      <c r="P20" s="218"/>
      <c r="Q20" s="46">
        <f>IF(COUNTIF(Q21:Q24,"-")=COUNTA(Q21:Q24),"-",SUM(Q21:Q24))</f>
        <v>56943549648</v>
      </c>
    </row>
    <row r="21" spans="1:17" s="46" customFormat="1" ht="12.7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42280403</v>
      </c>
      <c r="N21" s="170"/>
      <c r="P21" s="218"/>
      <c r="Q21" s="46">
        <v>42280402619</v>
      </c>
    </row>
    <row r="22" spans="1:17" s="46" customFormat="1" ht="12.7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12558898</v>
      </c>
      <c r="N22" s="170"/>
      <c r="P22" s="218"/>
      <c r="Q22" s="46">
        <v>12558897920</v>
      </c>
    </row>
    <row r="23" spans="1:17" s="46" customFormat="1" ht="12.7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906758</v>
      </c>
      <c r="N23" s="170"/>
      <c r="P23" s="218"/>
      <c r="Q23" s="46">
        <v>906758185</v>
      </c>
    </row>
    <row r="24" spans="1:17" s="46" customFormat="1" ht="12.7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1197491</v>
      </c>
      <c r="N24" s="170"/>
      <c r="P24" s="218"/>
      <c r="Q24" s="46">
        <v>1197490924</v>
      </c>
    </row>
    <row r="25" spans="1:17" s="46" customFormat="1" ht="12.7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 t="s">
        <v>11</v>
      </c>
      <c r="N25" s="170"/>
      <c r="P25" s="218"/>
      <c r="Q25" s="46" t="str">
        <f>IF(COUNTIF(Q26:Q27,"-")=COUNTA(Q26:Q27),"-",SUM(Q26:Q27))</f>
        <v>-</v>
      </c>
    </row>
    <row r="26" spans="1:17" s="46" customFormat="1" ht="12.7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 t="s">
        <v>340</v>
      </c>
      <c r="N26" s="170"/>
      <c r="P26" s="218"/>
      <c r="Q26" s="46" t="s">
        <v>11</v>
      </c>
    </row>
    <row r="27" spans="1:17" s="46" customFormat="1" ht="12.7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169" t="s">
        <v>346</v>
      </c>
      <c r="N27" s="170"/>
      <c r="P27" s="218"/>
      <c r="Q27" s="46" t="s">
        <v>11</v>
      </c>
    </row>
    <row r="28" spans="1:17" s="46" customFormat="1" ht="12.7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 t="s">
        <v>340</v>
      </c>
      <c r="N28" s="170"/>
      <c r="P28" s="218"/>
      <c r="Q28" s="46" t="s">
        <v>11</v>
      </c>
    </row>
    <row r="29" spans="1:17" s="46" customFormat="1" ht="12.7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3923982</v>
      </c>
      <c r="N29" s="182"/>
      <c r="P29" s="218"/>
      <c r="Q29" s="46">
        <f>IF(COUNTIF(Q9:Q28,"-")=COUNTA(Q9:Q28),"-",SUM(Q20,Q28)-SUM(Q9,Q25))</f>
        <v>3923981979</v>
      </c>
    </row>
    <row r="30" spans="1:16" s="46" customFormat="1" ht="12.7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P30" s="218"/>
    </row>
    <row r="31" spans="1:17" s="46" customFormat="1" ht="12.7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8552782</v>
      </c>
      <c r="N31" s="170"/>
      <c r="P31" s="218"/>
      <c r="Q31" s="46">
        <f>IF(COUNTIF(Q32:Q36,"-")=COUNTA(Q32:Q36),"-",SUM(Q32:Q36))</f>
        <v>8552781598</v>
      </c>
    </row>
    <row r="32" spans="1:17" s="46" customFormat="1" ht="12.7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7048085</v>
      </c>
      <c r="N32" s="170"/>
      <c r="P32" s="218"/>
      <c r="Q32" s="46">
        <v>7048084634</v>
      </c>
    </row>
    <row r="33" spans="1:17" s="46" customFormat="1" ht="12.7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1393771</v>
      </c>
      <c r="N33" s="170"/>
      <c r="P33" s="218"/>
      <c r="Q33" s="46">
        <v>1393770964</v>
      </c>
    </row>
    <row r="34" spans="1:17" s="46" customFormat="1" ht="12.7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>
        <v>102926</v>
      </c>
      <c r="N34" s="170"/>
      <c r="P34" s="218"/>
      <c r="Q34" s="46">
        <v>102926000</v>
      </c>
    </row>
    <row r="35" spans="1:17" s="46" customFormat="1" ht="12.7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>
        <v>8000</v>
      </c>
      <c r="N35" s="170"/>
      <c r="P35" s="218"/>
      <c r="Q35" s="46">
        <v>8000000</v>
      </c>
    </row>
    <row r="36" spans="1:17" s="46" customFormat="1" ht="12.7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 t="s">
        <v>340</v>
      </c>
      <c r="N36" s="170"/>
      <c r="P36" s="218"/>
      <c r="Q36" s="46" t="s">
        <v>11</v>
      </c>
    </row>
    <row r="37" spans="1:17" s="46" customFormat="1" ht="12.7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3223636</v>
      </c>
      <c r="N37" s="170" t="s">
        <v>342</v>
      </c>
      <c r="P37" s="218"/>
      <c r="Q37" s="46">
        <f>IF(COUNTIF(Q38:Q42,"-")=COUNTA(Q38:Q42),"-",SUM(Q38:Q42))</f>
        <v>3223635780</v>
      </c>
    </row>
    <row r="38" spans="1:17" s="46" customFormat="1" ht="12.7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1346674</v>
      </c>
      <c r="N38" s="170"/>
      <c r="P38" s="218"/>
      <c r="Q38" s="46">
        <v>1346674000</v>
      </c>
    </row>
    <row r="39" spans="1:17" s="46" customFormat="1" ht="12.7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1860018</v>
      </c>
      <c r="N39" s="170"/>
      <c r="P39" s="218"/>
      <c r="Q39" s="46">
        <v>1860017957</v>
      </c>
    </row>
    <row r="40" spans="1:17" s="46" customFormat="1" ht="12.7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8424</v>
      </c>
      <c r="N40" s="170"/>
      <c r="P40" s="218"/>
      <c r="Q40" s="46">
        <v>8424324</v>
      </c>
    </row>
    <row r="41" spans="1:17" s="46" customFormat="1" ht="12.7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8519</v>
      </c>
      <c r="N41" s="170"/>
      <c r="P41" s="218"/>
      <c r="Q41" s="46">
        <v>8519499</v>
      </c>
    </row>
    <row r="42" spans="1:17" s="46" customFormat="1" ht="12.7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 t="s">
        <v>341</v>
      </c>
      <c r="N42" s="170"/>
      <c r="P42" s="218"/>
      <c r="Q42" s="46" t="s">
        <v>11</v>
      </c>
    </row>
    <row r="43" spans="1:17" s="46" customFormat="1" ht="12.7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-5329146</v>
      </c>
      <c r="N43" s="182"/>
      <c r="P43" s="218"/>
      <c r="Q43" s="46">
        <f>IF(AND(Q31="-",Q37="-"),"-",SUM(Q37)-SUM(Q31))</f>
        <v>-5329145818</v>
      </c>
    </row>
    <row r="44" spans="1:16" s="46" customFormat="1" ht="12.7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P44" s="218"/>
    </row>
    <row r="45" spans="1:17" s="46" customFormat="1" ht="12.7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5483656</v>
      </c>
      <c r="N45" s="170"/>
      <c r="P45" s="218"/>
      <c r="Q45" s="46">
        <f>IF(COUNTIF(Q46:Q47,"-")=COUNTA(Q46:Q47),"-",SUM(Q46:Q47))</f>
        <v>5483656156</v>
      </c>
    </row>
    <row r="46" spans="1:17" s="46" customFormat="1" ht="12.7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5483656</v>
      </c>
      <c r="N46" s="170"/>
      <c r="P46" s="218"/>
      <c r="Q46" s="46">
        <v>5483656156</v>
      </c>
    </row>
    <row r="47" spans="1:17" s="46" customFormat="1" ht="12.7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 t="s">
        <v>340</v>
      </c>
      <c r="N47" s="170"/>
      <c r="P47" s="218"/>
      <c r="Q47" s="46" t="s">
        <v>11</v>
      </c>
    </row>
    <row r="48" spans="1:17" s="46" customFormat="1" ht="12.7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7346500</v>
      </c>
      <c r="N48" s="170"/>
      <c r="P48" s="218"/>
      <c r="Q48" s="46">
        <f>IF(COUNTIF(Q49:Q50,"-")=COUNTA(Q49:Q50),"-",SUM(Q49:Q50))</f>
        <v>7346500000</v>
      </c>
    </row>
    <row r="49" spans="1:17" s="46" customFormat="1" ht="12.7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7346500</v>
      </c>
      <c r="N49" s="170"/>
      <c r="P49" s="218"/>
      <c r="Q49" s="46">
        <v>7346500000</v>
      </c>
    </row>
    <row r="50" spans="1:17" s="46" customFormat="1" ht="12.7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 t="s">
        <v>346</v>
      </c>
      <c r="N50" s="170"/>
      <c r="P50" s="218"/>
      <c r="Q50" s="46" t="s">
        <v>11</v>
      </c>
    </row>
    <row r="51" spans="1:17" s="46" customFormat="1" ht="12.7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1862844</v>
      </c>
      <c r="N51" s="182"/>
      <c r="P51" s="218"/>
      <c r="Q51" s="46">
        <f>IF(AND(Q45="-",Q48="-"),"-",SUM(Q48)-SUM(Q45))</f>
        <v>1862843844</v>
      </c>
    </row>
    <row r="52" spans="1:17" s="46" customFormat="1" ht="12.75">
      <c r="A52" s="1" t="s">
        <v>300</v>
      </c>
      <c r="B52" s="3"/>
      <c r="C52" s="302" t="s">
        <v>301</v>
      </c>
      <c r="D52" s="303"/>
      <c r="E52" s="303"/>
      <c r="F52" s="303"/>
      <c r="G52" s="303"/>
      <c r="H52" s="303"/>
      <c r="I52" s="303"/>
      <c r="J52" s="303"/>
      <c r="K52" s="303"/>
      <c r="L52" s="304"/>
      <c r="M52" s="181">
        <v>457680</v>
      </c>
      <c r="N52" s="182"/>
      <c r="P52" s="218"/>
      <c r="Q52" s="46">
        <f>IF(AND(Q29="-",Q43="-",Q51="-"),"-",SUM(Q29,Q43,Q51))</f>
        <v>457680005</v>
      </c>
    </row>
    <row r="53" spans="1:17" s="46" customFormat="1" ht="13.5" thickBot="1">
      <c r="A53" s="1" t="s">
        <v>302</v>
      </c>
      <c r="B53" s="3"/>
      <c r="C53" s="280" t="s">
        <v>303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81">
        <v>2138526</v>
      </c>
      <c r="N53" s="182"/>
      <c r="P53" s="218"/>
      <c r="Q53" s="46">
        <v>2138526009</v>
      </c>
    </row>
    <row r="54" spans="1:17" s="46" customFormat="1" ht="13.5" hidden="1" thickBot="1">
      <c r="A54" s="1">
        <v>4435000</v>
      </c>
      <c r="B54" s="3"/>
      <c r="C54" s="283" t="s">
        <v>221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87" t="s">
        <v>340</v>
      </c>
      <c r="N54" s="182"/>
      <c r="P54" s="218"/>
      <c r="Q54" s="46" t="s">
        <v>346</v>
      </c>
    </row>
    <row r="55" spans="1:17" s="46" customFormat="1" ht="13.5" thickBot="1">
      <c r="A55" s="1" t="s">
        <v>304</v>
      </c>
      <c r="B55" s="3"/>
      <c r="C55" s="286" t="s">
        <v>305</v>
      </c>
      <c r="D55" s="287"/>
      <c r="E55" s="287"/>
      <c r="F55" s="287"/>
      <c r="G55" s="287"/>
      <c r="H55" s="287"/>
      <c r="I55" s="287"/>
      <c r="J55" s="287"/>
      <c r="K55" s="287"/>
      <c r="L55" s="288"/>
      <c r="M55" s="188">
        <v>2596206</v>
      </c>
      <c r="N55" s="189"/>
      <c r="P55" s="218"/>
      <c r="Q55" s="46">
        <f>IF(COUNTIF(Q52:Q54,"-")=COUNTA(Q52:Q54),"-",SUM(Q52:Q54))</f>
        <v>2596206014</v>
      </c>
    </row>
    <row r="56" spans="1:16" s="46" customFormat="1" ht="13.5" thickBot="1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P56" s="218"/>
    </row>
    <row r="57" spans="1:17" s="46" customFormat="1" ht="12.7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230734</v>
      </c>
      <c r="N57" s="196"/>
      <c r="P57" s="218"/>
      <c r="Q57" s="46">
        <v>230734210</v>
      </c>
    </row>
    <row r="58" spans="1:17" s="46" customFormat="1" ht="12.7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66341</v>
      </c>
      <c r="N58" s="182"/>
      <c r="P58" s="218"/>
      <c r="Q58" s="46">
        <v>66341442</v>
      </c>
    </row>
    <row r="59" spans="1:17" s="46" customFormat="1" ht="13.5" thickBot="1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297076</v>
      </c>
      <c r="N59" s="202" t="s">
        <v>342</v>
      </c>
      <c r="P59" s="218"/>
      <c r="Q59" s="46">
        <f>IF(COUNTIF(Q57:Q58,"-")=COUNTA(Q57:Q58),"-",SUM(Q57:Q58))</f>
        <v>297075652</v>
      </c>
    </row>
    <row r="60" spans="1:17" s="46" customFormat="1" ht="13.5" thickBot="1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2893282</v>
      </c>
      <c r="N60" s="189"/>
      <c r="P60" s="218"/>
      <c r="Q60" s="46">
        <f>IF(AND(Q55="-",Q59="-"),"-",SUM(Q55,Q59))</f>
        <v>2893281666</v>
      </c>
    </row>
    <row r="61" spans="1:14" s="46" customFormat="1" ht="6.75" customHeight="1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4" s="46" customFormat="1" ht="12.7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 horizontalCentered="1" verticalCentered="1"/>
  <pageMargins left="0.7" right="0.7" top="0.39370078740157477" bottom="0.39370078740157477" header="0.5118110236220472" footer="0.5118110236220472"/>
  <pageSetup blackAndWhite="1"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showGridLines="0" view="pageBreakPreview" zoomScaleNormal="115" zoomScaleSheetLayoutView="100" workbookViewId="0" topLeftCell="A1">
      <selection activeCell="E13" sqref="E13:F13"/>
    </sheetView>
  </sheetViews>
  <sheetFormatPr defaultColWidth="9.625" defaultRowHeight="13.5"/>
  <cols>
    <col min="1" max="1" width="4.125" style="305" customWidth="1"/>
    <col min="2" max="2" width="18.25390625" style="305" customWidth="1"/>
    <col min="3" max="16" width="10.125" style="305" customWidth="1"/>
    <col min="17" max="16384" width="9.625" style="305" customWidth="1"/>
  </cols>
  <sheetData>
    <row r="2" spans="1:16" ht="20.25" customHeight="1">
      <c r="A2" s="306" t="s">
        <v>350</v>
      </c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 t="s">
        <v>351</v>
      </c>
    </row>
    <row r="3" spans="1:16" ht="37.5" customHeight="1">
      <c r="A3" s="310" t="s">
        <v>352</v>
      </c>
      <c r="B3" s="310"/>
      <c r="C3" s="311" t="s">
        <v>353</v>
      </c>
      <c r="D3" s="312"/>
      <c r="E3" s="311" t="s">
        <v>354</v>
      </c>
      <c r="F3" s="312"/>
      <c r="G3" s="311" t="s">
        <v>355</v>
      </c>
      <c r="H3" s="312"/>
      <c r="I3" s="311" t="s">
        <v>356</v>
      </c>
      <c r="J3" s="312"/>
      <c r="K3" s="311" t="s">
        <v>357</v>
      </c>
      <c r="L3" s="312"/>
      <c r="M3" s="312" t="s">
        <v>358</v>
      </c>
      <c r="N3" s="310"/>
      <c r="O3" s="312" t="s">
        <v>359</v>
      </c>
      <c r="P3" s="310"/>
    </row>
    <row r="4" spans="1:16" ht="13.5" customHeight="1">
      <c r="A4" s="313" t="s">
        <v>360</v>
      </c>
      <c r="B4" s="313"/>
      <c r="C4" s="314">
        <v>182655702117</v>
      </c>
      <c r="D4" s="315"/>
      <c r="E4" s="314">
        <v>6598495449</v>
      </c>
      <c r="F4" s="315"/>
      <c r="G4" s="314">
        <v>724275156</v>
      </c>
      <c r="H4" s="315"/>
      <c r="I4" s="314">
        <v>188529922410</v>
      </c>
      <c r="J4" s="315"/>
      <c r="K4" s="314">
        <v>76218097843</v>
      </c>
      <c r="L4" s="315"/>
      <c r="M4" s="314">
        <v>2633253666</v>
      </c>
      <c r="N4" s="315"/>
      <c r="O4" s="314">
        <v>112311824567</v>
      </c>
      <c r="P4" s="315"/>
    </row>
    <row r="5" spans="1:16" ht="13.5" customHeight="1">
      <c r="A5" s="313" t="s">
        <v>361</v>
      </c>
      <c r="B5" s="313"/>
      <c r="C5" s="314">
        <v>59862191711</v>
      </c>
      <c r="D5" s="315"/>
      <c r="E5" s="314">
        <v>309717054</v>
      </c>
      <c r="F5" s="315"/>
      <c r="G5" s="314">
        <v>140431632</v>
      </c>
      <c r="H5" s="315"/>
      <c r="I5" s="314">
        <v>60031477133</v>
      </c>
      <c r="J5" s="315"/>
      <c r="K5" s="314">
        <v>0</v>
      </c>
      <c r="L5" s="315"/>
      <c r="M5" s="314">
        <v>0</v>
      </c>
      <c r="N5" s="315"/>
      <c r="O5" s="314">
        <v>60031477133</v>
      </c>
      <c r="P5" s="315"/>
    </row>
    <row r="6" spans="1:16" ht="13.5" customHeight="1">
      <c r="A6" s="316" t="s">
        <v>362</v>
      </c>
      <c r="B6" s="316"/>
      <c r="C6" s="314">
        <v>1370058445</v>
      </c>
      <c r="D6" s="315"/>
      <c r="E6" s="314">
        <v>0</v>
      </c>
      <c r="F6" s="315"/>
      <c r="G6" s="314">
        <v>0</v>
      </c>
      <c r="H6" s="315"/>
      <c r="I6" s="314">
        <v>1370058445</v>
      </c>
      <c r="J6" s="315"/>
      <c r="K6" s="314">
        <v>0</v>
      </c>
      <c r="L6" s="315"/>
      <c r="M6" s="314">
        <v>0</v>
      </c>
      <c r="N6" s="315"/>
      <c r="O6" s="314">
        <v>1370058445</v>
      </c>
      <c r="P6" s="315"/>
    </row>
    <row r="7" spans="1:16" ht="13.5" customHeight="1">
      <c r="A7" s="316" t="s">
        <v>363</v>
      </c>
      <c r="B7" s="316"/>
      <c r="C7" s="314">
        <v>110531759350</v>
      </c>
      <c r="D7" s="315"/>
      <c r="E7" s="314">
        <v>3553692192</v>
      </c>
      <c r="F7" s="315"/>
      <c r="G7" s="314">
        <v>428738836</v>
      </c>
      <c r="H7" s="315"/>
      <c r="I7" s="314">
        <v>113656712706</v>
      </c>
      <c r="J7" s="315"/>
      <c r="K7" s="314">
        <v>70450280022</v>
      </c>
      <c r="L7" s="315"/>
      <c r="M7" s="314">
        <v>2331088496</v>
      </c>
      <c r="N7" s="315"/>
      <c r="O7" s="314">
        <v>43206432684</v>
      </c>
      <c r="P7" s="315"/>
    </row>
    <row r="8" spans="1:16" ht="13.5" customHeight="1">
      <c r="A8" s="313" t="s">
        <v>364</v>
      </c>
      <c r="B8" s="313"/>
      <c r="C8" s="314">
        <v>10736587923</v>
      </c>
      <c r="D8" s="315"/>
      <c r="E8" s="314">
        <v>291731247</v>
      </c>
      <c r="F8" s="315"/>
      <c r="G8" s="314">
        <v>0</v>
      </c>
      <c r="H8" s="315"/>
      <c r="I8" s="314">
        <v>11028319170</v>
      </c>
      <c r="J8" s="315"/>
      <c r="K8" s="314">
        <v>5767817821</v>
      </c>
      <c r="L8" s="315"/>
      <c r="M8" s="314">
        <v>302165170</v>
      </c>
      <c r="N8" s="315"/>
      <c r="O8" s="314">
        <v>5260501349</v>
      </c>
      <c r="P8" s="315"/>
    </row>
    <row r="9" spans="1:16" ht="13.5" customHeight="1">
      <c r="A9" s="316" t="s">
        <v>365</v>
      </c>
      <c r="B9" s="316"/>
      <c r="C9" s="314">
        <v>0</v>
      </c>
      <c r="D9" s="315"/>
      <c r="E9" s="314">
        <v>0</v>
      </c>
      <c r="F9" s="315"/>
      <c r="G9" s="314">
        <v>0</v>
      </c>
      <c r="H9" s="315"/>
      <c r="I9" s="314">
        <v>0</v>
      </c>
      <c r="J9" s="315"/>
      <c r="K9" s="314">
        <v>0</v>
      </c>
      <c r="L9" s="315"/>
      <c r="M9" s="314">
        <v>0</v>
      </c>
      <c r="N9" s="315"/>
      <c r="O9" s="314">
        <v>0</v>
      </c>
      <c r="P9" s="315"/>
    </row>
    <row r="10" spans="1:16" ht="13.5" customHeight="1">
      <c r="A10" s="313" t="s">
        <v>366</v>
      </c>
      <c r="B10" s="313"/>
      <c r="C10" s="314" t="s">
        <v>11</v>
      </c>
      <c r="D10" s="315"/>
      <c r="E10" s="314" t="s">
        <v>11</v>
      </c>
      <c r="F10" s="315"/>
      <c r="G10" s="314" t="s">
        <v>11</v>
      </c>
      <c r="H10" s="315"/>
      <c r="I10" s="314" t="s">
        <v>11</v>
      </c>
      <c r="J10" s="315"/>
      <c r="K10" s="314" t="s">
        <v>11</v>
      </c>
      <c r="L10" s="315"/>
      <c r="M10" s="314" t="s">
        <v>11</v>
      </c>
      <c r="N10" s="315"/>
      <c r="O10" s="314" t="s">
        <v>11</v>
      </c>
      <c r="P10" s="315"/>
    </row>
    <row r="11" spans="1:16" ht="13.5" customHeight="1">
      <c r="A11" s="316" t="s">
        <v>367</v>
      </c>
      <c r="B11" s="316"/>
      <c r="C11" s="314" t="s">
        <v>11</v>
      </c>
      <c r="D11" s="315"/>
      <c r="E11" s="314" t="s">
        <v>11</v>
      </c>
      <c r="F11" s="315"/>
      <c r="G11" s="314" t="s">
        <v>11</v>
      </c>
      <c r="H11" s="315"/>
      <c r="I11" s="314" t="s">
        <v>11</v>
      </c>
      <c r="J11" s="315"/>
      <c r="K11" s="314" t="s">
        <v>11</v>
      </c>
      <c r="L11" s="315"/>
      <c r="M11" s="314" t="s">
        <v>11</v>
      </c>
      <c r="N11" s="315"/>
      <c r="O11" s="314" t="s">
        <v>11</v>
      </c>
      <c r="P11" s="315"/>
    </row>
    <row r="12" spans="1:16" ht="13.5" customHeight="1">
      <c r="A12" s="316" t="s">
        <v>368</v>
      </c>
      <c r="B12" s="316"/>
      <c r="C12" s="314" t="s">
        <v>11</v>
      </c>
      <c r="D12" s="315"/>
      <c r="E12" s="314" t="s">
        <v>11</v>
      </c>
      <c r="F12" s="315"/>
      <c r="G12" s="314" t="s">
        <v>11</v>
      </c>
      <c r="H12" s="315"/>
      <c r="I12" s="314" t="s">
        <v>11</v>
      </c>
      <c r="J12" s="315"/>
      <c r="K12" s="314" t="s">
        <v>11</v>
      </c>
      <c r="L12" s="315"/>
      <c r="M12" s="314" t="s">
        <v>11</v>
      </c>
      <c r="N12" s="315"/>
      <c r="O12" s="314" t="s">
        <v>11</v>
      </c>
      <c r="P12" s="315"/>
    </row>
    <row r="13" spans="1:16" ht="13.5" customHeight="1">
      <c r="A13" s="316" t="s">
        <v>369</v>
      </c>
      <c r="B13" s="316"/>
      <c r="C13" s="314">
        <v>155104688</v>
      </c>
      <c r="D13" s="315"/>
      <c r="E13" s="314">
        <v>2443354956</v>
      </c>
      <c r="F13" s="315"/>
      <c r="G13" s="314">
        <v>155104688</v>
      </c>
      <c r="H13" s="315"/>
      <c r="I13" s="314">
        <v>2443354956</v>
      </c>
      <c r="J13" s="315"/>
      <c r="K13" s="314">
        <v>0</v>
      </c>
      <c r="L13" s="315"/>
      <c r="M13" s="314">
        <v>0</v>
      </c>
      <c r="N13" s="315"/>
      <c r="O13" s="314">
        <v>2443354956</v>
      </c>
      <c r="P13" s="315"/>
    </row>
    <row r="14" spans="1:16" ht="13.5" customHeight="1">
      <c r="A14" s="317" t="s">
        <v>370</v>
      </c>
      <c r="B14" s="317"/>
      <c r="C14" s="314">
        <v>152647168367</v>
      </c>
      <c r="D14" s="315"/>
      <c r="E14" s="314">
        <v>1110501339</v>
      </c>
      <c r="F14" s="315"/>
      <c r="G14" s="314">
        <v>34401220</v>
      </c>
      <c r="H14" s="315"/>
      <c r="I14" s="314">
        <v>153723268486</v>
      </c>
      <c r="J14" s="315"/>
      <c r="K14" s="314">
        <v>91491785193</v>
      </c>
      <c r="L14" s="315"/>
      <c r="M14" s="314">
        <v>1737860289</v>
      </c>
      <c r="N14" s="315"/>
      <c r="O14" s="314">
        <v>62231483293</v>
      </c>
      <c r="P14" s="315"/>
    </row>
    <row r="15" spans="1:16" ht="13.5" customHeight="1">
      <c r="A15" s="313" t="s">
        <v>371</v>
      </c>
      <c r="B15" s="313"/>
      <c r="C15" s="314">
        <v>33685365857</v>
      </c>
      <c r="D15" s="315"/>
      <c r="E15" s="314">
        <v>85182497</v>
      </c>
      <c r="F15" s="315"/>
      <c r="G15" s="314">
        <v>34401220</v>
      </c>
      <c r="H15" s="315"/>
      <c r="I15" s="314">
        <v>33736147134</v>
      </c>
      <c r="J15" s="315"/>
      <c r="K15" s="314">
        <v>0</v>
      </c>
      <c r="L15" s="315"/>
      <c r="M15" s="314">
        <v>0</v>
      </c>
      <c r="N15" s="315"/>
      <c r="O15" s="314">
        <v>33736147134</v>
      </c>
      <c r="P15" s="315"/>
    </row>
    <row r="16" spans="1:16" ht="13.5" customHeight="1">
      <c r="A16" s="316" t="s">
        <v>363</v>
      </c>
      <c r="B16" s="316"/>
      <c r="C16" s="314">
        <v>8997366351</v>
      </c>
      <c r="D16" s="315"/>
      <c r="E16" s="314">
        <v>49848480</v>
      </c>
      <c r="F16" s="315"/>
      <c r="G16" s="314">
        <v>0</v>
      </c>
      <c r="H16" s="315"/>
      <c r="I16" s="314">
        <v>9047214831</v>
      </c>
      <c r="J16" s="315"/>
      <c r="K16" s="314">
        <v>6303943111</v>
      </c>
      <c r="L16" s="315"/>
      <c r="M16" s="314">
        <v>191534649</v>
      </c>
      <c r="N16" s="315"/>
      <c r="O16" s="314">
        <v>2743271720</v>
      </c>
      <c r="P16" s="315"/>
    </row>
    <row r="17" spans="1:16" ht="13.5" customHeight="1">
      <c r="A17" s="313" t="s">
        <v>364</v>
      </c>
      <c r="B17" s="313"/>
      <c r="C17" s="314">
        <v>109944436159</v>
      </c>
      <c r="D17" s="315"/>
      <c r="E17" s="314">
        <v>915551562</v>
      </c>
      <c r="F17" s="315"/>
      <c r="G17" s="314">
        <v>0</v>
      </c>
      <c r="H17" s="315"/>
      <c r="I17" s="314">
        <v>110859987721</v>
      </c>
      <c r="J17" s="315"/>
      <c r="K17" s="314">
        <v>85187842082</v>
      </c>
      <c r="L17" s="315"/>
      <c r="M17" s="314">
        <v>1546325640</v>
      </c>
      <c r="N17" s="315"/>
      <c r="O17" s="314">
        <v>25672145639</v>
      </c>
      <c r="P17" s="315"/>
    </row>
    <row r="18" spans="1:16" ht="13.5" customHeight="1">
      <c r="A18" s="313" t="s">
        <v>368</v>
      </c>
      <c r="B18" s="313"/>
      <c r="C18" s="314" t="s">
        <v>11</v>
      </c>
      <c r="D18" s="315"/>
      <c r="E18" s="314" t="s">
        <v>11</v>
      </c>
      <c r="F18" s="315"/>
      <c r="G18" s="314" t="s">
        <v>11</v>
      </c>
      <c r="H18" s="315"/>
      <c r="I18" s="314" t="s">
        <v>11</v>
      </c>
      <c r="J18" s="315"/>
      <c r="K18" s="314" t="s">
        <v>11</v>
      </c>
      <c r="L18" s="315"/>
      <c r="M18" s="314" t="s">
        <v>11</v>
      </c>
      <c r="N18" s="315"/>
      <c r="O18" s="314" t="s">
        <v>11</v>
      </c>
      <c r="P18" s="315"/>
    </row>
    <row r="19" spans="1:16" ht="13.5" customHeight="1">
      <c r="A19" s="316" t="s">
        <v>369</v>
      </c>
      <c r="B19" s="316"/>
      <c r="C19" s="314">
        <v>20000000</v>
      </c>
      <c r="D19" s="315"/>
      <c r="E19" s="314">
        <v>59918800</v>
      </c>
      <c r="F19" s="315"/>
      <c r="G19" s="314">
        <v>0</v>
      </c>
      <c r="H19" s="315"/>
      <c r="I19" s="314">
        <v>79918800</v>
      </c>
      <c r="J19" s="315"/>
      <c r="K19" s="314">
        <v>0</v>
      </c>
      <c r="L19" s="315"/>
      <c r="M19" s="314">
        <v>0</v>
      </c>
      <c r="N19" s="315"/>
      <c r="O19" s="314">
        <v>79918800</v>
      </c>
      <c r="P19" s="315"/>
    </row>
    <row r="20" spans="1:16" ht="13.5" customHeight="1">
      <c r="A20" s="313" t="s">
        <v>372</v>
      </c>
      <c r="B20" s="313"/>
      <c r="C20" s="314">
        <v>1989174004</v>
      </c>
      <c r="D20" s="315"/>
      <c r="E20" s="314">
        <v>57469165</v>
      </c>
      <c r="F20" s="315"/>
      <c r="G20" s="314">
        <v>56411806</v>
      </c>
      <c r="H20" s="315"/>
      <c r="I20" s="314">
        <v>1990231363</v>
      </c>
      <c r="J20" s="315"/>
      <c r="K20" s="314">
        <v>1712517742</v>
      </c>
      <c r="L20" s="315"/>
      <c r="M20" s="314">
        <v>88532811</v>
      </c>
      <c r="N20" s="315"/>
      <c r="O20" s="314">
        <v>277713621</v>
      </c>
      <c r="P20" s="315"/>
    </row>
    <row r="21" spans="1:16" ht="13.5" customHeight="1">
      <c r="A21" s="318" t="s">
        <v>324</v>
      </c>
      <c r="B21" s="319"/>
      <c r="C21" s="314">
        <v>337292044488</v>
      </c>
      <c r="D21" s="315"/>
      <c r="E21" s="314">
        <v>7766465953</v>
      </c>
      <c r="F21" s="315"/>
      <c r="G21" s="314">
        <v>815088182</v>
      </c>
      <c r="H21" s="315"/>
      <c r="I21" s="314">
        <v>344243422259</v>
      </c>
      <c r="J21" s="315"/>
      <c r="K21" s="314">
        <v>169422400778</v>
      </c>
      <c r="L21" s="315"/>
      <c r="M21" s="314">
        <v>4459646766</v>
      </c>
      <c r="N21" s="315"/>
      <c r="O21" s="314">
        <v>174821021481</v>
      </c>
      <c r="P21" s="315"/>
    </row>
  </sheetData>
  <sheetProtection/>
  <mergeCells count="152"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SheetLayoutView="100" workbookViewId="0" topLeftCell="D1">
      <selection activeCell="M11" sqref="M11:N11"/>
    </sheetView>
  </sheetViews>
  <sheetFormatPr defaultColWidth="9.625" defaultRowHeight="13.5"/>
  <cols>
    <col min="1" max="1" width="4.125" style="320" customWidth="1"/>
    <col min="2" max="2" width="18.25390625" style="320" customWidth="1"/>
    <col min="3" max="18" width="10.375" style="320" customWidth="1"/>
    <col min="19" max="16384" width="9.625" style="320" customWidth="1"/>
  </cols>
  <sheetData>
    <row r="2" spans="1:18" ht="20.25" customHeight="1">
      <c r="A2" s="321" t="s">
        <v>373</v>
      </c>
      <c r="B2" s="322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R2" s="324" t="s">
        <v>351</v>
      </c>
    </row>
    <row r="3" spans="1:18" ht="12.75" customHeight="1">
      <c r="A3" s="310" t="s">
        <v>352</v>
      </c>
      <c r="B3" s="310"/>
      <c r="C3" s="310" t="s">
        <v>374</v>
      </c>
      <c r="D3" s="310"/>
      <c r="E3" s="310" t="s">
        <v>375</v>
      </c>
      <c r="F3" s="310"/>
      <c r="G3" s="310" t="s">
        <v>376</v>
      </c>
      <c r="H3" s="310"/>
      <c r="I3" s="310" t="s">
        <v>377</v>
      </c>
      <c r="J3" s="310"/>
      <c r="K3" s="310" t="s">
        <v>378</v>
      </c>
      <c r="L3" s="310"/>
      <c r="M3" s="310" t="s">
        <v>379</v>
      </c>
      <c r="N3" s="310"/>
      <c r="O3" s="310" t="s">
        <v>380</v>
      </c>
      <c r="P3" s="310"/>
      <c r="Q3" s="310" t="s">
        <v>324</v>
      </c>
      <c r="R3" s="310"/>
    </row>
    <row r="4" spans="1:18" ht="12.7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8" ht="13.5" customHeight="1">
      <c r="A5" s="325" t="s">
        <v>360</v>
      </c>
      <c r="B5" s="326"/>
      <c r="C5" s="314">
        <v>9073359931</v>
      </c>
      <c r="D5" s="315"/>
      <c r="E5" s="314">
        <v>50089048703</v>
      </c>
      <c r="F5" s="315"/>
      <c r="G5" s="314">
        <v>7850163103</v>
      </c>
      <c r="H5" s="315"/>
      <c r="I5" s="314">
        <v>17918441568</v>
      </c>
      <c r="J5" s="315"/>
      <c r="K5" s="314">
        <v>7962434677</v>
      </c>
      <c r="L5" s="315"/>
      <c r="M5" s="314">
        <v>4328251534</v>
      </c>
      <c r="N5" s="315"/>
      <c r="O5" s="314">
        <v>15090125051</v>
      </c>
      <c r="P5" s="315"/>
      <c r="Q5" s="314">
        <v>112311824567</v>
      </c>
      <c r="R5" s="315"/>
    </row>
    <row r="6" spans="1:18" ht="13.5" customHeight="1">
      <c r="A6" s="316" t="s">
        <v>371</v>
      </c>
      <c r="B6" s="316"/>
      <c r="C6" s="314">
        <v>6209897362</v>
      </c>
      <c r="D6" s="315"/>
      <c r="E6" s="314">
        <v>22820869077</v>
      </c>
      <c r="F6" s="315"/>
      <c r="G6" s="314">
        <v>2437981812</v>
      </c>
      <c r="H6" s="315"/>
      <c r="I6" s="314">
        <v>10371117811</v>
      </c>
      <c r="J6" s="315"/>
      <c r="K6" s="314">
        <v>4602491086</v>
      </c>
      <c r="L6" s="315"/>
      <c r="M6" s="314">
        <v>503642702</v>
      </c>
      <c r="N6" s="315"/>
      <c r="O6" s="314">
        <v>13085477283</v>
      </c>
      <c r="P6" s="315"/>
      <c r="Q6" s="314">
        <v>60031477133</v>
      </c>
      <c r="R6" s="315"/>
    </row>
    <row r="7" spans="1:18" ht="13.5" customHeight="1">
      <c r="A7" s="316" t="s">
        <v>362</v>
      </c>
      <c r="B7" s="316"/>
      <c r="C7" s="314" t="s">
        <v>11</v>
      </c>
      <c r="D7" s="315"/>
      <c r="E7" s="314" t="s">
        <v>11</v>
      </c>
      <c r="F7" s="315"/>
      <c r="G7" s="314" t="s">
        <v>11</v>
      </c>
      <c r="H7" s="315"/>
      <c r="I7" s="314" t="s">
        <v>11</v>
      </c>
      <c r="J7" s="315"/>
      <c r="K7" s="314">
        <v>1370058445</v>
      </c>
      <c r="L7" s="315"/>
      <c r="M7" s="314" t="s">
        <v>11</v>
      </c>
      <c r="N7" s="315"/>
      <c r="O7" s="314" t="s">
        <v>11</v>
      </c>
      <c r="P7" s="315"/>
      <c r="Q7" s="314">
        <v>1370058445</v>
      </c>
      <c r="R7" s="315"/>
    </row>
    <row r="8" spans="1:18" ht="13.5" customHeight="1">
      <c r="A8" s="313" t="s">
        <v>363</v>
      </c>
      <c r="B8" s="313"/>
      <c r="C8" s="314">
        <v>2625664996</v>
      </c>
      <c r="D8" s="315"/>
      <c r="E8" s="314">
        <v>23769666720</v>
      </c>
      <c r="F8" s="315"/>
      <c r="G8" s="314">
        <v>5219184024</v>
      </c>
      <c r="H8" s="315"/>
      <c r="I8" s="314">
        <v>7378913265</v>
      </c>
      <c r="J8" s="315"/>
      <c r="K8" s="314">
        <v>1962430816</v>
      </c>
      <c r="L8" s="315"/>
      <c r="M8" s="314">
        <v>307465426</v>
      </c>
      <c r="N8" s="315"/>
      <c r="O8" s="314">
        <v>1943107437</v>
      </c>
      <c r="P8" s="315"/>
      <c r="Q8" s="314">
        <v>43206432684</v>
      </c>
      <c r="R8" s="315"/>
    </row>
    <row r="9" spans="1:18" ht="13.5" customHeight="1">
      <c r="A9" s="316" t="s">
        <v>364</v>
      </c>
      <c r="B9" s="316"/>
      <c r="C9" s="314">
        <v>237797573</v>
      </c>
      <c r="D9" s="315"/>
      <c r="E9" s="314">
        <v>1103297383</v>
      </c>
      <c r="F9" s="315"/>
      <c r="G9" s="314">
        <v>190017267</v>
      </c>
      <c r="H9" s="315"/>
      <c r="I9" s="314">
        <v>144270492</v>
      </c>
      <c r="J9" s="315"/>
      <c r="K9" s="314">
        <v>27454330</v>
      </c>
      <c r="L9" s="315"/>
      <c r="M9" s="314">
        <v>3517143406</v>
      </c>
      <c r="N9" s="315"/>
      <c r="O9" s="314">
        <v>40520898</v>
      </c>
      <c r="P9" s="315"/>
      <c r="Q9" s="314">
        <v>5260501349</v>
      </c>
      <c r="R9" s="315"/>
    </row>
    <row r="10" spans="1:18" ht="13.5" customHeight="1">
      <c r="A10" s="316" t="s">
        <v>365</v>
      </c>
      <c r="B10" s="316"/>
      <c r="C10" s="314" t="s">
        <v>11</v>
      </c>
      <c r="D10" s="315"/>
      <c r="E10" s="314" t="s">
        <v>11</v>
      </c>
      <c r="F10" s="315"/>
      <c r="G10" s="314" t="s">
        <v>11</v>
      </c>
      <c r="H10" s="315"/>
      <c r="I10" s="314" t="s">
        <v>11</v>
      </c>
      <c r="J10" s="315"/>
      <c r="K10" s="314">
        <v>0</v>
      </c>
      <c r="L10" s="315"/>
      <c r="M10" s="314" t="s">
        <v>11</v>
      </c>
      <c r="N10" s="315"/>
      <c r="O10" s="314" t="s">
        <v>11</v>
      </c>
      <c r="P10" s="315"/>
      <c r="Q10" s="314">
        <v>0</v>
      </c>
      <c r="R10" s="315"/>
    </row>
    <row r="11" spans="1:18" ht="13.5" customHeight="1">
      <c r="A11" s="313" t="s">
        <v>366</v>
      </c>
      <c r="B11" s="313"/>
      <c r="C11" s="314" t="s">
        <v>11</v>
      </c>
      <c r="D11" s="315"/>
      <c r="E11" s="314" t="s">
        <v>11</v>
      </c>
      <c r="F11" s="315"/>
      <c r="G11" s="314" t="s">
        <v>11</v>
      </c>
      <c r="H11" s="315"/>
      <c r="I11" s="314" t="s">
        <v>11</v>
      </c>
      <c r="J11" s="315"/>
      <c r="K11" s="314" t="s">
        <v>11</v>
      </c>
      <c r="L11" s="315"/>
      <c r="M11" s="314" t="s">
        <v>11</v>
      </c>
      <c r="N11" s="315"/>
      <c r="O11" s="314" t="s">
        <v>11</v>
      </c>
      <c r="P11" s="315"/>
      <c r="Q11" s="314" t="s">
        <v>11</v>
      </c>
      <c r="R11" s="315"/>
    </row>
    <row r="12" spans="1:18" ht="13.5" customHeight="1">
      <c r="A12" s="316" t="s">
        <v>367</v>
      </c>
      <c r="B12" s="316"/>
      <c r="C12" s="314" t="s">
        <v>11</v>
      </c>
      <c r="D12" s="315"/>
      <c r="E12" s="314" t="s">
        <v>11</v>
      </c>
      <c r="F12" s="315"/>
      <c r="G12" s="314" t="s">
        <v>11</v>
      </c>
      <c r="H12" s="315"/>
      <c r="I12" s="314" t="s">
        <v>11</v>
      </c>
      <c r="J12" s="315"/>
      <c r="K12" s="314" t="s">
        <v>11</v>
      </c>
      <c r="L12" s="315"/>
      <c r="M12" s="314" t="s">
        <v>11</v>
      </c>
      <c r="N12" s="315"/>
      <c r="O12" s="314" t="s">
        <v>11</v>
      </c>
      <c r="P12" s="315"/>
      <c r="Q12" s="314" t="s">
        <v>11</v>
      </c>
      <c r="R12" s="315"/>
    </row>
    <row r="13" spans="1:18" ht="13.5" customHeight="1">
      <c r="A13" s="316" t="s">
        <v>368</v>
      </c>
      <c r="B13" s="316"/>
      <c r="C13" s="314" t="s">
        <v>11</v>
      </c>
      <c r="D13" s="315"/>
      <c r="E13" s="314" t="s">
        <v>11</v>
      </c>
      <c r="F13" s="315"/>
      <c r="G13" s="314" t="s">
        <v>11</v>
      </c>
      <c r="H13" s="315"/>
      <c r="I13" s="314" t="s">
        <v>11</v>
      </c>
      <c r="J13" s="315"/>
      <c r="K13" s="314" t="s">
        <v>11</v>
      </c>
      <c r="L13" s="315"/>
      <c r="M13" s="314" t="s">
        <v>11</v>
      </c>
      <c r="N13" s="315"/>
      <c r="O13" s="314" t="s">
        <v>11</v>
      </c>
      <c r="P13" s="315"/>
      <c r="Q13" s="314" t="s">
        <v>11</v>
      </c>
      <c r="R13" s="315"/>
    </row>
    <row r="14" spans="1:18" ht="13.5" customHeight="1">
      <c r="A14" s="316" t="s">
        <v>369</v>
      </c>
      <c r="B14" s="316"/>
      <c r="C14" s="314">
        <v>0</v>
      </c>
      <c r="D14" s="315"/>
      <c r="E14" s="314">
        <v>2395215523</v>
      </c>
      <c r="F14" s="315"/>
      <c r="G14" s="314">
        <v>2980000</v>
      </c>
      <c r="H14" s="315"/>
      <c r="I14" s="314">
        <v>24140000</v>
      </c>
      <c r="J14" s="315"/>
      <c r="K14" s="314">
        <v>0</v>
      </c>
      <c r="L14" s="315"/>
      <c r="M14" s="314" t="s">
        <v>11</v>
      </c>
      <c r="N14" s="315"/>
      <c r="O14" s="314">
        <v>21019433</v>
      </c>
      <c r="P14" s="315"/>
      <c r="Q14" s="314">
        <v>2443354956</v>
      </c>
      <c r="R14" s="315"/>
    </row>
    <row r="15" spans="1:18" ht="13.5" customHeight="1">
      <c r="A15" s="327" t="s">
        <v>370</v>
      </c>
      <c r="B15" s="328"/>
      <c r="C15" s="314">
        <v>56558097084</v>
      </c>
      <c r="D15" s="315"/>
      <c r="E15" s="314">
        <v>549505225</v>
      </c>
      <c r="F15" s="315"/>
      <c r="G15" s="314">
        <v>6101261</v>
      </c>
      <c r="H15" s="315"/>
      <c r="I15" s="314">
        <v>71794335</v>
      </c>
      <c r="J15" s="315"/>
      <c r="K15" s="314">
        <v>4931811601</v>
      </c>
      <c r="L15" s="315"/>
      <c r="M15" s="314">
        <v>2228850</v>
      </c>
      <c r="N15" s="315"/>
      <c r="O15" s="314">
        <v>111944937</v>
      </c>
      <c r="P15" s="315"/>
      <c r="Q15" s="314">
        <v>62231483293</v>
      </c>
      <c r="R15" s="315"/>
    </row>
    <row r="16" spans="1:18" ht="13.5" customHeight="1">
      <c r="A16" s="316" t="s">
        <v>371</v>
      </c>
      <c r="B16" s="316"/>
      <c r="C16" s="314">
        <v>30140083607</v>
      </c>
      <c r="D16" s="315"/>
      <c r="E16" s="314">
        <v>278637072</v>
      </c>
      <c r="F16" s="315"/>
      <c r="G16" s="314" t="s">
        <v>11</v>
      </c>
      <c r="H16" s="315"/>
      <c r="I16" s="314">
        <v>13330101</v>
      </c>
      <c r="J16" s="315"/>
      <c r="K16" s="314">
        <v>3304096354</v>
      </c>
      <c r="L16" s="315"/>
      <c r="M16" s="314" t="s">
        <v>11</v>
      </c>
      <c r="N16" s="315"/>
      <c r="O16" s="314" t="s">
        <v>11</v>
      </c>
      <c r="P16" s="315"/>
      <c r="Q16" s="314">
        <v>33736147134</v>
      </c>
      <c r="R16" s="315"/>
    </row>
    <row r="17" spans="1:18" ht="13.5" customHeight="1">
      <c r="A17" s="316" t="s">
        <v>363</v>
      </c>
      <c r="B17" s="316"/>
      <c r="C17" s="314">
        <v>1791754144</v>
      </c>
      <c r="D17" s="315"/>
      <c r="E17" s="314">
        <v>243737737</v>
      </c>
      <c r="F17" s="315"/>
      <c r="G17" s="314" t="s">
        <v>11</v>
      </c>
      <c r="H17" s="315"/>
      <c r="I17" s="314">
        <v>44694234</v>
      </c>
      <c r="J17" s="315"/>
      <c r="K17" s="314">
        <v>662973285</v>
      </c>
      <c r="L17" s="315"/>
      <c r="M17" s="314">
        <v>112320</v>
      </c>
      <c r="N17" s="315"/>
      <c r="O17" s="314" t="s">
        <v>11</v>
      </c>
      <c r="P17" s="315"/>
      <c r="Q17" s="314">
        <v>2743271720</v>
      </c>
      <c r="R17" s="315"/>
    </row>
    <row r="18" spans="1:18" ht="13.5" customHeight="1">
      <c r="A18" s="313" t="s">
        <v>364</v>
      </c>
      <c r="B18" s="313"/>
      <c r="C18" s="314">
        <v>24546340533</v>
      </c>
      <c r="D18" s="315"/>
      <c r="E18" s="314">
        <v>27130416</v>
      </c>
      <c r="F18" s="315"/>
      <c r="G18" s="314">
        <v>6101261</v>
      </c>
      <c r="H18" s="315"/>
      <c r="I18" s="314">
        <v>13770000</v>
      </c>
      <c r="J18" s="315"/>
      <c r="K18" s="314">
        <v>964741962</v>
      </c>
      <c r="L18" s="315"/>
      <c r="M18" s="314">
        <v>2116530</v>
      </c>
      <c r="N18" s="315"/>
      <c r="O18" s="314">
        <v>111944937</v>
      </c>
      <c r="P18" s="315"/>
      <c r="Q18" s="314">
        <v>25672145639</v>
      </c>
      <c r="R18" s="315"/>
    </row>
    <row r="19" spans="1:18" ht="13.5" customHeight="1">
      <c r="A19" s="316" t="s">
        <v>368</v>
      </c>
      <c r="B19" s="316"/>
      <c r="C19" s="314" t="s">
        <v>11</v>
      </c>
      <c r="D19" s="315"/>
      <c r="E19" s="314" t="s">
        <v>11</v>
      </c>
      <c r="F19" s="315"/>
      <c r="G19" s="314" t="s">
        <v>11</v>
      </c>
      <c r="H19" s="315"/>
      <c r="I19" s="314" t="s">
        <v>11</v>
      </c>
      <c r="J19" s="315"/>
      <c r="K19" s="314" t="s">
        <v>11</v>
      </c>
      <c r="L19" s="315"/>
      <c r="M19" s="314" t="s">
        <v>11</v>
      </c>
      <c r="N19" s="315"/>
      <c r="O19" s="314" t="s">
        <v>11</v>
      </c>
      <c r="P19" s="315"/>
      <c r="Q19" s="314" t="s">
        <v>11</v>
      </c>
      <c r="R19" s="315"/>
    </row>
    <row r="20" spans="1:18" ht="13.5" customHeight="1">
      <c r="A20" s="313" t="s">
        <v>369</v>
      </c>
      <c r="B20" s="313"/>
      <c r="C20" s="314">
        <v>79918800</v>
      </c>
      <c r="D20" s="315"/>
      <c r="E20" s="314">
        <v>0</v>
      </c>
      <c r="F20" s="315"/>
      <c r="G20" s="314" t="s">
        <v>11</v>
      </c>
      <c r="H20" s="315"/>
      <c r="I20" s="314" t="s">
        <v>11</v>
      </c>
      <c r="J20" s="315"/>
      <c r="K20" s="314">
        <v>0</v>
      </c>
      <c r="L20" s="315"/>
      <c r="M20" s="314" t="s">
        <v>11</v>
      </c>
      <c r="N20" s="315"/>
      <c r="O20" s="314" t="s">
        <v>11</v>
      </c>
      <c r="P20" s="315"/>
      <c r="Q20" s="314">
        <v>79918800</v>
      </c>
      <c r="R20" s="315"/>
    </row>
    <row r="21" spans="1:18" ht="13.5" customHeight="1">
      <c r="A21" s="329" t="s">
        <v>372</v>
      </c>
      <c r="B21" s="330"/>
      <c r="C21" s="314">
        <v>554688</v>
      </c>
      <c r="D21" s="315"/>
      <c r="E21" s="314">
        <v>63402395</v>
      </c>
      <c r="F21" s="315"/>
      <c r="G21" s="314">
        <v>14460611</v>
      </c>
      <c r="H21" s="315"/>
      <c r="I21" s="314">
        <v>55869378</v>
      </c>
      <c r="J21" s="315"/>
      <c r="K21" s="314">
        <v>25797707</v>
      </c>
      <c r="L21" s="315"/>
      <c r="M21" s="314">
        <v>67323854</v>
      </c>
      <c r="N21" s="315"/>
      <c r="O21" s="314">
        <v>50304988</v>
      </c>
      <c r="P21" s="315"/>
      <c r="Q21" s="314">
        <v>277713621</v>
      </c>
      <c r="R21" s="315"/>
    </row>
    <row r="22" spans="1:18" ht="13.5" customHeight="1">
      <c r="A22" s="331" t="s">
        <v>324</v>
      </c>
      <c r="B22" s="331"/>
      <c r="C22" s="314">
        <v>65632011703</v>
      </c>
      <c r="D22" s="315"/>
      <c r="E22" s="314">
        <v>50701956323</v>
      </c>
      <c r="F22" s="315"/>
      <c r="G22" s="314">
        <v>7870724975</v>
      </c>
      <c r="H22" s="315"/>
      <c r="I22" s="314">
        <v>18046105281</v>
      </c>
      <c r="J22" s="315"/>
      <c r="K22" s="314">
        <v>12920043985</v>
      </c>
      <c r="L22" s="315"/>
      <c r="M22" s="314">
        <v>4397804238</v>
      </c>
      <c r="N22" s="315"/>
      <c r="O22" s="314">
        <v>15252374976</v>
      </c>
      <c r="P22" s="315"/>
      <c r="Q22" s="314">
        <v>174821021481</v>
      </c>
      <c r="R22" s="315"/>
    </row>
    <row r="23" ht="13.5" customHeight="1"/>
    <row r="24" ht="13.5" customHeight="1"/>
    <row r="25" ht="13.5" customHeight="1"/>
    <row r="26" ht="13.5" customHeight="1"/>
  </sheetData>
  <sheetProtection/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