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契約監理課\入札及び契約審査会\R01入札及び契約審査会\第9回（R1.10.24）\1.契約係\04週休２日、平準化について\PDF化（HP用）\"/>
    </mc:Choice>
  </mc:AlternateContent>
  <bookViews>
    <workbookView xWindow="0" yWindow="0" windowWidth="18480" windowHeight="6765" activeTab="1"/>
  </bookViews>
  <sheets>
    <sheet name="実施経過書（様式）" sheetId="3" r:id="rId1"/>
    <sheet name="実施経過書（記載例）" sheetId="4" r:id="rId2"/>
    <sheet name="実施経過書（入力用）" sheetId="1" r:id="rId3"/>
  </sheets>
  <definedNames>
    <definedName name="_xlnm.Print_Area" localSheetId="1">'実施経過書（記載例）'!$A$1:$AM$55</definedName>
    <definedName name="_xlnm.Print_Area" localSheetId="2">'実施経過書（入力用）'!$A$1:$AM$330</definedName>
    <definedName name="_xlnm.Print_Area" localSheetId="0">'実施経過書（様式）'!$A$1:$AM$55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0" i="3" l="1"/>
  <c r="AJ40" i="4"/>
  <c r="AJ315" i="1" l="1"/>
  <c r="AJ260" i="1"/>
  <c r="AJ205" i="1"/>
  <c r="AJ150" i="1"/>
  <c r="AJ95" i="1"/>
  <c r="AJ40" i="1"/>
  <c r="G277" i="1" l="1"/>
  <c r="G222" i="1"/>
  <c r="G167" i="1"/>
  <c r="G112" i="1"/>
  <c r="G57" i="1"/>
  <c r="H57" i="1"/>
  <c r="H112" i="1" s="1"/>
  <c r="H167" i="1" s="1"/>
  <c r="H222" i="1" s="1"/>
  <c r="H277" i="1" s="1"/>
  <c r="H56" i="1"/>
  <c r="AL39" i="4" l="1"/>
  <c r="AL42" i="4" s="1"/>
  <c r="AJ39" i="4"/>
  <c r="AL41" i="4" s="1"/>
  <c r="AL46" i="4" s="1"/>
  <c r="AL38" i="4"/>
  <c r="AJ38" i="4"/>
  <c r="AI3" i="4"/>
  <c r="AI5" i="4" s="1"/>
  <c r="AH3" i="4"/>
  <c r="AH5" i="4" s="1"/>
  <c r="AH6" i="4" s="1"/>
  <c r="AG3" i="4"/>
  <c r="AG5" i="4" s="1"/>
  <c r="AF3" i="4"/>
  <c r="AF5" i="4" s="1"/>
  <c r="AE3" i="4"/>
  <c r="AE5" i="4" s="1"/>
  <c r="AD3" i="4"/>
  <c r="AD5" i="4" s="1"/>
  <c r="AD6" i="4" s="1"/>
  <c r="AC3" i="4"/>
  <c r="AC5" i="4" s="1"/>
  <c r="AB3" i="4"/>
  <c r="AB5" i="4" s="1"/>
  <c r="AA3" i="4"/>
  <c r="AA5" i="4" s="1"/>
  <c r="Z3" i="4"/>
  <c r="Z5" i="4" s="1"/>
  <c r="Z6" i="4" s="1"/>
  <c r="Y3" i="4"/>
  <c r="Y5" i="4" s="1"/>
  <c r="X3" i="4"/>
  <c r="X5" i="4" s="1"/>
  <c r="W3" i="4"/>
  <c r="W5" i="4" s="1"/>
  <c r="V3" i="4"/>
  <c r="V5" i="4" s="1"/>
  <c r="V6" i="4" s="1"/>
  <c r="U3" i="4"/>
  <c r="U5" i="4" s="1"/>
  <c r="T3" i="4"/>
  <c r="T5" i="4" s="1"/>
  <c r="S3" i="4"/>
  <c r="S5" i="4" s="1"/>
  <c r="R3" i="4"/>
  <c r="R5" i="4" s="1"/>
  <c r="R6" i="4" s="1"/>
  <c r="Q3" i="4"/>
  <c r="Q5" i="4" s="1"/>
  <c r="P3" i="4"/>
  <c r="P5" i="4" s="1"/>
  <c r="O3" i="4"/>
  <c r="O5" i="4" s="1"/>
  <c r="N3" i="4"/>
  <c r="N5" i="4" s="1"/>
  <c r="N6" i="4" s="1"/>
  <c r="M3" i="4"/>
  <c r="M5" i="4" s="1"/>
  <c r="L3" i="4"/>
  <c r="L5" i="4" s="1"/>
  <c r="K3" i="4"/>
  <c r="K5" i="4" s="1"/>
  <c r="J3" i="4"/>
  <c r="J5" i="4" s="1"/>
  <c r="J6" i="4" s="1"/>
  <c r="I3" i="4"/>
  <c r="I5" i="4" s="1"/>
  <c r="H3" i="4"/>
  <c r="H5" i="4" s="1"/>
  <c r="G3" i="4"/>
  <c r="G5" i="4" s="1"/>
  <c r="F3" i="4"/>
  <c r="F5" i="4" s="1"/>
  <c r="F6" i="4" s="1"/>
  <c r="E3" i="4"/>
  <c r="E5" i="4" s="1"/>
  <c r="AL39" i="3"/>
  <c r="AL42" i="3" s="1"/>
  <c r="AL47" i="3" s="1"/>
  <c r="AJ39" i="3"/>
  <c r="AL41" i="3" s="1"/>
  <c r="AL38" i="3"/>
  <c r="AJ38" i="3"/>
  <c r="AI3" i="3"/>
  <c r="AI5" i="3" s="1"/>
  <c r="AH3" i="3"/>
  <c r="AH5" i="3" s="1"/>
  <c r="AG3" i="3"/>
  <c r="AG5" i="3" s="1"/>
  <c r="AF3" i="3"/>
  <c r="AF5" i="3" s="1"/>
  <c r="AE3" i="3"/>
  <c r="AE5" i="3" s="1"/>
  <c r="AD3" i="3"/>
  <c r="AD5" i="3" s="1"/>
  <c r="AC3" i="3"/>
  <c r="AC5" i="3" s="1"/>
  <c r="AB3" i="3"/>
  <c r="AB5" i="3" s="1"/>
  <c r="AA3" i="3"/>
  <c r="AA5" i="3" s="1"/>
  <c r="Z3" i="3"/>
  <c r="Z5" i="3" s="1"/>
  <c r="Y3" i="3"/>
  <c r="Y5" i="3" s="1"/>
  <c r="X3" i="3"/>
  <c r="X5" i="3" s="1"/>
  <c r="W3" i="3"/>
  <c r="W5" i="3" s="1"/>
  <c r="V3" i="3"/>
  <c r="V5" i="3" s="1"/>
  <c r="U3" i="3"/>
  <c r="U5" i="3" s="1"/>
  <c r="T3" i="3"/>
  <c r="T5" i="3" s="1"/>
  <c r="S3" i="3"/>
  <c r="S5" i="3" s="1"/>
  <c r="R3" i="3"/>
  <c r="R5" i="3" s="1"/>
  <c r="Q3" i="3"/>
  <c r="Q5" i="3" s="1"/>
  <c r="P3" i="3"/>
  <c r="P5" i="3" s="1"/>
  <c r="O3" i="3"/>
  <c r="O5" i="3" s="1"/>
  <c r="N3" i="3"/>
  <c r="N5" i="3" s="1"/>
  <c r="M3" i="3"/>
  <c r="M5" i="3" s="1"/>
  <c r="L3" i="3"/>
  <c r="L5" i="3" s="1"/>
  <c r="K3" i="3"/>
  <c r="K5" i="3" s="1"/>
  <c r="J3" i="3"/>
  <c r="J5" i="3" s="1"/>
  <c r="I3" i="3"/>
  <c r="I5" i="3" s="1"/>
  <c r="H3" i="3"/>
  <c r="H5" i="3" s="1"/>
  <c r="G3" i="3"/>
  <c r="G5" i="3" s="1"/>
  <c r="F3" i="3"/>
  <c r="F5" i="3" s="1"/>
  <c r="E3" i="3"/>
  <c r="E5" i="3" s="1"/>
  <c r="G4" i="4" l="1"/>
  <c r="G6" i="4"/>
  <c r="K4" i="4"/>
  <c r="K6" i="4"/>
  <c r="O4" i="4"/>
  <c r="O6" i="4"/>
  <c r="S4" i="4"/>
  <c r="S6" i="4"/>
  <c r="W4" i="4"/>
  <c r="W6" i="4"/>
  <c r="AA4" i="4"/>
  <c r="AA6" i="4"/>
  <c r="AE4" i="4"/>
  <c r="AE6" i="4"/>
  <c r="AI4" i="4"/>
  <c r="AI6" i="4"/>
  <c r="AL47" i="4"/>
  <c r="AL44" i="4"/>
  <c r="H4" i="4"/>
  <c r="H6" i="4"/>
  <c r="L4" i="4"/>
  <c r="L6" i="4"/>
  <c r="P4" i="4"/>
  <c r="P6" i="4"/>
  <c r="T4" i="4"/>
  <c r="T6" i="4"/>
  <c r="X4" i="4"/>
  <c r="X6" i="4"/>
  <c r="AB4" i="4"/>
  <c r="AB6" i="4"/>
  <c r="AF4" i="4"/>
  <c r="AF6" i="4"/>
  <c r="E6" i="4"/>
  <c r="E4" i="4"/>
  <c r="I6" i="4"/>
  <c r="I4" i="4"/>
  <c r="M6" i="4"/>
  <c r="M4" i="4"/>
  <c r="Q6" i="4"/>
  <c r="Q4" i="4"/>
  <c r="U6" i="4"/>
  <c r="U4" i="4"/>
  <c r="Y6" i="4"/>
  <c r="Y4" i="4"/>
  <c r="AC6" i="4"/>
  <c r="AC4" i="4"/>
  <c r="AG6" i="4"/>
  <c r="AG4" i="4"/>
  <c r="F4" i="4"/>
  <c r="J4" i="4"/>
  <c r="N4" i="4"/>
  <c r="R4" i="4"/>
  <c r="V4" i="4"/>
  <c r="Z4" i="4"/>
  <c r="AD4" i="4"/>
  <c r="AH4" i="4"/>
  <c r="G6" i="3"/>
  <c r="G4" i="3"/>
  <c r="H4" i="3"/>
  <c r="H6" i="3"/>
  <c r="L4" i="3"/>
  <c r="L6" i="3"/>
  <c r="P4" i="3"/>
  <c r="P6" i="3"/>
  <c r="T4" i="3"/>
  <c r="T6" i="3"/>
  <c r="X4" i="3"/>
  <c r="X6" i="3"/>
  <c r="AB4" i="3"/>
  <c r="AB6" i="3"/>
  <c r="AF4" i="3"/>
  <c r="AF6" i="3"/>
  <c r="I4" i="3"/>
  <c r="I6" i="3"/>
  <c r="M4" i="3"/>
  <c r="M6" i="3"/>
  <c r="Q4" i="3"/>
  <c r="Q6" i="3"/>
  <c r="U4" i="3"/>
  <c r="U6" i="3"/>
  <c r="Y4" i="3"/>
  <c r="Y6" i="3"/>
  <c r="AC4" i="3"/>
  <c r="AC6" i="3"/>
  <c r="AG4" i="3"/>
  <c r="AG6" i="3"/>
  <c r="F6" i="3"/>
  <c r="F4" i="3"/>
  <c r="J6" i="3"/>
  <c r="J4" i="3"/>
  <c r="N6" i="3"/>
  <c r="N4" i="3"/>
  <c r="R6" i="3"/>
  <c r="R4" i="3"/>
  <c r="V6" i="3"/>
  <c r="V4" i="3"/>
  <c r="Z6" i="3"/>
  <c r="Z4" i="3"/>
  <c r="AD6" i="3"/>
  <c r="AD4" i="3"/>
  <c r="AH6" i="3"/>
  <c r="AH4" i="3"/>
  <c r="AL46" i="3"/>
  <c r="AL44" i="3"/>
  <c r="E4" i="3"/>
  <c r="E6" i="3"/>
  <c r="K6" i="3"/>
  <c r="K4" i="3"/>
  <c r="O6" i="3"/>
  <c r="O4" i="3"/>
  <c r="S6" i="3"/>
  <c r="S4" i="3"/>
  <c r="W6" i="3"/>
  <c r="W4" i="3"/>
  <c r="AA6" i="3"/>
  <c r="AA4" i="3"/>
  <c r="AE6" i="3"/>
  <c r="AE4" i="3"/>
  <c r="AI6" i="3"/>
  <c r="AI4" i="3"/>
  <c r="AL49" i="4" l="1"/>
  <c r="AL49" i="3"/>
  <c r="AL203" i="1"/>
  <c r="AI3" i="1"/>
  <c r="AI5" i="1" s="1"/>
  <c r="AH3" i="1"/>
  <c r="AH5" i="1" s="1"/>
  <c r="AG3" i="1"/>
  <c r="AG5" i="1" s="1"/>
  <c r="AF3" i="1"/>
  <c r="AF5" i="1" s="1"/>
  <c r="AE3" i="1"/>
  <c r="AE5" i="1" s="1"/>
  <c r="AD3" i="1"/>
  <c r="AD5" i="1" s="1"/>
  <c r="AC3" i="1"/>
  <c r="AC5" i="1" s="1"/>
  <c r="AB3" i="1"/>
  <c r="AB5" i="1" s="1"/>
  <c r="AA3" i="1"/>
  <c r="AA5" i="1" s="1"/>
  <c r="Z3" i="1"/>
  <c r="Z5" i="1" s="1"/>
  <c r="Y3" i="1"/>
  <c r="Y5" i="1" s="1"/>
  <c r="X3" i="1"/>
  <c r="X5" i="1" s="1"/>
  <c r="W3" i="1"/>
  <c r="W5" i="1" s="1"/>
  <c r="V3" i="1"/>
  <c r="V5" i="1" s="1"/>
  <c r="U3" i="1"/>
  <c r="U5" i="1" s="1"/>
  <c r="T3" i="1"/>
  <c r="T5" i="1" s="1"/>
  <c r="S3" i="1"/>
  <c r="S5" i="1" s="1"/>
  <c r="R3" i="1"/>
  <c r="R5" i="1" s="1"/>
  <c r="Q3" i="1"/>
  <c r="Q5" i="1" s="1"/>
  <c r="P3" i="1"/>
  <c r="P5" i="1" s="1"/>
  <c r="O3" i="1"/>
  <c r="O5" i="1" s="1"/>
  <c r="N3" i="1"/>
  <c r="N5" i="1" s="1"/>
  <c r="M3" i="1"/>
  <c r="M5" i="1" s="1"/>
  <c r="L3" i="1"/>
  <c r="L5" i="1" s="1"/>
  <c r="K3" i="1"/>
  <c r="K5" i="1" s="1"/>
  <c r="J3" i="1"/>
  <c r="J5" i="1" s="1"/>
  <c r="I3" i="1"/>
  <c r="I5" i="1" s="1"/>
  <c r="H3" i="1"/>
  <c r="H5" i="1" s="1"/>
  <c r="G3" i="1"/>
  <c r="G5" i="1" s="1"/>
  <c r="F3" i="1"/>
  <c r="F5" i="1" s="1"/>
  <c r="E3" i="1"/>
  <c r="E5" i="1" s="1"/>
  <c r="AL314" i="1"/>
  <c r="AL317" i="1" s="1"/>
  <c r="AL313" i="1"/>
  <c r="AL259" i="1"/>
  <c r="AL262" i="1" s="1"/>
  <c r="AL258" i="1"/>
  <c r="AL204" i="1"/>
  <c r="AL207" i="1" s="1"/>
  <c r="AL149" i="1"/>
  <c r="AL152" i="1" s="1"/>
  <c r="AL148" i="1"/>
  <c r="AL94" i="1"/>
  <c r="AL97" i="1" s="1"/>
  <c r="AL93" i="1"/>
  <c r="AL39" i="1"/>
  <c r="AL42" i="1" s="1"/>
  <c r="AL47" i="1" s="1"/>
  <c r="AL38" i="1"/>
  <c r="C157" i="1"/>
  <c r="B157" i="1"/>
  <c r="C156" i="1"/>
  <c r="B156" i="1"/>
  <c r="C155" i="1"/>
  <c r="B155" i="1"/>
  <c r="C154" i="1"/>
  <c r="B154" i="1"/>
  <c r="C153" i="1"/>
  <c r="B153" i="1"/>
  <c r="B152" i="1"/>
  <c r="C103" i="1"/>
  <c r="C158" i="1" s="1"/>
  <c r="B103" i="1"/>
  <c r="B158" i="1" s="1"/>
  <c r="C102" i="1"/>
  <c r="B102" i="1"/>
  <c r="C101" i="1"/>
  <c r="B101" i="1"/>
  <c r="C100" i="1"/>
  <c r="B100" i="1"/>
  <c r="C99" i="1"/>
  <c r="B99" i="1"/>
  <c r="C98" i="1"/>
  <c r="B98" i="1"/>
  <c r="C97" i="1"/>
  <c r="C152" i="1" s="1"/>
  <c r="B97" i="1"/>
  <c r="AJ314" i="1"/>
  <c r="AL316" i="1" s="1"/>
  <c r="AJ313" i="1"/>
  <c r="AJ259" i="1"/>
  <c r="AL261" i="1" s="1"/>
  <c r="AJ258" i="1"/>
  <c r="AJ204" i="1"/>
  <c r="AL206" i="1" s="1"/>
  <c r="AJ203" i="1"/>
  <c r="C60" i="1"/>
  <c r="B60" i="1"/>
  <c r="AC58" i="1" s="1"/>
  <c r="AJ149" i="1"/>
  <c r="AL151" i="1" s="1"/>
  <c r="AJ148" i="1"/>
  <c r="H111" i="1"/>
  <c r="H166" i="1" s="1"/>
  <c r="H221" i="1" s="1"/>
  <c r="H276" i="1" s="1"/>
  <c r="AJ94" i="1"/>
  <c r="AL96" i="1" s="1"/>
  <c r="AJ93" i="1"/>
  <c r="AJ39" i="1"/>
  <c r="AL41" i="1" s="1"/>
  <c r="AL46" i="1" s="1"/>
  <c r="AJ38" i="1"/>
  <c r="U58" i="1" l="1"/>
  <c r="M58" i="1"/>
  <c r="AL102" i="1"/>
  <c r="AL157" i="1" s="1"/>
  <c r="AL212" i="1" s="1"/>
  <c r="AL267" i="1" s="1"/>
  <c r="AL322" i="1" s="1"/>
  <c r="AL101" i="1"/>
  <c r="AL156" i="1" s="1"/>
  <c r="AL211" i="1" s="1"/>
  <c r="AL266" i="1" s="1"/>
  <c r="AL321" i="1" s="1"/>
  <c r="Q58" i="1"/>
  <c r="Q60" i="1" s="1"/>
  <c r="AG58" i="1"/>
  <c r="AG60" i="1" s="1"/>
  <c r="AG59" i="1" s="1"/>
  <c r="C115" i="1"/>
  <c r="AC60" i="1"/>
  <c r="AC59" i="1" s="1"/>
  <c r="U60" i="1"/>
  <c r="U59" i="1" s="1"/>
  <c r="M60" i="1"/>
  <c r="E58" i="1"/>
  <c r="E60" i="1" s="1"/>
  <c r="AF58" i="1"/>
  <c r="AF60" i="1" s="1"/>
  <c r="AF59" i="1" s="1"/>
  <c r="AB58" i="1"/>
  <c r="AB60" i="1" s="1"/>
  <c r="AB59" i="1" s="1"/>
  <c r="X58" i="1"/>
  <c r="T58" i="1"/>
  <c r="T60" i="1" s="1"/>
  <c r="T59" i="1" s="1"/>
  <c r="P58" i="1"/>
  <c r="P60" i="1" s="1"/>
  <c r="L58" i="1"/>
  <c r="L60" i="1" s="1"/>
  <c r="L59" i="1" s="1"/>
  <c r="H58" i="1"/>
  <c r="AI58" i="1"/>
  <c r="AI60" i="1" s="1"/>
  <c r="AI61" i="1" s="1"/>
  <c r="AE58" i="1"/>
  <c r="AE60" i="1" s="1"/>
  <c r="AA58" i="1"/>
  <c r="AA60" i="1" s="1"/>
  <c r="W58" i="1"/>
  <c r="W60" i="1" s="1"/>
  <c r="S58" i="1"/>
  <c r="S60" i="1" s="1"/>
  <c r="S61" i="1" s="1"/>
  <c r="O58" i="1"/>
  <c r="O60" i="1" s="1"/>
  <c r="K58" i="1"/>
  <c r="K60" i="1" s="1"/>
  <c r="G58" i="1"/>
  <c r="G60" i="1" s="1"/>
  <c r="AH58" i="1"/>
  <c r="AH60" i="1" s="1"/>
  <c r="AH61" i="1" s="1"/>
  <c r="AD58" i="1"/>
  <c r="AD60" i="1" s="1"/>
  <c r="Z58" i="1"/>
  <c r="Z60" i="1" s="1"/>
  <c r="Z61" i="1" s="1"/>
  <c r="V58" i="1"/>
  <c r="V60" i="1" s="1"/>
  <c r="V59" i="1" s="1"/>
  <c r="R58" i="1"/>
  <c r="R60" i="1" s="1"/>
  <c r="N58" i="1"/>
  <c r="N60" i="1" s="1"/>
  <c r="N61" i="1" s="1"/>
  <c r="J58" i="1"/>
  <c r="J60" i="1" s="1"/>
  <c r="F58" i="1"/>
  <c r="F60" i="1" s="1"/>
  <c r="I58" i="1"/>
  <c r="I60" i="1" s="1"/>
  <c r="Y58" i="1"/>
  <c r="Y60" i="1" s="1"/>
  <c r="Y59" i="1" s="1"/>
  <c r="H60" i="1"/>
  <c r="H59" i="1" s="1"/>
  <c r="X60" i="1"/>
  <c r="X61" i="1" s="1"/>
  <c r="X59" i="1"/>
  <c r="M59" i="1"/>
  <c r="M61" i="1"/>
  <c r="H61" i="1"/>
  <c r="T61" i="1"/>
  <c r="AI59" i="1"/>
  <c r="AL49" i="1"/>
  <c r="AL319" i="1"/>
  <c r="AL264" i="1"/>
  <c r="AL209" i="1"/>
  <c r="B115" i="1"/>
  <c r="AL154" i="1"/>
  <c r="AL99" i="1"/>
  <c r="AL4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AC61" i="1" l="1"/>
  <c r="S59" i="1"/>
  <c r="L61" i="1"/>
  <c r="AB61" i="1"/>
  <c r="Q59" i="1"/>
  <c r="Q61" i="1"/>
  <c r="AH59" i="1"/>
  <c r="AL269" i="1"/>
  <c r="AL159" i="1"/>
  <c r="U61" i="1"/>
  <c r="J59" i="1"/>
  <c r="J61" i="1"/>
  <c r="I59" i="1"/>
  <c r="I61" i="1"/>
  <c r="K61" i="1"/>
  <c r="K59" i="1"/>
  <c r="AA61" i="1"/>
  <c r="AA59" i="1"/>
  <c r="Y61" i="1"/>
  <c r="AF61" i="1"/>
  <c r="Z59" i="1"/>
  <c r="AG61" i="1"/>
  <c r="N59" i="1"/>
  <c r="F61" i="1"/>
  <c r="F59" i="1"/>
  <c r="G61" i="1"/>
  <c r="G59" i="1"/>
  <c r="W61" i="1"/>
  <c r="W59" i="1"/>
  <c r="V61" i="1"/>
  <c r="B170" i="1"/>
  <c r="AF113" i="1"/>
  <c r="AF115" i="1" s="1"/>
  <c r="AB113" i="1"/>
  <c r="AB115" i="1" s="1"/>
  <c r="X113" i="1"/>
  <c r="X115" i="1" s="1"/>
  <c r="T113" i="1"/>
  <c r="P113" i="1"/>
  <c r="P115" i="1" s="1"/>
  <c r="L113" i="1"/>
  <c r="L115" i="1" s="1"/>
  <c r="H113" i="1"/>
  <c r="AI113" i="1"/>
  <c r="AI115" i="1" s="1"/>
  <c r="AE113" i="1"/>
  <c r="AE115" i="1" s="1"/>
  <c r="AA113" i="1"/>
  <c r="AA115" i="1" s="1"/>
  <c r="W113" i="1"/>
  <c r="W115" i="1" s="1"/>
  <c r="S113" i="1"/>
  <c r="O113" i="1"/>
  <c r="O115" i="1" s="1"/>
  <c r="K113" i="1"/>
  <c r="K115" i="1" s="1"/>
  <c r="G113" i="1"/>
  <c r="G115" i="1" s="1"/>
  <c r="AH113" i="1"/>
  <c r="AH115" i="1" s="1"/>
  <c r="AD113" i="1"/>
  <c r="Z113" i="1"/>
  <c r="V113" i="1"/>
  <c r="R113" i="1"/>
  <c r="R115" i="1" s="1"/>
  <c r="N113" i="1"/>
  <c r="N115" i="1" s="1"/>
  <c r="J113" i="1"/>
  <c r="J115" i="1" s="1"/>
  <c r="F113" i="1"/>
  <c r="F115" i="1" s="1"/>
  <c r="Y113" i="1"/>
  <c r="Y115" i="1" s="1"/>
  <c r="I113" i="1"/>
  <c r="I115" i="1" s="1"/>
  <c r="U113" i="1"/>
  <c r="U115" i="1" s="1"/>
  <c r="E113" i="1"/>
  <c r="E115" i="1" s="1"/>
  <c r="M113" i="1"/>
  <c r="M115" i="1" s="1"/>
  <c r="AG113" i="1"/>
  <c r="AG115" i="1" s="1"/>
  <c r="Q113" i="1"/>
  <c r="Q115" i="1" s="1"/>
  <c r="AC113" i="1"/>
  <c r="AC115" i="1" s="1"/>
  <c r="AD61" i="1"/>
  <c r="AD59" i="1"/>
  <c r="O61" i="1"/>
  <c r="O59" i="1"/>
  <c r="AE61" i="1"/>
  <c r="AE59" i="1"/>
  <c r="P59" i="1"/>
  <c r="P61" i="1"/>
  <c r="R61" i="1"/>
  <c r="R59" i="1"/>
  <c r="E59" i="1"/>
  <c r="E61" i="1"/>
  <c r="C170" i="1"/>
  <c r="AD115" i="1"/>
  <c r="Z115" i="1"/>
  <c r="V115" i="1"/>
  <c r="T115" i="1"/>
  <c r="H115" i="1"/>
  <c r="S115" i="1"/>
  <c r="AL324" i="1"/>
  <c r="AL214" i="1"/>
  <c r="AL104" i="1"/>
  <c r="L6" i="1"/>
  <c r="X6" i="1"/>
  <c r="AF6" i="1"/>
  <c r="E6" i="1"/>
  <c r="I6" i="1"/>
  <c r="M6" i="1"/>
  <c r="Q6" i="1"/>
  <c r="U6" i="1"/>
  <c r="Y6" i="1"/>
  <c r="AC6" i="1"/>
  <c r="AG6" i="1"/>
  <c r="H6" i="1"/>
  <c r="T6" i="1"/>
  <c r="AB6" i="1"/>
  <c r="F6" i="1"/>
  <c r="J6" i="1"/>
  <c r="N6" i="1"/>
  <c r="R6" i="1"/>
  <c r="V6" i="1"/>
  <c r="Z6" i="1"/>
  <c r="AD6" i="1"/>
  <c r="AH6" i="1"/>
  <c r="P6" i="1"/>
  <c r="G6" i="1"/>
  <c r="K6" i="1"/>
  <c r="O6" i="1"/>
  <c r="S6" i="1"/>
  <c r="W6" i="1"/>
  <c r="AA6" i="1"/>
  <c r="AE6" i="1"/>
  <c r="AI6" i="1"/>
  <c r="M114" i="1" l="1"/>
  <c r="M116" i="1"/>
  <c r="AH114" i="1"/>
  <c r="AH116" i="1"/>
  <c r="AI116" i="1"/>
  <c r="AI114" i="1"/>
  <c r="Y114" i="1"/>
  <c r="Y116" i="1"/>
  <c r="R116" i="1"/>
  <c r="R114" i="1"/>
  <c r="S116" i="1"/>
  <c r="S114" i="1"/>
  <c r="E114" i="1"/>
  <c r="E116" i="1"/>
  <c r="V114" i="1"/>
  <c r="V116" i="1"/>
  <c r="O116" i="1"/>
  <c r="O114" i="1"/>
  <c r="H114" i="1"/>
  <c r="H116" i="1"/>
  <c r="X116" i="1"/>
  <c r="X114" i="1"/>
  <c r="I114" i="1"/>
  <c r="I116" i="1"/>
  <c r="J114" i="1"/>
  <c r="J116" i="1"/>
  <c r="Z114" i="1"/>
  <c r="Z116" i="1"/>
  <c r="W116" i="1"/>
  <c r="W114" i="1"/>
  <c r="U114" i="1"/>
  <c r="U116" i="1"/>
  <c r="AE116" i="1"/>
  <c r="AE114" i="1"/>
  <c r="K116" i="1"/>
  <c r="K114" i="1"/>
  <c r="L114" i="1"/>
  <c r="L116" i="1"/>
  <c r="AB114" i="1"/>
  <c r="AB116" i="1"/>
  <c r="AC114" i="1"/>
  <c r="AC116" i="1"/>
  <c r="N116" i="1"/>
  <c r="N114" i="1"/>
  <c r="AD114" i="1"/>
  <c r="AD116" i="1"/>
  <c r="T114" i="1"/>
  <c r="T116" i="1"/>
  <c r="F116" i="1"/>
  <c r="F114" i="1"/>
  <c r="C225" i="1"/>
  <c r="B225" i="1"/>
  <c r="AI168" i="1"/>
  <c r="AI170" i="1" s="1"/>
  <c r="AE168" i="1"/>
  <c r="AE170" i="1" s="1"/>
  <c r="AA168" i="1"/>
  <c r="AA170" i="1" s="1"/>
  <c r="W168" i="1"/>
  <c r="W170" i="1" s="1"/>
  <c r="S168" i="1"/>
  <c r="S170" i="1" s="1"/>
  <c r="O168" i="1"/>
  <c r="O170" i="1" s="1"/>
  <c r="K168" i="1"/>
  <c r="K170" i="1" s="1"/>
  <c r="G168" i="1"/>
  <c r="G170" i="1" s="1"/>
  <c r="AH168" i="1"/>
  <c r="AH170" i="1" s="1"/>
  <c r="AD168" i="1"/>
  <c r="AD170" i="1" s="1"/>
  <c r="Z168" i="1"/>
  <c r="Z170" i="1" s="1"/>
  <c r="V168" i="1"/>
  <c r="V170" i="1" s="1"/>
  <c r="R168" i="1"/>
  <c r="R170" i="1" s="1"/>
  <c r="N168" i="1"/>
  <c r="N170" i="1" s="1"/>
  <c r="J168" i="1"/>
  <c r="J170" i="1" s="1"/>
  <c r="F168" i="1"/>
  <c r="F170" i="1" s="1"/>
  <c r="AG168" i="1"/>
  <c r="AG170" i="1" s="1"/>
  <c r="AC168" i="1"/>
  <c r="AC170" i="1" s="1"/>
  <c r="Y168" i="1"/>
  <c r="Y170" i="1" s="1"/>
  <c r="U168" i="1"/>
  <c r="U170" i="1" s="1"/>
  <c r="Q168" i="1"/>
  <c r="Q170" i="1" s="1"/>
  <c r="M168" i="1"/>
  <c r="M170" i="1" s="1"/>
  <c r="I168" i="1"/>
  <c r="I170" i="1" s="1"/>
  <c r="E168" i="1"/>
  <c r="E170" i="1" s="1"/>
  <c r="X168" i="1"/>
  <c r="X170" i="1" s="1"/>
  <c r="H168" i="1"/>
  <c r="H170" i="1" s="1"/>
  <c r="T168" i="1"/>
  <c r="T170" i="1" s="1"/>
  <c r="AB168" i="1"/>
  <c r="AB170" i="1" s="1"/>
  <c r="AF168" i="1"/>
  <c r="AF170" i="1" s="1"/>
  <c r="P168" i="1"/>
  <c r="P170" i="1" s="1"/>
  <c r="L168" i="1"/>
  <c r="L170" i="1" s="1"/>
  <c r="AA116" i="1"/>
  <c r="AA114" i="1"/>
  <c r="G116" i="1"/>
  <c r="G114" i="1"/>
  <c r="P114" i="1"/>
  <c r="P116" i="1"/>
  <c r="AF114" i="1"/>
  <c r="AF116" i="1"/>
  <c r="Q114" i="1"/>
  <c r="Q116" i="1"/>
  <c r="AG114" i="1"/>
  <c r="AG116" i="1"/>
  <c r="P169" i="1" l="1"/>
  <c r="P171" i="1"/>
  <c r="N171" i="1"/>
  <c r="N169" i="1"/>
  <c r="AD171" i="1"/>
  <c r="AD169" i="1"/>
  <c r="X171" i="1"/>
  <c r="X169" i="1"/>
  <c r="AG169" i="1"/>
  <c r="AG171" i="1"/>
  <c r="AH171" i="1"/>
  <c r="AH169" i="1"/>
  <c r="AI171" i="1"/>
  <c r="AI169" i="1"/>
  <c r="M169" i="1"/>
  <c r="M171" i="1"/>
  <c r="O171" i="1"/>
  <c r="O169" i="1"/>
  <c r="Q169" i="1"/>
  <c r="Q171" i="1"/>
  <c r="R171" i="1"/>
  <c r="R169" i="1"/>
  <c r="S171" i="1"/>
  <c r="S169" i="1"/>
  <c r="H169" i="1"/>
  <c r="H171" i="1"/>
  <c r="AE171" i="1"/>
  <c r="AE169" i="1"/>
  <c r="AF169" i="1"/>
  <c r="AF171" i="1"/>
  <c r="T171" i="1"/>
  <c r="T169" i="1"/>
  <c r="Y169" i="1"/>
  <c r="Y171" i="1"/>
  <c r="J169" i="1"/>
  <c r="J171" i="1"/>
  <c r="AF223" i="1"/>
  <c r="AB223" i="1"/>
  <c r="X223" i="1"/>
  <c r="T223" i="1"/>
  <c r="T225" i="1" s="1"/>
  <c r="P223" i="1"/>
  <c r="L223" i="1"/>
  <c r="H223" i="1"/>
  <c r="AI223" i="1"/>
  <c r="AI225" i="1" s="1"/>
  <c r="AE223" i="1"/>
  <c r="AA223" i="1"/>
  <c r="W223" i="1"/>
  <c r="S223" i="1"/>
  <c r="S225" i="1" s="1"/>
  <c r="O223" i="1"/>
  <c r="K223" i="1"/>
  <c r="G223" i="1"/>
  <c r="AH223" i="1"/>
  <c r="AH225" i="1" s="1"/>
  <c r="AD223" i="1"/>
  <c r="Z223" i="1"/>
  <c r="V223" i="1"/>
  <c r="R223" i="1"/>
  <c r="R225" i="1" s="1"/>
  <c r="N223" i="1"/>
  <c r="J223" i="1"/>
  <c r="F223" i="1"/>
  <c r="AC223" i="1"/>
  <c r="AC225" i="1" s="1"/>
  <c r="M223" i="1"/>
  <c r="AG223" i="1"/>
  <c r="Y223" i="1"/>
  <c r="I223" i="1"/>
  <c r="I225" i="1" s="1"/>
  <c r="U223" i="1"/>
  <c r="E223" i="1"/>
  <c r="Q223" i="1"/>
  <c r="AC169" i="1"/>
  <c r="AC171" i="1"/>
  <c r="K171" i="1"/>
  <c r="K169" i="1"/>
  <c r="AA171" i="1"/>
  <c r="AA169" i="1"/>
  <c r="L171" i="1"/>
  <c r="L169" i="1"/>
  <c r="AB169" i="1"/>
  <c r="AB171" i="1"/>
  <c r="AG225" i="1"/>
  <c r="Y225" i="1"/>
  <c r="U225" i="1"/>
  <c r="Q225" i="1"/>
  <c r="M225" i="1"/>
  <c r="E225" i="1"/>
  <c r="AF225" i="1"/>
  <c r="AB225" i="1"/>
  <c r="X225" i="1"/>
  <c r="P225" i="1"/>
  <c r="L225" i="1"/>
  <c r="H225" i="1"/>
  <c r="AE225" i="1"/>
  <c r="AA225" i="1"/>
  <c r="W225" i="1"/>
  <c r="O225" i="1"/>
  <c r="K225" i="1"/>
  <c r="G225" i="1"/>
  <c r="V225" i="1"/>
  <c r="F225" i="1"/>
  <c r="J225" i="1"/>
  <c r="AD225" i="1"/>
  <c r="N225" i="1"/>
  <c r="Z225" i="1"/>
  <c r="C280" i="1"/>
  <c r="B280" i="1"/>
  <c r="U169" i="1"/>
  <c r="U171" i="1"/>
  <c r="I169" i="1"/>
  <c r="I171" i="1"/>
  <c r="Z171" i="1"/>
  <c r="Z169" i="1"/>
  <c r="E169" i="1"/>
  <c r="E171" i="1"/>
  <c r="F171" i="1"/>
  <c r="F169" i="1"/>
  <c r="V169" i="1"/>
  <c r="V171" i="1"/>
  <c r="G171" i="1"/>
  <c r="G169" i="1"/>
  <c r="W171" i="1"/>
  <c r="W169" i="1"/>
  <c r="AC224" i="1" l="1"/>
  <c r="AC226" i="1"/>
  <c r="S226" i="1"/>
  <c r="S224" i="1"/>
  <c r="AI226" i="1"/>
  <c r="AI224" i="1"/>
  <c r="AH224" i="1"/>
  <c r="AH226" i="1"/>
  <c r="T224" i="1"/>
  <c r="T226" i="1"/>
  <c r="R226" i="1"/>
  <c r="R224" i="1"/>
  <c r="W226" i="1"/>
  <c r="W224" i="1"/>
  <c r="X226" i="1"/>
  <c r="X224" i="1"/>
  <c r="Y224" i="1"/>
  <c r="Y226" i="1"/>
  <c r="N226" i="1"/>
  <c r="N224" i="1"/>
  <c r="K226" i="1"/>
  <c r="K224" i="1"/>
  <c r="AA226" i="1"/>
  <c r="AA224" i="1"/>
  <c r="L224" i="1"/>
  <c r="L226" i="1"/>
  <c r="AB224" i="1"/>
  <c r="AB226" i="1"/>
  <c r="M224" i="1"/>
  <c r="M226" i="1"/>
  <c r="AH278" i="1"/>
  <c r="AD278" i="1"/>
  <c r="AD280" i="1" s="1"/>
  <c r="Z278" i="1"/>
  <c r="V278" i="1"/>
  <c r="R278" i="1"/>
  <c r="N278" i="1"/>
  <c r="N280" i="1" s="1"/>
  <c r="J278" i="1"/>
  <c r="F278" i="1"/>
  <c r="AG278" i="1"/>
  <c r="AC278" i="1"/>
  <c r="AC280" i="1" s="1"/>
  <c r="Y278" i="1"/>
  <c r="U278" i="1"/>
  <c r="Q278" i="1"/>
  <c r="M278" i="1"/>
  <c r="M280" i="1" s="1"/>
  <c r="I278" i="1"/>
  <c r="E278" i="1"/>
  <c r="AF278" i="1"/>
  <c r="AB278" i="1"/>
  <c r="AB280" i="1" s="1"/>
  <c r="X278" i="1"/>
  <c r="T278" i="1"/>
  <c r="P278" i="1"/>
  <c r="L278" i="1"/>
  <c r="L280" i="1" s="1"/>
  <c r="H278" i="1"/>
  <c r="W278" i="1"/>
  <c r="G278" i="1"/>
  <c r="AI278" i="1"/>
  <c r="AI280" i="1" s="1"/>
  <c r="S278" i="1"/>
  <c r="AA278" i="1"/>
  <c r="K278" i="1"/>
  <c r="AE278" i="1"/>
  <c r="AE280" i="1" s="1"/>
  <c r="O278" i="1"/>
  <c r="AD224" i="1"/>
  <c r="AD226" i="1"/>
  <c r="F226" i="1"/>
  <c r="F224" i="1"/>
  <c r="O226" i="1"/>
  <c r="O224" i="1"/>
  <c r="AE226" i="1"/>
  <c r="AE224" i="1"/>
  <c r="P224" i="1"/>
  <c r="P226" i="1"/>
  <c r="AF224" i="1"/>
  <c r="AF226" i="1"/>
  <c r="Q224" i="1"/>
  <c r="Q226" i="1"/>
  <c r="AG224" i="1"/>
  <c r="AG226" i="1"/>
  <c r="Z224" i="1"/>
  <c r="Z226" i="1"/>
  <c r="G226" i="1"/>
  <c r="G224" i="1"/>
  <c r="H224" i="1"/>
  <c r="H226" i="1"/>
  <c r="I224" i="1"/>
  <c r="I226" i="1"/>
  <c r="AA280" i="1"/>
  <c r="W280" i="1"/>
  <c r="S280" i="1"/>
  <c r="O280" i="1"/>
  <c r="K280" i="1"/>
  <c r="G280" i="1"/>
  <c r="AH280" i="1"/>
  <c r="Z280" i="1"/>
  <c r="V280" i="1"/>
  <c r="R280" i="1"/>
  <c r="J280" i="1"/>
  <c r="F280" i="1"/>
  <c r="AG280" i="1"/>
  <c r="Y280" i="1"/>
  <c r="U280" i="1"/>
  <c r="Q280" i="1"/>
  <c r="I280" i="1"/>
  <c r="E280" i="1"/>
  <c r="AF280" i="1"/>
  <c r="P280" i="1"/>
  <c r="T280" i="1"/>
  <c r="X280" i="1"/>
  <c r="H280" i="1"/>
  <c r="J224" i="1"/>
  <c r="J226" i="1"/>
  <c r="V224" i="1"/>
  <c r="V226" i="1"/>
  <c r="E224" i="1"/>
  <c r="E226" i="1"/>
  <c r="U224" i="1"/>
  <c r="U226" i="1"/>
  <c r="AI281" i="1" l="1"/>
  <c r="AI279" i="1"/>
  <c r="N279" i="1"/>
  <c r="N281" i="1"/>
  <c r="L281" i="1"/>
  <c r="L279" i="1"/>
  <c r="AD279" i="1"/>
  <c r="AD281" i="1"/>
  <c r="AE281" i="1"/>
  <c r="AE279" i="1"/>
  <c r="M279" i="1"/>
  <c r="M281" i="1"/>
  <c r="AC279" i="1"/>
  <c r="AC281" i="1"/>
  <c r="AB279" i="1"/>
  <c r="AB281" i="1"/>
  <c r="P279" i="1"/>
  <c r="P281" i="1"/>
  <c r="H279" i="1"/>
  <c r="H281" i="1"/>
  <c r="Y279" i="1"/>
  <c r="Y281" i="1"/>
  <c r="Z279" i="1"/>
  <c r="Z281" i="1"/>
  <c r="X281" i="1"/>
  <c r="X279" i="1"/>
  <c r="T281" i="1"/>
  <c r="T279" i="1"/>
  <c r="AF279" i="1"/>
  <c r="AF281" i="1"/>
  <c r="Q279" i="1"/>
  <c r="Q281" i="1"/>
  <c r="AG279" i="1"/>
  <c r="AG281" i="1"/>
  <c r="R281" i="1"/>
  <c r="R279" i="1"/>
  <c r="AH279" i="1"/>
  <c r="AH281" i="1"/>
  <c r="S281" i="1"/>
  <c r="S279" i="1"/>
  <c r="I279" i="1"/>
  <c r="I281" i="1"/>
  <c r="J281" i="1"/>
  <c r="J279" i="1"/>
  <c r="K281" i="1"/>
  <c r="K279" i="1"/>
  <c r="AA281" i="1"/>
  <c r="AA279" i="1"/>
  <c r="O281" i="1"/>
  <c r="O279" i="1"/>
  <c r="E279" i="1"/>
  <c r="E281" i="1"/>
  <c r="U279" i="1"/>
  <c r="U281" i="1"/>
  <c r="F281" i="1"/>
  <c r="F279" i="1"/>
  <c r="V281" i="1"/>
  <c r="V279" i="1"/>
  <c r="G281" i="1"/>
  <c r="G279" i="1"/>
  <c r="W281" i="1"/>
  <c r="W279" i="1"/>
</calcChain>
</file>

<file path=xl/sharedStrings.xml><?xml version="1.0" encoding="utf-8"?>
<sst xmlns="http://schemas.openxmlformats.org/spreadsheetml/2006/main" count="717" uniqueCount="71">
  <si>
    <t>計画</t>
    <rPh sb="0" eb="2">
      <t>ケイカク</t>
    </rPh>
    <phoneticPr fontId="1"/>
  </si>
  <si>
    <t>実績</t>
    <rPh sb="0" eb="2">
      <t>ジッセキ</t>
    </rPh>
    <phoneticPr fontId="1"/>
  </si>
  <si>
    <t>日</t>
    <rPh sb="0" eb="1">
      <t>ニチ</t>
    </rPh>
    <phoneticPr fontId="1"/>
  </si>
  <si>
    <t>休工日数：</t>
    <rPh sb="0" eb="2">
      <t>キュウコウ</t>
    </rPh>
    <rPh sb="2" eb="4">
      <t>ニッスウ</t>
    </rPh>
    <phoneticPr fontId="1"/>
  </si>
  <si>
    <t>対象日数：</t>
    <rPh sb="0" eb="2">
      <t>タイショウ</t>
    </rPh>
    <rPh sb="2" eb="4">
      <t>ニッスウ</t>
    </rPh>
    <phoneticPr fontId="1"/>
  </si>
  <si>
    <t>現場休工率（休工日数/対象日数）</t>
    <rPh sb="0" eb="1">
      <t>ゲン</t>
    </rPh>
    <rPh sb="1" eb="2">
      <t>バ</t>
    </rPh>
    <rPh sb="2" eb="4">
      <t>キュウコウ</t>
    </rPh>
    <rPh sb="4" eb="5">
      <t>リツ</t>
    </rPh>
    <rPh sb="6" eb="8">
      <t>キュウコウ</t>
    </rPh>
    <rPh sb="8" eb="10">
      <t>ニッスウ</t>
    </rPh>
    <rPh sb="11" eb="13">
      <t>タイショウ</t>
    </rPh>
    <rPh sb="13" eb="15">
      <t>ニッスウ</t>
    </rPh>
    <phoneticPr fontId="1"/>
  </si>
  <si>
    <t>工種</t>
    <rPh sb="0" eb="2">
      <t>コウシュ</t>
    </rPh>
    <phoneticPr fontId="1"/>
  </si>
  <si>
    <t>細目等</t>
    <rPh sb="0" eb="1">
      <t>サイ</t>
    </rPh>
    <rPh sb="1" eb="2">
      <t>モク</t>
    </rPh>
    <rPh sb="2" eb="3">
      <t>トウ</t>
    </rPh>
    <phoneticPr fontId="1"/>
  </si>
  <si>
    <t>休日等取得計画/実績書</t>
    <rPh sb="0" eb="2">
      <t>キュウジツ</t>
    </rPh>
    <rPh sb="2" eb="3">
      <t>トウ</t>
    </rPh>
    <rPh sb="3" eb="5">
      <t>シュトク</t>
    </rPh>
    <rPh sb="5" eb="7">
      <t>ケイカク</t>
    </rPh>
    <rPh sb="8" eb="10">
      <t>ジッセキ</t>
    </rPh>
    <rPh sb="10" eb="11">
      <t>ショ</t>
    </rPh>
    <phoneticPr fontId="1"/>
  </si>
  <si>
    <t>＝</t>
    <phoneticPr fontId="1"/>
  </si>
  <si>
    <t>累計現場休工率（実績）</t>
    <rPh sb="0" eb="2">
      <t>ルイケイ</t>
    </rPh>
    <rPh sb="2" eb="4">
      <t>ゲンバ</t>
    </rPh>
    <rPh sb="4" eb="6">
      <t>キュウコウ</t>
    </rPh>
    <rPh sb="6" eb="7">
      <t>リツ</t>
    </rPh>
    <rPh sb="8" eb="10">
      <t>ジッセキ</t>
    </rPh>
    <phoneticPr fontId="1"/>
  </si>
  <si>
    <t>備考</t>
    <rPh sb="0" eb="2">
      <t>ビコウ</t>
    </rPh>
    <phoneticPr fontId="1"/>
  </si>
  <si>
    <t>集計</t>
    <rPh sb="0" eb="2">
      <t>シュウケイ</t>
    </rPh>
    <phoneticPr fontId="1"/>
  </si>
  <si>
    <t xml:space="preserve">非対象期間：準備期間、後片付け期間、夏季休暇、年末年始休暇、工場製作のみの期間、工事事故等による不稼働期間、天災に対する突発的な対応期間、その他、受注者の責によらず現場休工を余儀なくされる期間
</t>
    <rPh sb="18" eb="20">
      <t>カキ</t>
    </rPh>
    <rPh sb="20" eb="22">
      <t>キュウカ</t>
    </rPh>
    <rPh sb="23" eb="25">
      <t>ネンマツ</t>
    </rPh>
    <rPh sb="25" eb="27">
      <t>ネンシ</t>
    </rPh>
    <rPh sb="27" eb="29">
      <t>キュウカ</t>
    </rPh>
    <rPh sb="30" eb="32">
      <t>コウジョウ</t>
    </rPh>
    <rPh sb="32" eb="34">
      <t>セイサク</t>
    </rPh>
    <rPh sb="37" eb="39">
      <t>キカン</t>
    </rPh>
    <rPh sb="40" eb="42">
      <t>コウジ</t>
    </rPh>
    <rPh sb="42" eb="44">
      <t>ジコ</t>
    </rPh>
    <rPh sb="44" eb="45">
      <t>トウ</t>
    </rPh>
    <rPh sb="48" eb="49">
      <t>フ</t>
    </rPh>
    <rPh sb="49" eb="51">
      <t>カドウ</t>
    </rPh>
    <rPh sb="51" eb="53">
      <t>キカン</t>
    </rPh>
    <rPh sb="54" eb="56">
      <t>テンサイ</t>
    </rPh>
    <rPh sb="57" eb="58">
      <t>タイ</t>
    </rPh>
    <rPh sb="60" eb="63">
      <t>トッパツテキ</t>
    </rPh>
    <rPh sb="64" eb="66">
      <t>タイオウ</t>
    </rPh>
    <rPh sb="66" eb="68">
      <t>キカン</t>
    </rPh>
    <rPh sb="71" eb="72">
      <t>タ</t>
    </rPh>
    <rPh sb="73" eb="76">
      <t>ジュチュウシャ</t>
    </rPh>
    <rPh sb="77" eb="78">
      <t>セキ</t>
    </rPh>
    <rPh sb="82" eb="84">
      <t>ゲンバ</t>
    </rPh>
    <rPh sb="84" eb="86">
      <t>キュウコウ</t>
    </rPh>
    <rPh sb="87" eb="89">
      <t>ヨギ</t>
    </rPh>
    <rPh sb="94" eb="96">
      <t>キカン</t>
    </rPh>
    <phoneticPr fontId="1"/>
  </si>
  <si>
    <t>対象期間　：現場着手日から工事完了日のうち、非対象期間を除いた期間</t>
    <rPh sb="31" eb="33">
      <t>キカン</t>
    </rPh>
    <phoneticPr fontId="1"/>
  </si>
  <si>
    <t>休工対象日：原則として2/7（4週8休）を基本とし、土曜日及び日曜日を現場休工日とする。ただし、現場の特性、天候等により現場休工日に現場を稼働させた場合は、対象期間内で別の日に現場休工日を振り替えできる。</t>
    <rPh sb="0" eb="2">
      <t>キュウコウ</t>
    </rPh>
    <rPh sb="2" eb="4">
      <t>タイショウ</t>
    </rPh>
    <rPh sb="4" eb="5">
      <t>ビ</t>
    </rPh>
    <rPh sb="6" eb="8">
      <t>ゲンソク</t>
    </rPh>
    <rPh sb="16" eb="17">
      <t>シュウ</t>
    </rPh>
    <rPh sb="18" eb="19">
      <t>キュウ</t>
    </rPh>
    <rPh sb="21" eb="23">
      <t>キホン</t>
    </rPh>
    <rPh sb="26" eb="29">
      <t>ドヨウビ</t>
    </rPh>
    <rPh sb="29" eb="30">
      <t>オヨ</t>
    </rPh>
    <rPh sb="31" eb="34">
      <t>ニチヨウビ</t>
    </rPh>
    <rPh sb="35" eb="37">
      <t>ゲンバ</t>
    </rPh>
    <rPh sb="37" eb="39">
      <t>キュウコウ</t>
    </rPh>
    <rPh sb="39" eb="40">
      <t>ビ</t>
    </rPh>
    <rPh sb="48" eb="50">
      <t>ゲンバ</t>
    </rPh>
    <rPh sb="51" eb="53">
      <t>トクセイ</t>
    </rPh>
    <rPh sb="54" eb="56">
      <t>テンコウ</t>
    </rPh>
    <rPh sb="56" eb="57">
      <t>トウ</t>
    </rPh>
    <rPh sb="60" eb="62">
      <t>ゲンバ</t>
    </rPh>
    <rPh sb="62" eb="64">
      <t>キュウコウ</t>
    </rPh>
    <rPh sb="64" eb="65">
      <t>ビ</t>
    </rPh>
    <rPh sb="66" eb="68">
      <t>ゲンバ</t>
    </rPh>
    <rPh sb="69" eb="71">
      <t>カドウ</t>
    </rPh>
    <rPh sb="74" eb="76">
      <t>バアイ</t>
    </rPh>
    <rPh sb="78" eb="80">
      <t>タイショウ</t>
    </rPh>
    <rPh sb="80" eb="82">
      <t>キカン</t>
    </rPh>
    <rPh sb="82" eb="83">
      <t>ナイ</t>
    </rPh>
    <rPh sb="84" eb="85">
      <t>ベツ</t>
    </rPh>
    <rPh sb="86" eb="87">
      <t>ヒ</t>
    </rPh>
    <rPh sb="88" eb="90">
      <t>ゲンバ</t>
    </rPh>
    <rPh sb="90" eb="92">
      <t>キュウコウ</t>
    </rPh>
    <rPh sb="92" eb="93">
      <t>ビ</t>
    </rPh>
    <rPh sb="94" eb="95">
      <t>フ</t>
    </rPh>
    <rPh sb="96" eb="97">
      <t>カ</t>
    </rPh>
    <phoneticPr fontId="1"/>
  </si>
  <si>
    <t>現場休工の定義：現場休工とは、巡回パトロールや保守点検等、現場管理上必要な作業を除き、現場事務所で事務作業も含めて１日を通して現場事務所が閉所された状態をいう。</t>
    <rPh sb="0" eb="1">
      <t>ゲン</t>
    </rPh>
    <rPh sb="1" eb="2">
      <t>バ</t>
    </rPh>
    <rPh sb="2" eb="4">
      <t>キュウコウ</t>
    </rPh>
    <rPh sb="5" eb="7">
      <t>テイギ</t>
    </rPh>
    <rPh sb="8" eb="10">
      <t>ゲンバ</t>
    </rPh>
    <rPh sb="10" eb="12">
      <t>キュウコウ</t>
    </rPh>
    <rPh sb="15" eb="17">
      <t>ジュンカイ</t>
    </rPh>
    <rPh sb="23" eb="25">
      <t>ホシュ</t>
    </rPh>
    <rPh sb="25" eb="27">
      <t>テンケン</t>
    </rPh>
    <rPh sb="27" eb="28">
      <t>トウ</t>
    </rPh>
    <rPh sb="29" eb="31">
      <t>ゲンバ</t>
    </rPh>
    <rPh sb="31" eb="33">
      <t>カンリ</t>
    </rPh>
    <rPh sb="33" eb="34">
      <t>ジョウ</t>
    </rPh>
    <rPh sb="34" eb="36">
      <t>ヒツヨウ</t>
    </rPh>
    <rPh sb="37" eb="39">
      <t>サギョウ</t>
    </rPh>
    <rPh sb="40" eb="41">
      <t>ノゾ</t>
    </rPh>
    <rPh sb="43" eb="45">
      <t>ゲンバ</t>
    </rPh>
    <rPh sb="45" eb="47">
      <t>ジム</t>
    </rPh>
    <rPh sb="47" eb="48">
      <t>ショ</t>
    </rPh>
    <rPh sb="49" eb="51">
      <t>ジム</t>
    </rPh>
    <rPh sb="51" eb="53">
      <t>サギョウ</t>
    </rPh>
    <rPh sb="54" eb="55">
      <t>フク</t>
    </rPh>
    <rPh sb="58" eb="59">
      <t>ニチ</t>
    </rPh>
    <rPh sb="60" eb="61">
      <t>トオ</t>
    </rPh>
    <rPh sb="63" eb="65">
      <t>ゲンバ</t>
    </rPh>
    <rPh sb="65" eb="67">
      <t>ジム</t>
    </rPh>
    <rPh sb="67" eb="68">
      <t>ショ</t>
    </rPh>
    <rPh sb="69" eb="71">
      <t>ヘイショ</t>
    </rPh>
    <rPh sb="74" eb="76">
      <t>ジョウタイ</t>
    </rPh>
    <phoneticPr fontId="1"/>
  </si>
  <si>
    <t>現場の休日取得計画/実績</t>
    <rPh sb="0" eb="1">
      <t>ゲン</t>
    </rPh>
    <rPh sb="1" eb="2">
      <t>バ</t>
    </rPh>
    <rPh sb="3" eb="5">
      <t>キュウジツ</t>
    </rPh>
    <rPh sb="5" eb="7">
      <t>シュトク</t>
    </rPh>
    <rPh sb="7" eb="9">
      <t>ケイカク</t>
    </rPh>
    <rPh sb="10" eb="12">
      <t>ジッセキ</t>
    </rPh>
    <phoneticPr fontId="1"/>
  </si>
  <si>
    <t>工</t>
    <rPh sb="0" eb="1">
      <t>コウ</t>
    </rPh>
    <phoneticPr fontId="1"/>
  </si>
  <si>
    <t>程</t>
    <rPh sb="0" eb="1">
      <t>ホド</t>
    </rPh>
    <phoneticPr fontId="1"/>
  </si>
  <si>
    <t>工事名：</t>
    <rPh sb="0" eb="2">
      <t>コウジ</t>
    </rPh>
    <rPh sb="2" eb="3">
      <t>メイ</t>
    </rPh>
    <phoneticPr fontId="1"/>
  </si>
  <si>
    <t>現場休工</t>
    <rPh sb="0" eb="1">
      <t>ゲン</t>
    </rPh>
    <rPh sb="1" eb="2">
      <t>バ</t>
    </rPh>
    <rPh sb="2" eb="4">
      <t>キュウコウ</t>
    </rPh>
    <phoneticPr fontId="1"/>
  </si>
  <si>
    <t>日数</t>
    <rPh sb="0" eb="2">
      <t>ニッスウ</t>
    </rPh>
    <phoneticPr fontId="1"/>
  </si>
  <si>
    <t>対象</t>
    <rPh sb="0" eb="2">
      <t>タイショウ</t>
    </rPh>
    <phoneticPr fontId="1"/>
  </si>
  <si>
    <t>上段：計画</t>
    <rPh sb="0" eb="2">
      <t>ジョウダン</t>
    </rPh>
    <rPh sb="3" eb="5">
      <t>ケイカク</t>
    </rPh>
    <phoneticPr fontId="1"/>
  </si>
  <si>
    <t>下段：実績</t>
    <rPh sb="0" eb="2">
      <t>カダン</t>
    </rPh>
    <rPh sb="3" eb="5">
      <t>ジッセキ</t>
    </rPh>
    <phoneticPr fontId="1"/>
  </si>
  <si>
    <t>＜凡例＞</t>
    <rPh sb="1" eb="3">
      <t>ハンレイ</t>
    </rPh>
    <phoneticPr fontId="1"/>
  </si>
  <si>
    <t>■</t>
  </si>
  <si>
    <t>■</t>
    <phoneticPr fontId="1"/>
  </si>
  <si>
    <t>：振替休工日</t>
    <rPh sb="1" eb="2">
      <t>フ</t>
    </rPh>
    <rPh sb="2" eb="3">
      <t>カ</t>
    </rPh>
    <rPh sb="3" eb="5">
      <t>キュウコウ</t>
    </rPh>
    <rPh sb="5" eb="6">
      <t>ヒ</t>
    </rPh>
    <phoneticPr fontId="1"/>
  </si>
  <si>
    <t>▲</t>
  </si>
  <si>
    <t>▲</t>
    <phoneticPr fontId="1"/>
  </si>
  <si>
    <t>●</t>
    <phoneticPr fontId="1"/>
  </si>
  <si>
    <t>：天候等による休工日</t>
    <rPh sb="1" eb="3">
      <t>テンコウ</t>
    </rPh>
    <rPh sb="3" eb="4">
      <t>トウ</t>
    </rPh>
    <rPh sb="7" eb="9">
      <t>キュウコウ</t>
    </rPh>
    <rPh sb="9" eb="10">
      <t>ヒ</t>
    </rPh>
    <phoneticPr fontId="1"/>
  </si>
  <si>
    <t>○</t>
  </si>
  <si>
    <t>○</t>
    <phoneticPr fontId="1"/>
  </si>
  <si>
    <t>：作業日</t>
    <rPh sb="1" eb="4">
      <t>サギョウビ</t>
    </rPh>
    <phoneticPr fontId="1"/>
  </si>
  <si>
    <t>：振替作業日</t>
    <rPh sb="1" eb="3">
      <t>フリカエ</t>
    </rPh>
    <rPh sb="3" eb="6">
      <t>サギョウビ</t>
    </rPh>
    <phoneticPr fontId="1"/>
  </si>
  <si>
    <t>：休工日作業</t>
    <rPh sb="1" eb="3">
      <t>キュウコウ</t>
    </rPh>
    <rPh sb="3" eb="4">
      <t>ビ</t>
    </rPh>
    <rPh sb="4" eb="6">
      <t>サギョウ</t>
    </rPh>
    <phoneticPr fontId="1"/>
  </si>
  <si>
    <t>□</t>
    <phoneticPr fontId="1"/>
  </si>
  <si>
    <t>△</t>
  </si>
  <si>
    <t>△</t>
    <phoneticPr fontId="1"/>
  </si>
  <si>
    <t>非</t>
    <rPh sb="0" eb="1">
      <t>ヒ</t>
    </rPh>
    <phoneticPr fontId="1"/>
  </si>
  <si>
    <t>：非対象期間</t>
    <rPh sb="1" eb="2">
      <t>ヒ</t>
    </rPh>
    <rPh sb="2" eb="4">
      <t>タイショウ</t>
    </rPh>
    <rPh sb="4" eb="6">
      <t>キカン</t>
    </rPh>
    <phoneticPr fontId="1"/>
  </si>
  <si>
    <t>準備工</t>
    <rPh sb="0" eb="2">
      <t>ジュンビ</t>
    </rPh>
    <rPh sb="2" eb="3">
      <t>コウ</t>
    </rPh>
    <phoneticPr fontId="1"/>
  </si>
  <si>
    <t>現場事務所設置
資機材搬入</t>
    <rPh sb="0" eb="1">
      <t>ゲン</t>
    </rPh>
    <rPh sb="1" eb="2">
      <t>バ</t>
    </rPh>
    <rPh sb="2" eb="4">
      <t>ジム</t>
    </rPh>
    <rPh sb="4" eb="5">
      <t>ショ</t>
    </rPh>
    <rPh sb="5" eb="7">
      <t>セッチ</t>
    </rPh>
    <rPh sb="8" eb="11">
      <t>シキザイ</t>
    </rPh>
    <rPh sb="11" eb="13">
      <t>ハンニュウ</t>
    </rPh>
    <phoneticPr fontId="1"/>
  </si>
  <si>
    <t>土工</t>
    <rPh sb="0" eb="2">
      <t>ドコウコウ</t>
    </rPh>
    <phoneticPr fontId="1"/>
  </si>
  <si>
    <t>舗装版切断
床掘</t>
    <rPh sb="0" eb="2">
      <t>ホソウ</t>
    </rPh>
    <rPh sb="2" eb="3">
      <t>バン</t>
    </rPh>
    <rPh sb="3" eb="5">
      <t>セツダン</t>
    </rPh>
    <rPh sb="6" eb="8">
      <t>トコボリ</t>
    </rPh>
    <phoneticPr fontId="1"/>
  </si>
  <si>
    <t>排水構造物工</t>
    <rPh sb="0" eb="2">
      <t>ハイスイ</t>
    </rPh>
    <rPh sb="2" eb="4">
      <t>コウゾウ</t>
    </rPh>
    <rPh sb="4" eb="5">
      <t>ブツ</t>
    </rPh>
    <rPh sb="5" eb="6">
      <t>コウ</t>
    </rPh>
    <phoneticPr fontId="1"/>
  </si>
  <si>
    <t>側溝工（U300）</t>
    <rPh sb="0" eb="1">
      <t>ソク</t>
    </rPh>
    <rPh sb="1" eb="2">
      <t>コウ</t>
    </rPh>
    <rPh sb="2" eb="3">
      <t>コウ</t>
    </rPh>
    <phoneticPr fontId="1"/>
  </si>
  <si>
    <t>舗装工</t>
    <rPh sb="0" eb="2">
      <t>ホソウ</t>
    </rPh>
    <rPh sb="2" eb="3">
      <t>コウ</t>
    </rPh>
    <phoneticPr fontId="1"/>
  </si>
  <si>
    <t>As舗装工</t>
    <rPh sb="2" eb="4">
      <t>ホソウ</t>
    </rPh>
    <rPh sb="4" eb="5">
      <t>コウ</t>
    </rPh>
    <phoneticPr fontId="1"/>
  </si>
  <si>
    <t>後片付け</t>
    <rPh sb="0" eb="3">
      <t>アトカタヅ</t>
    </rPh>
    <phoneticPr fontId="1"/>
  </si>
  <si>
    <t>契約締結日</t>
    <rPh sb="0" eb="2">
      <t>ケイヤク</t>
    </rPh>
    <rPh sb="2" eb="4">
      <t>テイケツ</t>
    </rPh>
    <rPh sb="4" eb="5">
      <t>ビ</t>
    </rPh>
    <phoneticPr fontId="1"/>
  </si>
  <si>
    <t>○○線道路維持工事</t>
    <rPh sb="2" eb="3">
      <t>セン</t>
    </rPh>
    <rPh sb="3" eb="5">
      <t>ドウロ</t>
    </rPh>
    <rPh sb="5" eb="7">
      <t>イジ</t>
    </rPh>
    <rPh sb="7" eb="9">
      <t>コウジ</t>
    </rPh>
    <phoneticPr fontId="1"/>
  </si>
  <si>
    <t>請負者名：</t>
    <phoneticPr fontId="1"/>
  </si>
  <si>
    <t>株式会社　○○建設</t>
    <rPh sb="0" eb="2">
      <t>カブシキ</t>
    </rPh>
    <rPh sb="2" eb="4">
      <t>カイシャ</t>
    </rPh>
    <rPh sb="7" eb="9">
      <t>ケンセツ</t>
    </rPh>
    <phoneticPr fontId="1"/>
  </si>
  <si>
    <t>祝</t>
  </si>
  <si>
    <t>祝</t>
    <rPh sb="0" eb="1">
      <t>シュク</t>
    </rPh>
    <phoneticPr fontId="1"/>
  </si>
  <si>
    <t>休</t>
    <rPh sb="0" eb="1">
      <t>キュウ</t>
    </rPh>
    <phoneticPr fontId="1"/>
  </si>
  <si>
    <t>降雨休工の振替作業</t>
    <phoneticPr fontId="1"/>
  </si>
  <si>
    <t>関係機関協議による作業</t>
    <phoneticPr fontId="1"/>
  </si>
  <si>
    <t>降雨による休工</t>
    <phoneticPr fontId="1"/>
  </si>
  <si>
    <t>●</t>
  </si>
  <si>
    <t>16日の振替休工</t>
    <phoneticPr fontId="1"/>
  </si>
  <si>
    <t>構造物工事完了</t>
    <phoneticPr fontId="1"/>
  </si>
  <si>
    <t>休工対象日：原則として2/7（4週8休）を基本とし、土曜日及び日曜日等を現場休工日とする。ただし、現場の特性、天候等により現場休工日に現場を稼働させた場合は、対象期間内で別の日に現場休工日を振り替えできる。</t>
    <rPh sb="0" eb="2">
      <t>キュウコウ</t>
    </rPh>
    <rPh sb="2" eb="4">
      <t>タイショウ</t>
    </rPh>
    <rPh sb="4" eb="5">
      <t>ビ</t>
    </rPh>
    <rPh sb="6" eb="8">
      <t>ゲンソク</t>
    </rPh>
    <rPh sb="16" eb="17">
      <t>シュウ</t>
    </rPh>
    <rPh sb="18" eb="19">
      <t>キュウ</t>
    </rPh>
    <rPh sb="21" eb="23">
      <t>キホン</t>
    </rPh>
    <rPh sb="26" eb="29">
      <t>ドヨウビ</t>
    </rPh>
    <rPh sb="29" eb="30">
      <t>オヨ</t>
    </rPh>
    <rPh sb="31" eb="34">
      <t>ニチヨウビ</t>
    </rPh>
    <rPh sb="34" eb="35">
      <t>トウ</t>
    </rPh>
    <rPh sb="36" eb="38">
      <t>ゲンバ</t>
    </rPh>
    <rPh sb="38" eb="40">
      <t>キュウコウ</t>
    </rPh>
    <rPh sb="40" eb="41">
      <t>ビ</t>
    </rPh>
    <rPh sb="49" eb="51">
      <t>ゲンバ</t>
    </rPh>
    <rPh sb="52" eb="54">
      <t>トクセイ</t>
    </rPh>
    <rPh sb="55" eb="57">
      <t>テンコウ</t>
    </rPh>
    <rPh sb="57" eb="58">
      <t>トウ</t>
    </rPh>
    <rPh sb="61" eb="63">
      <t>ゲンバ</t>
    </rPh>
    <rPh sb="63" eb="65">
      <t>キュウコウ</t>
    </rPh>
    <rPh sb="65" eb="66">
      <t>ビ</t>
    </rPh>
    <rPh sb="67" eb="69">
      <t>ゲンバ</t>
    </rPh>
    <rPh sb="70" eb="72">
      <t>カドウ</t>
    </rPh>
    <rPh sb="75" eb="77">
      <t>バアイ</t>
    </rPh>
    <rPh sb="79" eb="81">
      <t>タイショウ</t>
    </rPh>
    <rPh sb="81" eb="83">
      <t>キカン</t>
    </rPh>
    <rPh sb="83" eb="84">
      <t>ナイ</t>
    </rPh>
    <rPh sb="85" eb="86">
      <t>ベツ</t>
    </rPh>
    <rPh sb="87" eb="88">
      <t>ヒ</t>
    </rPh>
    <rPh sb="89" eb="91">
      <t>ゲンバ</t>
    </rPh>
    <rPh sb="91" eb="93">
      <t>キュウコウ</t>
    </rPh>
    <rPh sb="93" eb="94">
      <t>ビ</t>
    </rPh>
    <rPh sb="95" eb="96">
      <t>フ</t>
    </rPh>
    <rPh sb="97" eb="98">
      <t>カ</t>
    </rPh>
    <phoneticPr fontId="1"/>
  </si>
  <si>
    <t>祝</t>
    <rPh sb="0" eb="1">
      <t>シュク</t>
    </rPh>
    <phoneticPr fontId="1"/>
  </si>
  <si>
    <t>：休工日</t>
    <rPh sb="1" eb="3">
      <t>キュウコウ</t>
    </rPh>
    <rPh sb="3" eb="4">
      <t>ビ</t>
    </rPh>
    <phoneticPr fontId="1"/>
  </si>
  <si>
    <t>：休工日</t>
    <phoneticPr fontId="1"/>
  </si>
  <si>
    <t>：休工日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</si>
</sst>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令&quot;&quot;和&quot;##&quot;年&quot;"/>
    <numFmt numFmtId="177" formatCode="##&quot;月&quot;"/>
    <numFmt numFmtId="178" formatCode="##&quot;日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7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6" xfId="0" applyFont="1" applyBorder="1">
      <alignment vertical="center"/>
    </xf>
    <xf numFmtId="176" fontId="3" fillId="2" borderId="17" xfId="0" applyNumberFormat="1" applyFont="1" applyFill="1" applyBorder="1" applyAlignment="1">
      <alignment vertical="center"/>
    </xf>
    <xf numFmtId="177" fontId="3" fillId="2" borderId="17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57" xfId="0" applyFont="1" applyBorder="1">
      <alignment vertical="center"/>
    </xf>
    <xf numFmtId="0" fontId="2" fillId="0" borderId="58" xfId="0" applyFont="1" applyBorder="1">
      <alignment vertical="center"/>
    </xf>
    <xf numFmtId="10" fontId="2" fillId="0" borderId="4" xfId="0" applyNumberFormat="1" applyFont="1" applyBorder="1">
      <alignment vertical="center"/>
    </xf>
    <xf numFmtId="10" fontId="2" fillId="0" borderId="21" xfId="0" applyNumberFormat="1" applyFont="1" applyBorder="1">
      <alignment vertical="center"/>
    </xf>
    <xf numFmtId="178" fontId="2" fillId="0" borderId="0" xfId="0" applyNumberFormat="1" applyFont="1" applyBorder="1" applyAlignment="1">
      <alignment horizontal="right" vertical="center" indent="1"/>
    </xf>
    <xf numFmtId="178" fontId="2" fillId="0" borderId="0" xfId="0" applyNumberFormat="1" applyFont="1" applyBorder="1" applyAlignment="1">
      <alignment horizontal="right" vertical="center" indent="3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5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top" textRotation="255" wrapText="1"/>
    </xf>
    <xf numFmtId="0" fontId="4" fillId="0" borderId="14" xfId="0" applyFont="1" applyBorder="1" applyAlignment="1">
      <alignment horizontal="center" vertical="top" textRotation="255" wrapText="1"/>
    </xf>
    <xf numFmtId="0" fontId="4" fillId="0" borderId="37" xfId="0" applyFont="1" applyBorder="1" applyAlignment="1">
      <alignment horizontal="center" vertical="top" textRotation="255" wrapText="1"/>
    </xf>
    <xf numFmtId="0" fontId="4" fillId="0" borderId="47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top" textRotation="255" wrapText="1"/>
    </xf>
    <xf numFmtId="0" fontId="4" fillId="0" borderId="13" xfId="0" applyFont="1" applyBorder="1" applyAlignment="1">
      <alignment horizontal="center" vertical="top" textRotation="255" wrapText="1"/>
    </xf>
    <xf numFmtId="0" fontId="4" fillId="0" borderId="36" xfId="0" applyFont="1" applyBorder="1" applyAlignment="1">
      <alignment horizontal="center" vertical="top" textRotation="255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1">
    <cellStyle name="標準" xfId="0" builtinId="0"/>
  </cellStyles>
  <dxfs count="6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numFmt numFmtId="179" formatCode="&quot;令&quot;&quot;和&quot;&quot;元&quot;&quot;年&quot;"/>
    </dxf>
    <dxf>
      <fill>
        <patternFill>
          <bgColor rgb="FFFFCCFF"/>
        </patternFill>
      </fill>
    </dxf>
    <dxf>
      <numFmt numFmtId="179" formatCode="&quot;令&quot;&quot;和&quot;&quot;元&quot;&quot;年&quot;"/>
    </dxf>
    <dxf>
      <fill>
        <patternFill>
          <bgColor rgb="FFFFCCFF"/>
        </patternFill>
      </fill>
    </dxf>
    <dxf>
      <numFmt numFmtId="179" formatCode="&quot;令&quot;&quot;和&quot;&quot;元&quot;&quot;年&quot;"/>
    </dxf>
    <dxf>
      <fill>
        <patternFill>
          <bgColor rgb="FFFFCCFF"/>
        </patternFill>
      </fill>
    </dxf>
    <dxf>
      <numFmt numFmtId="179" formatCode="&quot;令&quot;&quot;和&quot;&quot;元&quot;&quot;年&quot;"/>
    </dxf>
    <dxf>
      <fill>
        <patternFill>
          <bgColor rgb="FFFFCCFF"/>
        </patternFill>
      </fill>
    </dxf>
    <dxf>
      <numFmt numFmtId="179" formatCode="&quot;令&quot;&quot;和&quot;&quot;元&quot;&quot;年&quot;"/>
    </dxf>
    <dxf>
      <fill>
        <patternFill>
          <bgColor rgb="FFFFCCFF"/>
        </patternFill>
      </fill>
    </dxf>
    <dxf>
      <numFmt numFmtId="179" formatCode="&quot;令&quot;&quot;和&quot;&quot;元&quot;&quot;年&quot;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numFmt numFmtId="179" formatCode="&quot;令&quot;&quot;和&quot;&quot;元&quot;&quot;年&quot;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numFmt numFmtId="179" formatCode="&quot;令&quot;&quot;和&quot;&quot;元&quot;&quot;年&quot;"/>
    </dxf>
  </dxfs>
  <tableStyles count="0" defaultTableStyle="TableStyleMedium2" defaultPivotStyle="PivotStyleLight16"/>
  <colors>
    <mruColors>
      <color rgb="FFFFCCFF"/>
      <color rgb="FFFFFF99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15874</xdr:colOff>
      <xdr:row>7</xdr:row>
      <xdr:rowOff>111125</xdr:rowOff>
    </xdr:from>
    <xdr:to>
      <xdr:col>10</xdr:col>
      <xdr:colOff>356749</xdr:colOff>
      <xdr:row>7</xdr:row>
      <xdr:rowOff>111125</xdr:rowOff>
    </xdr:to>
    <xdr:cxnSp macro="">
      <xdr:nvCxnSpPr>
        <xdr:cNvPr id="3" name="直線コネクタ 2"/>
        <xdr:cNvCxnSpPr/>
      </xdr:nvCxnSpPr>
      <xdr:spPr>
        <a:xfrm>
          <a:off x="2861468" y="1170781"/>
          <a:ext cx="2484000" cy="0"/>
        </a:xfrm>
        <a:prstGeom prst="line">
          <a:avLst/>
        </a:prstGeom>
        <a:ln w="57150">
          <a:solidFill>
            <a:srgbClr val="00B0F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</xdr:colOff>
      <xdr:row>8</xdr:row>
      <xdr:rowOff>127000</xdr:rowOff>
    </xdr:from>
    <xdr:to>
      <xdr:col>10</xdr:col>
      <xdr:colOff>356750</xdr:colOff>
      <xdr:row>8</xdr:row>
      <xdr:rowOff>127000</xdr:rowOff>
    </xdr:to>
    <xdr:cxnSp macro="">
      <xdr:nvCxnSpPr>
        <xdr:cNvPr id="4" name="直線コネクタ 3"/>
        <xdr:cNvCxnSpPr/>
      </xdr:nvCxnSpPr>
      <xdr:spPr>
        <a:xfrm>
          <a:off x="2861469" y="1412875"/>
          <a:ext cx="248400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11884</xdr:colOff>
      <xdr:row>11</xdr:row>
      <xdr:rowOff>127000</xdr:rowOff>
    </xdr:from>
    <xdr:to>
      <xdr:col>19</xdr:col>
      <xdr:colOff>341509</xdr:colOff>
      <xdr:row>11</xdr:row>
      <xdr:rowOff>127000</xdr:rowOff>
    </xdr:to>
    <xdr:cxnSp macro="">
      <xdr:nvCxnSpPr>
        <xdr:cNvPr id="5" name="直線コネクタ 4"/>
        <xdr:cNvCxnSpPr/>
      </xdr:nvCxnSpPr>
      <xdr:spPr>
        <a:xfrm>
          <a:off x="7500915" y="2091531"/>
          <a:ext cx="1044000" cy="0"/>
        </a:xfrm>
        <a:prstGeom prst="line">
          <a:avLst/>
        </a:prstGeom>
        <a:ln w="57150">
          <a:solidFill>
            <a:srgbClr val="00B0F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15867</xdr:colOff>
      <xdr:row>11</xdr:row>
      <xdr:rowOff>127000</xdr:rowOff>
    </xdr:from>
    <xdr:to>
      <xdr:col>25</xdr:col>
      <xdr:colOff>351117</xdr:colOff>
      <xdr:row>11</xdr:row>
      <xdr:rowOff>127000</xdr:rowOff>
    </xdr:to>
    <xdr:cxnSp macro="">
      <xdr:nvCxnSpPr>
        <xdr:cNvPr id="7" name="直線コネクタ 6"/>
        <xdr:cNvCxnSpPr/>
      </xdr:nvCxnSpPr>
      <xdr:spPr>
        <a:xfrm>
          <a:off x="8933648" y="2091531"/>
          <a:ext cx="1764000" cy="0"/>
        </a:xfrm>
        <a:prstGeom prst="line">
          <a:avLst/>
        </a:prstGeom>
        <a:ln w="57150">
          <a:solidFill>
            <a:srgbClr val="00B0F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11906</xdr:colOff>
      <xdr:row>12</xdr:row>
      <xdr:rowOff>111125</xdr:rowOff>
    </xdr:from>
    <xdr:to>
      <xdr:col>26</xdr:col>
      <xdr:colOff>349968</xdr:colOff>
      <xdr:row>12</xdr:row>
      <xdr:rowOff>111125</xdr:rowOff>
    </xdr:to>
    <xdr:cxnSp macro="">
      <xdr:nvCxnSpPr>
        <xdr:cNvPr id="8" name="直線コネクタ 7"/>
        <xdr:cNvCxnSpPr/>
      </xdr:nvCxnSpPr>
      <xdr:spPr>
        <a:xfrm>
          <a:off x="8929687" y="2301875"/>
          <a:ext cx="212400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11912</xdr:colOff>
      <xdr:row>15</xdr:row>
      <xdr:rowOff>127000</xdr:rowOff>
    </xdr:from>
    <xdr:to>
      <xdr:col>32</xdr:col>
      <xdr:colOff>335912</xdr:colOff>
      <xdr:row>15</xdr:row>
      <xdr:rowOff>127000</xdr:rowOff>
    </xdr:to>
    <xdr:cxnSp macro="">
      <xdr:nvCxnSpPr>
        <xdr:cNvPr id="9" name="直線コネクタ 8"/>
        <xdr:cNvCxnSpPr/>
      </xdr:nvCxnSpPr>
      <xdr:spPr>
        <a:xfrm>
          <a:off x="12858756" y="2996406"/>
          <a:ext cx="324000" cy="0"/>
        </a:xfrm>
        <a:prstGeom prst="line">
          <a:avLst/>
        </a:prstGeom>
        <a:ln w="57150">
          <a:solidFill>
            <a:srgbClr val="00B0F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11912</xdr:colOff>
      <xdr:row>16</xdr:row>
      <xdr:rowOff>127000</xdr:rowOff>
    </xdr:from>
    <xdr:to>
      <xdr:col>32</xdr:col>
      <xdr:colOff>335912</xdr:colOff>
      <xdr:row>16</xdr:row>
      <xdr:rowOff>127000</xdr:rowOff>
    </xdr:to>
    <xdr:cxnSp macro="">
      <xdr:nvCxnSpPr>
        <xdr:cNvPr id="10" name="直線コネクタ 9"/>
        <xdr:cNvCxnSpPr/>
      </xdr:nvCxnSpPr>
      <xdr:spPr>
        <a:xfrm>
          <a:off x="12858756" y="3222625"/>
          <a:ext cx="32400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13</xdr:row>
      <xdr:rowOff>111125</xdr:rowOff>
    </xdr:from>
    <xdr:to>
      <xdr:col>31</xdr:col>
      <xdr:colOff>324000</xdr:colOff>
      <xdr:row>13</xdr:row>
      <xdr:rowOff>111125</xdr:rowOff>
    </xdr:to>
    <xdr:cxnSp macro="">
      <xdr:nvCxnSpPr>
        <xdr:cNvPr id="11" name="直線コネクタ 10"/>
        <xdr:cNvCxnSpPr/>
      </xdr:nvCxnSpPr>
      <xdr:spPr>
        <a:xfrm>
          <a:off x="12489656" y="2528094"/>
          <a:ext cx="324000" cy="0"/>
        </a:xfrm>
        <a:prstGeom prst="line">
          <a:avLst/>
        </a:prstGeom>
        <a:ln w="57150">
          <a:solidFill>
            <a:srgbClr val="00B0F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14</xdr:row>
      <xdr:rowOff>111125</xdr:rowOff>
    </xdr:from>
    <xdr:to>
      <xdr:col>31</xdr:col>
      <xdr:colOff>324000</xdr:colOff>
      <xdr:row>14</xdr:row>
      <xdr:rowOff>111125</xdr:rowOff>
    </xdr:to>
    <xdr:cxnSp macro="">
      <xdr:nvCxnSpPr>
        <xdr:cNvPr id="12" name="直線コネクタ 11"/>
        <xdr:cNvCxnSpPr/>
      </xdr:nvCxnSpPr>
      <xdr:spPr>
        <a:xfrm>
          <a:off x="12489656" y="2754313"/>
          <a:ext cx="32400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15861</xdr:colOff>
      <xdr:row>11</xdr:row>
      <xdr:rowOff>111125</xdr:rowOff>
    </xdr:from>
    <xdr:to>
      <xdr:col>30</xdr:col>
      <xdr:colOff>345486</xdr:colOff>
      <xdr:row>11</xdr:row>
      <xdr:rowOff>111125</xdr:rowOff>
    </xdr:to>
    <xdr:cxnSp macro="">
      <xdr:nvCxnSpPr>
        <xdr:cNvPr id="15" name="直線コネクタ 14"/>
        <xdr:cNvCxnSpPr/>
      </xdr:nvCxnSpPr>
      <xdr:spPr>
        <a:xfrm>
          <a:off x="11433955" y="2075656"/>
          <a:ext cx="1044000" cy="0"/>
        </a:xfrm>
        <a:prstGeom prst="line">
          <a:avLst/>
        </a:prstGeom>
        <a:ln w="57150">
          <a:solidFill>
            <a:srgbClr val="00B0F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15853</xdr:colOff>
      <xdr:row>12</xdr:row>
      <xdr:rowOff>111125</xdr:rowOff>
    </xdr:from>
    <xdr:to>
      <xdr:col>30</xdr:col>
      <xdr:colOff>345478</xdr:colOff>
      <xdr:row>12</xdr:row>
      <xdr:rowOff>111125</xdr:rowOff>
    </xdr:to>
    <xdr:cxnSp macro="">
      <xdr:nvCxnSpPr>
        <xdr:cNvPr id="16" name="直線コネクタ 15"/>
        <xdr:cNvCxnSpPr/>
      </xdr:nvCxnSpPr>
      <xdr:spPr>
        <a:xfrm>
          <a:off x="11433947" y="2301875"/>
          <a:ext cx="104400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</xdr:colOff>
      <xdr:row>47</xdr:row>
      <xdr:rowOff>15874</xdr:rowOff>
    </xdr:from>
    <xdr:to>
      <xdr:col>11</xdr:col>
      <xdr:colOff>11906</xdr:colOff>
      <xdr:row>50</xdr:row>
      <xdr:rowOff>249</xdr:rowOff>
    </xdr:to>
    <xdr:sp macro="" textlink="">
      <xdr:nvSpPr>
        <xdr:cNvPr id="17" name="左右矢印 16"/>
        <xdr:cNvSpPr/>
      </xdr:nvSpPr>
      <xdr:spPr>
        <a:xfrm>
          <a:off x="2861469" y="10124280"/>
          <a:ext cx="2496343" cy="543969"/>
        </a:xfrm>
        <a:prstGeom prst="leftRightArrow">
          <a:avLst>
            <a:gd name="adj1" fmla="val 66666"/>
            <a:gd name="adj2" fmla="val 50000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非対象期間</a:t>
          </a:r>
        </a:p>
      </xdr:txBody>
    </xdr:sp>
    <xdr:clientData/>
  </xdr:twoCellAnchor>
  <xdr:twoCellAnchor>
    <xdr:from>
      <xdr:col>11</xdr:col>
      <xdr:colOff>0</xdr:colOff>
      <xdr:row>47</xdr:row>
      <xdr:rowOff>15875</xdr:rowOff>
    </xdr:from>
    <xdr:to>
      <xdr:col>31</xdr:col>
      <xdr:colOff>344250</xdr:colOff>
      <xdr:row>50</xdr:row>
      <xdr:rowOff>250</xdr:rowOff>
    </xdr:to>
    <xdr:sp macro="" textlink="">
      <xdr:nvSpPr>
        <xdr:cNvPr id="18" name="左右矢印 17"/>
        <xdr:cNvSpPr/>
      </xdr:nvSpPr>
      <xdr:spPr>
        <a:xfrm>
          <a:off x="5345906" y="10124281"/>
          <a:ext cx="7488000" cy="543969"/>
        </a:xfrm>
        <a:prstGeom prst="leftRightArrow">
          <a:avLst>
            <a:gd name="adj1" fmla="val 66666"/>
            <a:gd name="adj2" fmla="val 50000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対象期間（４週８休）</a:t>
          </a:r>
        </a:p>
      </xdr:txBody>
    </xdr:sp>
    <xdr:clientData/>
  </xdr:twoCellAnchor>
  <xdr:twoCellAnchor>
    <xdr:from>
      <xdr:col>32</xdr:col>
      <xdr:colOff>11906</xdr:colOff>
      <xdr:row>47</xdr:row>
      <xdr:rowOff>15875</xdr:rowOff>
    </xdr:from>
    <xdr:to>
      <xdr:col>35</xdr:col>
      <xdr:colOff>126999</xdr:colOff>
      <xdr:row>50</xdr:row>
      <xdr:rowOff>250</xdr:rowOff>
    </xdr:to>
    <xdr:sp macro="" textlink="">
      <xdr:nvSpPr>
        <xdr:cNvPr id="20" name="右矢印 19"/>
        <xdr:cNvSpPr/>
      </xdr:nvSpPr>
      <xdr:spPr>
        <a:xfrm>
          <a:off x="12858750" y="10124281"/>
          <a:ext cx="1186655" cy="543969"/>
        </a:xfrm>
        <a:prstGeom prst="rightArrow">
          <a:avLst>
            <a:gd name="adj1" fmla="val 73518"/>
            <a:gd name="adj2" fmla="val 50000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非対象期間</a:t>
          </a:r>
        </a:p>
      </xdr:txBody>
    </xdr:sp>
    <xdr:clientData/>
  </xdr:twoCellAnchor>
  <xdr:twoCellAnchor>
    <xdr:from>
      <xdr:col>35</xdr:col>
      <xdr:colOff>392905</xdr:colOff>
      <xdr:row>0</xdr:row>
      <xdr:rowOff>15876</xdr:rowOff>
    </xdr:from>
    <xdr:to>
      <xdr:col>38</xdr:col>
      <xdr:colOff>142874</xdr:colOff>
      <xdr:row>4</xdr:row>
      <xdr:rowOff>174626</xdr:rowOff>
    </xdr:to>
    <xdr:sp macro="" textlink="">
      <xdr:nvSpPr>
        <xdr:cNvPr id="21" name="角丸四角形 20"/>
        <xdr:cNvSpPr/>
      </xdr:nvSpPr>
      <xdr:spPr>
        <a:xfrm>
          <a:off x="14311311" y="15876"/>
          <a:ext cx="1726407" cy="539750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作</a:t>
          </a:r>
          <a:r>
            <a:rPr kumimoji="1" lang="ja-JP" altLang="en-US" sz="24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成 例</a:t>
          </a:r>
        </a:p>
      </xdr:txBody>
    </xdr:sp>
    <xdr:clientData/>
  </xdr:twoCellAnchor>
  <xdr:twoCellAnchor>
    <xdr:from>
      <xdr:col>35</xdr:col>
      <xdr:colOff>631031</xdr:colOff>
      <xdr:row>7</xdr:row>
      <xdr:rowOff>178593</xdr:rowOff>
    </xdr:from>
    <xdr:to>
      <xdr:col>38</xdr:col>
      <xdr:colOff>190500</xdr:colOff>
      <xdr:row>14</xdr:row>
      <xdr:rowOff>95248</xdr:rowOff>
    </xdr:to>
    <xdr:sp macro="" textlink="">
      <xdr:nvSpPr>
        <xdr:cNvPr id="13" name="線吹き出し 2 (枠付き) 12"/>
        <xdr:cNvSpPr/>
      </xdr:nvSpPr>
      <xdr:spPr>
        <a:xfrm>
          <a:off x="14549437" y="1238249"/>
          <a:ext cx="1535907" cy="1500187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0680"/>
            <a:gd name="adj6" fmla="val -56650"/>
          </a:avLst>
        </a:prstGeom>
        <a:ln>
          <a:headEnd type="none"/>
          <a:tailEnd type="triangle" w="lg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曜日の下段に祝日や休暇期間を記載してください。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＜凡例＞</a:t>
          </a:r>
          <a:endParaRPr kumimoji="0"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0" lang="ja-JP" altLang="en-US" sz="110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祝：祝日</a:t>
          </a:r>
          <a:endParaRPr kumimoji="0" lang="en-US" altLang="ja-JP" sz="1100" b="0" i="0" u="none" strike="noStrike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/>
          <a:r>
            <a:rPr kumimoji="0" lang="ja-JP" altLang="en-US" sz="1100" b="0" i="0" u="none" strike="noStrik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休：夏季休暇、年末年始休暇など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11</xdr:col>
      <xdr:colOff>0</xdr:colOff>
      <xdr:row>9</xdr:row>
      <xdr:rowOff>130966</xdr:rowOff>
    </xdr:from>
    <xdr:to>
      <xdr:col>11</xdr:col>
      <xdr:colOff>324000</xdr:colOff>
      <xdr:row>9</xdr:row>
      <xdr:rowOff>130966</xdr:rowOff>
    </xdr:to>
    <xdr:cxnSp macro="">
      <xdr:nvCxnSpPr>
        <xdr:cNvPr id="22" name="直線コネクタ 21"/>
        <xdr:cNvCxnSpPr/>
      </xdr:nvCxnSpPr>
      <xdr:spPr>
        <a:xfrm>
          <a:off x="5345906" y="1643060"/>
          <a:ext cx="324000" cy="0"/>
        </a:xfrm>
        <a:prstGeom prst="line">
          <a:avLst/>
        </a:prstGeom>
        <a:ln w="57150">
          <a:solidFill>
            <a:srgbClr val="00B0F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130966</xdr:rowOff>
    </xdr:from>
    <xdr:to>
      <xdr:col>11</xdr:col>
      <xdr:colOff>324000</xdr:colOff>
      <xdr:row>10</xdr:row>
      <xdr:rowOff>130966</xdr:rowOff>
    </xdr:to>
    <xdr:cxnSp macro="">
      <xdr:nvCxnSpPr>
        <xdr:cNvPr id="23" name="直線コネクタ 22"/>
        <xdr:cNvCxnSpPr/>
      </xdr:nvCxnSpPr>
      <xdr:spPr>
        <a:xfrm>
          <a:off x="5345906" y="1869279"/>
          <a:ext cx="32400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9</xdr:row>
      <xdr:rowOff>119060</xdr:rowOff>
    </xdr:from>
    <xdr:to>
      <xdr:col>16</xdr:col>
      <xdr:colOff>326812</xdr:colOff>
      <xdr:row>9</xdr:row>
      <xdr:rowOff>119060</xdr:rowOff>
    </xdr:to>
    <xdr:cxnSp macro="">
      <xdr:nvCxnSpPr>
        <xdr:cNvPr id="24" name="直線コネクタ 23"/>
        <xdr:cNvCxnSpPr/>
      </xdr:nvCxnSpPr>
      <xdr:spPr>
        <a:xfrm>
          <a:off x="6774656" y="1631154"/>
          <a:ext cx="684000" cy="0"/>
        </a:xfrm>
        <a:prstGeom prst="line">
          <a:avLst/>
        </a:prstGeom>
        <a:ln w="57150">
          <a:solidFill>
            <a:srgbClr val="00B0F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10</xdr:row>
      <xdr:rowOff>119060</xdr:rowOff>
    </xdr:from>
    <xdr:to>
      <xdr:col>16</xdr:col>
      <xdr:colOff>326812</xdr:colOff>
      <xdr:row>10</xdr:row>
      <xdr:rowOff>119060</xdr:rowOff>
    </xdr:to>
    <xdr:cxnSp macro="">
      <xdr:nvCxnSpPr>
        <xdr:cNvPr id="25" name="直線コネクタ 24"/>
        <xdr:cNvCxnSpPr/>
      </xdr:nvCxnSpPr>
      <xdr:spPr>
        <a:xfrm>
          <a:off x="6774656" y="1857373"/>
          <a:ext cx="68400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119060</xdr:rowOff>
    </xdr:from>
    <xdr:to>
      <xdr:col>20</xdr:col>
      <xdr:colOff>5625</xdr:colOff>
      <xdr:row>12</xdr:row>
      <xdr:rowOff>119060</xdr:rowOff>
    </xdr:to>
    <xdr:cxnSp macro="">
      <xdr:nvCxnSpPr>
        <xdr:cNvPr id="26" name="直線コネクタ 25"/>
        <xdr:cNvCxnSpPr/>
      </xdr:nvCxnSpPr>
      <xdr:spPr>
        <a:xfrm>
          <a:off x="7846219" y="2309810"/>
          <a:ext cx="72000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23814</xdr:colOff>
      <xdr:row>9</xdr:row>
      <xdr:rowOff>119060</xdr:rowOff>
    </xdr:from>
    <xdr:to>
      <xdr:col>24</xdr:col>
      <xdr:colOff>350626</xdr:colOff>
      <xdr:row>9</xdr:row>
      <xdr:rowOff>119060</xdr:rowOff>
    </xdr:to>
    <xdr:cxnSp macro="">
      <xdr:nvCxnSpPr>
        <xdr:cNvPr id="27" name="直線コネクタ 26"/>
        <xdr:cNvCxnSpPr/>
      </xdr:nvCxnSpPr>
      <xdr:spPr>
        <a:xfrm>
          <a:off x="9655970" y="1631154"/>
          <a:ext cx="684000" cy="0"/>
        </a:xfrm>
        <a:prstGeom prst="line">
          <a:avLst/>
        </a:prstGeom>
        <a:ln w="57150">
          <a:solidFill>
            <a:srgbClr val="00B0F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23814</xdr:colOff>
      <xdr:row>10</xdr:row>
      <xdr:rowOff>119060</xdr:rowOff>
    </xdr:from>
    <xdr:to>
      <xdr:col>24</xdr:col>
      <xdr:colOff>350626</xdr:colOff>
      <xdr:row>10</xdr:row>
      <xdr:rowOff>119060</xdr:rowOff>
    </xdr:to>
    <xdr:cxnSp macro="">
      <xdr:nvCxnSpPr>
        <xdr:cNvPr id="28" name="直線コネクタ 27"/>
        <xdr:cNvCxnSpPr/>
      </xdr:nvCxnSpPr>
      <xdr:spPr>
        <a:xfrm>
          <a:off x="9655970" y="1857373"/>
          <a:ext cx="68400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5"/>
  <sheetViews>
    <sheetView showZeros="0" zoomScale="80" zoomScaleNormal="80" workbookViewId="0">
      <selection activeCell="H1" sqref="H1:Z1"/>
    </sheetView>
  </sheetViews>
  <sheetFormatPr defaultRowHeight="13.5" x14ac:dyDescent="0.4"/>
  <cols>
    <col min="1" max="1" width="3.125" style="2" customWidth="1"/>
    <col min="2" max="2" width="11.25" style="2" customWidth="1"/>
    <col min="3" max="3" width="18" style="2" customWidth="1"/>
    <col min="4" max="4" width="5.625" style="45" customWidth="1"/>
    <col min="5" max="35" width="4.625" style="45" customWidth="1"/>
    <col min="36" max="36" width="10.625" style="2" customWidth="1"/>
    <col min="37" max="37" width="4.625" style="2" customWidth="1"/>
    <col min="38" max="38" width="10.625" style="2" customWidth="1"/>
    <col min="39" max="39" width="4.625" style="2" customWidth="1"/>
    <col min="40" max="16384" width="9" style="2"/>
  </cols>
  <sheetData>
    <row r="1" spans="1:39" ht="15" customHeight="1" x14ac:dyDescent="0.4">
      <c r="A1" s="117" t="s">
        <v>8</v>
      </c>
      <c r="B1" s="117"/>
      <c r="C1" s="117"/>
      <c r="D1" s="117"/>
      <c r="G1" s="68" t="s">
        <v>20</v>
      </c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39" ht="15" customHeight="1" thickBot="1" x14ac:dyDescent="0.45">
      <c r="A2" s="117"/>
      <c r="B2" s="117"/>
      <c r="C2" s="117"/>
      <c r="D2" s="117"/>
      <c r="F2" s="80"/>
      <c r="G2" s="81" t="s">
        <v>55</v>
      </c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9" ht="18.95" hidden="1" customHeight="1" x14ac:dyDescent="0.4">
      <c r="A3" s="45"/>
      <c r="B3" s="45"/>
      <c r="C3" s="45"/>
      <c r="E3" s="36">
        <f>DATE($B5+2018,$C5,1)</f>
        <v>43770</v>
      </c>
      <c r="F3" s="36">
        <f>DATE($B5+2018,$C5,2)</f>
        <v>43771</v>
      </c>
      <c r="G3" s="36">
        <f>DATE($B5+2018,$C5,3)</f>
        <v>43772</v>
      </c>
      <c r="H3" s="36">
        <f>DATE($B5+2018,$C5,4)</f>
        <v>43773</v>
      </c>
      <c r="I3" s="36">
        <f>DATE($B5+2018,$C5,5)</f>
        <v>43774</v>
      </c>
      <c r="J3" s="36">
        <f>DATE($B5+2018,$C5,6)</f>
        <v>43775</v>
      </c>
      <c r="K3" s="36">
        <f>DATE($B5+2018,$C5,7)</f>
        <v>43776</v>
      </c>
      <c r="L3" s="36">
        <f>DATE($B5+2018,$C5,8)</f>
        <v>43777</v>
      </c>
      <c r="M3" s="36">
        <f>DATE($B5+2018,$C5,9)</f>
        <v>43778</v>
      </c>
      <c r="N3" s="36">
        <f>DATE($B5+2018,$C5,10)</f>
        <v>43779</v>
      </c>
      <c r="O3" s="36">
        <f>DATE($B5+2018,$C5,11)</f>
        <v>43780</v>
      </c>
      <c r="P3" s="36">
        <f>DATE($B5+2018,$C5,12)</f>
        <v>43781</v>
      </c>
      <c r="Q3" s="36">
        <f>DATE($B5+2018,$C5,13)</f>
        <v>43782</v>
      </c>
      <c r="R3" s="36">
        <f>DATE($B5+2018,$C5,14)</f>
        <v>43783</v>
      </c>
      <c r="S3" s="36">
        <f>DATE($B5+2018,$C5,15)</f>
        <v>43784</v>
      </c>
      <c r="T3" s="36">
        <f>DATE($B5+2018,$C5,16)</f>
        <v>43785</v>
      </c>
      <c r="U3" s="36">
        <f>DATE($B5+2018,$C5,17)</f>
        <v>43786</v>
      </c>
      <c r="V3" s="36">
        <f>DATE($B5+2018,$C5,18)</f>
        <v>43787</v>
      </c>
      <c r="W3" s="36">
        <f>DATE($B5+2018,$C5,19)</f>
        <v>43788</v>
      </c>
      <c r="X3" s="36">
        <f>DATE($B5+2018,$C5,20)</f>
        <v>43789</v>
      </c>
      <c r="Y3" s="36">
        <f>DATE($B5+2018,$C5,21)</f>
        <v>43790</v>
      </c>
      <c r="Z3" s="36">
        <f>DATE($B5+2018,$C5,22)</f>
        <v>43791</v>
      </c>
      <c r="AA3" s="36">
        <f>DATE($B5+2018,$C5,23)</f>
        <v>43792</v>
      </c>
      <c r="AB3" s="36">
        <f>DATE($B5+2018,$C5,24)</f>
        <v>43793</v>
      </c>
      <c r="AC3" s="36">
        <f>DATE($B5+2018,$C5,25)</f>
        <v>43794</v>
      </c>
      <c r="AD3" s="36">
        <f>DATE($B5+2018,$C5,26)</f>
        <v>43795</v>
      </c>
      <c r="AE3" s="36">
        <f>DATE($B5+2018,$C5,27)</f>
        <v>43796</v>
      </c>
      <c r="AF3" s="36">
        <f>DATE($B5+2018,$C5,28)</f>
        <v>43797</v>
      </c>
      <c r="AG3" s="36">
        <f>DATE($B5+2018,$C5,29)</f>
        <v>43798</v>
      </c>
      <c r="AH3" s="36">
        <f>DATE($B5+2018,$C5,30)</f>
        <v>43799</v>
      </c>
      <c r="AI3" s="36">
        <f>DATE($B5+2018,$C5,31)</f>
        <v>43800</v>
      </c>
    </row>
    <row r="4" spans="1:39" ht="18.95" hidden="1" customHeight="1" thickBot="1" x14ac:dyDescent="0.45">
      <c r="A4" s="45"/>
      <c r="B4" s="45"/>
      <c r="C4" s="45"/>
      <c r="E4" s="64">
        <f>IF(E5="","",IF(OR(E7="祝",E7="休"),1,WEEKDAY(E3,1)))</f>
        <v>6</v>
      </c>
      <c r="F4" s="64">
        <f t="shared" ref="F4:AI4" si="0">IF(F5="","",IF(OR(F7="祝",F7="休"),1,WEEKDAY(F3,1)))</f>
        <v>7</v>
      </c>
      <c r="G4" s="64">
        <f t="shared" si="0"/>
        <v>1</v>
      </c>
      <c r="H4" s="64">
        <f t="shared" si="0"/>
        <v>1</v>
      </c>
      <c r="I4" s="64">
        <f t="shared" si="0"/>
        <v>3</v>
      </c>
      <c r="J4" s="64">
        <f t="shared" si="0"/>
        <v>4</v>
      </c>
      <c r="K4" s="64">
        <f t="shared" si="0"/>
        <v>5</v>
      </c>
      <c r="L4" s="64">
        <f t="shared" si="0"/>
        <v>6</v>
      </c>
      <c r="M4" s="64">
        <f t="shared" si="0"/>
        <v>7</v>
      </c>
      <c r="N4" s="64">
        <f t="shared" si="0"/>
        <v>1</v>
      </c>
      <c r="O4" s="64">
        <f t="shared" si="0"/>
        <v>2</v>
      </c>
      <c r="P4" s="64">
        <f t="shared" si="0"/>
        <v>3</v>
      </c>
      <c r="Q4" s="64">
        <f t="shared" si="0"/>
        <v>4</v>
      </c>
      <c r="R4" s="64">
        <f t="shared" si="0"/>
        <v>5</v>
      </c>
      <c r="S4" s="64">
        <f t="shared" si="0"/>
        <v>6</v>
      </c>
      <c r="T4" s="64">
        <f t="shared" si="0"/>
        <v>7</v>
      </c>
      <c r="U4" s="64">
        <f t="shared" si="0"/>
        <v>1</v>
      </c>
      <c r="V4" s="64">
        <f t="shared" si="0"/>
        <v>2</v>
      </c>
      <c r="W4" s="64">
        <f t="shared" si="0"/>
        <v>3</v>
      </c>
      <c r="X4" s="64">
        <f t="shared" si="0"/>
        <v>4</v>
      </c>
      <c r="Y4" s="64">
        <f t="shared" si="0"/>
        <v>5</v>
      </c>
      <c r="Z4" s="64">
        <f t="shared" si="0"/>
        <v>6</v>
      </c>
      <c r="AA4" s="64">
        <f t="shared" si="0"/>
        <v>1</v>
      </c>
      <c r="AB4" s="64">
        <f t="shared" si="0"/>
        <v>1</v>
      </c>
      <c r="AC4" s="64">
        <f t="shared" si="0"/>
        <v>2</v>
      </c>
      <c r="AD4" s="64">
        <f t="shared" si="0"/>
        <v>3</v>
      </c>
      <c r="AE4" s="64">
        <f t="shared" si="0"/>
        <v>4</v>
      </c>
      <c r="AF4" s="64">
        <f t="shared" si="0"/>
        <v>5</v>
      </c>
      <c r="AG4" s="64">
        <f t="shared" si="0"/>
        <v>6</v>
      </c>
      <c r="AH4" s="64">
        <f t="shared" si="0"/>
        <v>7</v>
      </c>
      <c r="AI4" s="64" t="str">
        <f t="shared" si="0"/>
        <v/>
      </c>
    </row>
    <row r="5" spans="1:39" ht="18" customHeight="1" x14ac:dyDescent="0.4">
      <c r="A5" s="21"/>
      <c r="B5" s="66">
        <v>1</v>
      </c>
      <c r="C5" s="67">
        <v>11</v>
      </c>
      <c r="D5" s="6"/>
      <c r="E5" s="16">
        <f>IF($C$5=MONTH(E3),DAY(E3),"")</f>
        <v>1</v>
      </c>
      <c r="F5" s="17">
        <f t="shared" ref="F5:AI5" si="1">IF($C$5=MONTH(F3),DAY(F3),"")</f>
        <v>2</v>
      </c>
      <c r="G5" s="17">
        <f t="shared" si="1"/>
        <v>3</v>
      </c>
      <c r="H5" s="17">
        <f t="shared" si="1"/>
        <v>4</v>
      </c>
      <c r="I5" s="17">
        <f t="shared" si="1"/>
        <v>5</v>
      </c>
      <c r="J5" s="17">
        <f t="shared" si="1"/>
        <v>6</v>
      </c>
      <c r="K5" s="17">
        <f t="shared" si="1"/>
        <v>7</v>
      </c>
      <c r="L5" s="17">
        <f t="shared" si="1"/>
        <v>8</v>
      </c>
      <c r="M5" s="17">
        <f t="shared" si="1"/>
        <v>9</v>
      </c>
      <c r="N5" s="17">
        <f t="shared" si="1"/>
        <v>10</v>
      </c>
      <c r="O5" s="17">
        <f t="shared" si="1"/>
        <v>11</v>
      </c>
      <c r="P5" s="17">
        <f t="shared" si="1"/>
        <v>12</v>
      </c>
      <c r="Q5" s="17">
        <f t="shared" si="1"/>
        <v>13</v>
      </c>
      <c r="R5" s="17">
        <f t="shared" si="1"/>
        <v>14</v>
      </c>
      <c r="S5" s="17">
        <f t="shared" si="1"/>
        <v>15</v>
      </c>
      <c r="T5" s="17">
        <f t="shared" si="1"/>
        <v>16</v>
      </c>
      <c r="U5" s="17">
        <f t="shared" si="1"/>
        <v>17</v>
      </c>
      <c r="V5" s="17">
        <f t="shared" si="1"/>
        <v>18</v>
      </c>
      <c r="W5" s="17">
        <f t="shared" si="1"/>
        <v>19</v>
      </c>
      <c r="X5" s="17">
        <f t="shared" si="1"/>
        <v>20</v>
      </c>
      <c r="Y5" s="17">
        <f t="shared" si="1"/>
        <v>21</v>
      </c>
      <c r="Z5" s="17">
        <f t="shared" si="1"/>
        <v>22</v>
      </c>
      <c r="AA5" s="17">
        <f t="shared" si="1"/>
        <v>23</v>
      </c>
      <c r="AB5" s="17">
        <f t="shared" si="1"/>
        <v>24</v>
      </c>
      <c r="AC5" s="17">
        <f t="shared" si="1"/>
        <v>25</v>
      </c>
      <c r="AD5" s="17">
        <f t="shared" si="1"/>
        <v>26</v>
      </c>
      <c r="AE5" s="17">
        <f t="shared" si="1"/>
        <v>27</v>
      </c>
      <c r="AF5" s="17">
        <f t="shared" si="1"/>
        <v>28</v>
      </c>
      <c r="AG5" s="17">
        <f t="shared" si="1"/>
        <v>29</v>
      </c>
      <c r="AH5" s="17">
        <f t="shared" si="1"/>
        <v>30</v>
      </c>
      <c r="AI5" s="17" t="str">
        <f t="shared" si="1"/>
        <v/>
      </c>
      <c r="AJ5" s="105" t="s">
        <v>12</v>
      </c>
      <c r="AK5" s="105"/>
      <c r="AL5" s="105"/>
      <c r="AM5" s="119"/>
    </row>
    <row r="6" spans="1:39" ht="18" customHeight="1" thickBot="1" x14ac:dyDescent="0.45">
      <c r="A6" s="23"/>
      <c r="B6" s="44"/>
      <c r="C6" s="41"/>
      <c r="D6" s="42"/>
      <c r="E6" s="10" t="str">
        <f t="shared" ref="E6:AI6" si="2">IF(E5="","",TEXT(E3,"aaa"))</f>
        <v>金</v>
      </c>
      <c r="F6" s="11" t="str">
        <f t="shared" si="2"/>
        <v>土</v>
      </c>
      <c r="G6" s="11" t="str">
        <f t="shared" si="2"/>
        <v>日</v>
      </c>
      <c r="H6" s="11" t="str">
        <f t="shared" si="2"/>
        <v>月</v>
      </c>
      <c r="I6" s="11" t="str">
        <f t="shared" si="2"/>
        <v>火</v>
      </c>
      <c r="J6" s="11" t="str">
        <f t="shared" si="2"/>
        <v>水</v>
      </c>
      <c r="K6" s="11" t="str">
        <f t="shared" si="2"/>
        <v>木</v>
      </c>
      <c r="L6" s="11" t="str">
        <f t="shared" si="2"/>
        <v>金</v>
      </c>
      <c r="M6" s="11" t="str">
        <f t="shared" si="2"/>
        <v>土</v>
      </c>
      <c r="N6" s="11" t="str">
        <f t="shared" si="2"/>
        <v>日</v>
      </c>
      <c r="O6" s="11" t="str">
        <f t="shared" si="2"/>
        <v>月</v>
      </c>
      <c r="P6" s="11" t="str">
        <f t="shared" si="2"/>
        <v>火</v>
      </c>
      <c r="Q6" s="11" t="str">
        <f t="shared" si="2"/>
        <v>水</v>
      </c>
      <c r="R6" s="11" t="str">
        <f t="shared" si="2"/>
        <v>木</v>
      </c>
      <c r="S6" s="11" t="str">
        <f t="shared" si="2"/>
        <v>金</v>
      </c>
      <c r="T6" s="11" t="str">
        <f t="shared" si="2"/>
        <v>土</v>
      </c>
      <c r="U6" s="11" t="str">
        <f t="shared" si="2"/>
        <v>日</v>
      </c>
      <c r="V6" s="11" t="str">
        <f t="shared" si="2"/>
        <v>月</v>
      </c>
      <c r="W6" s="11" t="str">
        <f t="shared" si="2"/>
        <v>火</v>
      </c>
      <c r="X6" s="11" t="str">
        <f t="shared" si="2"/>
        <v>水</v>
      </c>
      <c r="Y6" s="11" t="str">
        <f t="shared" si="2"/>
        <v>木</v>
      </c>
      <c r="Z6" s="11" t="str">
        <f t="shared" si="2"/>
        <v>金</v>
      </c>
      <c r="AA6" s="11" t="str">
        <f t="shared" si="2"/>
        <v>土</v>
      </c>
      <c r="AB6" s="11" t="str">
        <f t="shared" si="2"/>
        <v>日</v>
      </c>
      <c r="AC6" s="11" t="str">
        <f t="shared" si="2"/>
        <v>月</v>
      </c>
      <c r="AD6" s="11" t="str">
        <f t="shared" si="2"/>
        <v>火</v>
      </c>
      <c r="AE6" s="11" t="str">
        <f t="shared" si="2"/>
        <v>水</v>
      </c>
      <c r="AF6" s="11" t="str">
        <f t="shared" si="2"/>
        <v>木</v>
      </c>
      <c r="AG6" s="11" t="str">
        <f t="shared" si="2"/>
        <v>金</v>
      </c>
      <c r="AH6" s="11" t="str">
        <f t="shared" si="2"/>
        <v>土</v>
      </c>
      <c r="AI6" s="11" t="str">
        <f t="shared" si="2"/>
        <v/>
      </c>
      <c r="AJ6" s="120"/>
      <c r="AK6" s="120"/>
      <c r="AL6" s="120"/>
      <c r="AM6" s="121"/>
    </row>
    <row r="7" spans="1:39" ht="18" customHeight="1" x14ac:dyDescent="0.4">
      <c r="A7" s="25"/>
      <c r="B7" s="7" t="s">
        <v>6</v>
      </c>
      <c r="C7" s="8" t="s">
        <v>7</v>
      </c>
      <c r="D7" s="9"/>
      <c r="E7" s="12"/>
      <c r="F7" s="13"/>
      <c r="G7" s="13"/>
      <c r="H7" s="13" t="s">
        <v>67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 t="s">
        <v>67</v>
      </c>
      <c r="AB7" s="13"/>
      <c r="AC7" s="13"/>
      <c r="AD7" s="13"/>
      <c r="AE7" s="13"/>
      <c r="AF7" s="13"/>
      <c r="AG7" s="13"/>
      <c r="AH7" s="13"/>
      <c r="AI7" s="13"/>
      <c r="AJ7" s="122"/>
      <c r="AK7" s="122"/>
      <c r="AL7" s="122"/>
      <c r="AM7" s="123"/>
    </row>
    <row r="8" spans="1:39" ht="18" customHeight="1" x14ac:dyDescent="0.4">
      <c r="A8" s="25"/>
      <c r="B8" s="102"/>
      <c r="C8" s="103"/>
      <c r="D8" s="49" t="s">
        <v>0</v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65"/>
      <c r="AK8" s="29"/>
      <c r="AL8" s="19"/>
      <c r="AM8" s="26"/>
    </row>
    <row r="9" spans="1:39" ht="18" customHeight="1" x14ac:dyDescent="0.4">
      <c r="A9" s="25"/>
      <c r="B9" s="99"/>
      <c r="C9" s="101"/>
      <c r="D9" s="52" t="s">
        <v>1</v>
      </c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19"/>
      <c r="AK9" s="30"/>
      <c r="AL9" s="19"/>
      <c r="AM9" s="26"/>
    </row>
    <row r="10" spans="1:39" ht="18" customHeight="1" x14ac:dyDescent="0.4">
      <c r="A10" s="25"/>
      <c r="B10" s="98"/>
      <c r="C10" s="100"/>
      <c r="D10" s="55" t="s">
        <v>0</v>
      </c>
      <c r="E10" s="56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19"/>
      <c r="AK10" s="30"/>
      <c r="AL10" s="19"/>
      <c r="AM10" s="26"/>
    </row>
    <row r="11" spans="1:39" ht="18" customHeight="1" x14ac:dyDescent="0.4">
      <c r="A11" s="25"/>
      <c r="B11" s="99"/>
      <c r="C11" s="101"/>
      <c r="D11" s="52" t="s">
        <v>1</v>
      </c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19"/>
      <c r="AK11" s="30"/>
      <c r="AL11" s="19"/>
      <c r="AM11" s="26"/>
    </row>
    <row r="12" spans="1:39" ht="18" customHeight="1" x14ac:dyDescent="0.4">
      <c r="A12" s="25"/>
      <c r="B12" s="98"/>
      <c r="C12" s="100"/>
      <c r="D12" s="55" t="s">
        <v>0</v>
      </c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19"/>
      <c r="AK12" s="30"/>
      <c r="AL12" s="19"/>
      <c r="AM12" s="26"/>
    </row>
    <row r="13" spans="1:39" ht="18" customHeight="1" x14ac:dyDescent="0.4">
      <c r="A13" s="25"/>
      <c r="B13" s="99"/>
      <c r="C13" s="101"/>
      <c r="D13" s="52" t="s">
        <v>1</v>
      </c>
      <c r="E13" s="53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19"/>
      <c r="AK13" s="30"/>
      <c r="AL13" s="19"/>
      <c r="AM13" s="26"/>
    </row>
    <row r="14" spans="1:39" ht="18" customHeight="1" x14ac:dyDescent="0.4">
      <c r="A14" s="25"/>
      <c r="B14" s="98"/>
      <c r="C14" s="100"/>
      <c r="D14" s="55" t="s">
        <v>0</v>
      </c>
      <c r="E14" s="56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19"/>
      <c r="AK14" s="30"/>
      <c r="AL14" s="19"/>
      <c r="AM14" s="26"/>
    </row>
    <row r="15" spans="1:39" ht="18" customHeight="1" x14ac:dyDescent="0.4">
      <c r="A15" s="25"/>
      <c r="B15" s="99"/>
      <c r="C15" s="101"/>
      <c r="D15" s="52" t="s">
        <v>1</v>
      </c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19"/>
      <c r="AK15" s="30"/>
      <c r="AL15" s="19"/>
      <c r="AM15" s="26"/>
    </row>
    <row r="16" spans="1:39" ht="18" customHeight="1" x14ac:dyDescent="0.4">
      <c r="A16" s="25"/>
      <c r="B16" s="98"/>
      <c r="C16" s="100"/>
      <c r="D16" s="55" t="s">
        <v>0</v>
      </c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19"/>
      <c r="AK16" s="30"/>
      <c r="AL16" s="19"/>
      <c r="AM16" s="26"/>
    </row>
    <row r="17" spans="1:39" ht="18" customHeight="1" x14ac:dyDescent="0.4">
      <c r="A17" s="25"/>
      <c r="B17" s="99"/>
      <c r="C17" s="101"/>
      <c r="D17" s="52" t="s">
        <v>1</v>
      </c>
      <c r="E17" s="53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19"/>
      <c r="AK17" s="30"/>
      <c r="AL17" s="19"/>
      <c r="AM17" s="26"/>
    </row>
    <row r="18" spans="1:39" ht="18" customHeight="1" x14ac:dyDescent="0.4">
      <c r="A18" s="25"/>
      <c r="B18" s="98"/>
      <c r="C18" s="100"/>
      <c r="D18" s="55" t="s">
        <v>0</v>
      </c>
      <c r="E18" s="56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19"/>
      <c r="AK18" s="30"/>
      <c r="AL18" s="19"/>
      <c r="AM18" s="26"/>
    </row>
    <row r="19" spans="1:39" ht="18" customHeight="1" x14ac:dyDescent="0.4">
      <c r="A19" s="25" t="s">
        <v>18</v>
      </c>
      <c r="B19" s="99"/>
      <c r="C19" s="101"/>
      <c r="D19" s="52" t="s">
        <v>1</v>
      </c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/>
      <c r="AK19" s="30"/>
      <c r="AL19" s="19"/>
      <c r="AM19" s="26"/>
    </row>
    <row r="20" spans="1:39" ht="18" customHeight="1" x14ac:dyDescent="0.4">
      <c r="A20" s="25" t="s">
        <v>19</v>
      </c>
      <c r="B20" s="98"/>
      <c r="C20" s="100"/>
      <c r="D20" s="55" t="s">
        <v>0</v>
      </c>
      <c r="E20" s="56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19"/>
      <c r="AK20" s="30"/>
      <c r="AL20" s="19"/>
      <c r="AM20" s="26"/>
    </row>
    <row r="21" spans="1:39" ht="18" customHeight="1" x14ac:dyDescent="0.4">
      <c r="A21" s="25"/>
      <c r="B21" s="99"/>
      <c r="C21" s="101"/>
      <c r="D21" s="52" t="s">
        <v>1</v>
      </c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19"/>
      <c r="AK21" s="30"/>
      <c r="AL21" s="19"/>
      <c r="AM21" s="26"/>
    </row>
    <row r="22" spans="1:39" ht="18" customHeight="1" x14ac:dyDescent="0.4">
      <c r="A22" s="25"/>
      <c r="B22" s="98"/>
      <c r="C22" s="100"/>
      <c r="D22" s="55" t="s">
        <v>0</v>
      </c>
      <c r="E22" s="56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19"/>
      <c r="AK22" s="30"/>
      <c r="AL22" s="19"/>
      <c r="AM22" s="26"/>
    </row>
    <row r="23" spans="1:39" ht="18" customHeight="1" x14ac:dyDescent="0.4">
      <c r="A23" s="25"/>
      <c r="B23" s="99"/>
      <c r="C23" s="101"/>
      <c r="D23" s="52" t="s">
        <v>1</v>
      </c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19"/>
      <c r="AK23" s="30"/>
      <c r="AL23" s="19"/>
      <c r="AM23" s="26"/>
    </row>
    <row r="24" spans="1:39" ht="18" customHeight="1" x14ac:dyDescent="0.4">
      <c r="A24" s="25"/>
      <c r="B24" s="98"/>
      <c r="C24" s="100"/>
      <c r="D24" s="55" t="s">
        <v>0</v>
      </c>
      <c r="E24" s="56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19"/>
      <c r="AK24" s="30"/>
      <c r="AL24" s="19"/>
      <c r="AM24" s="26"/>
    </row>
    <row r="25" spans="1:39" ht="18" customHeight="1" x14ac:dyDescent="0.4">
      <c r="A25" s="25"/>
      <c r="B25" s="99"/>
      <c r="C25" s="101"/>
      <c r="D25" s="52" t="s">
        <v>1</v>
      </c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19"/>
      <c r="AK25" s="30"/>
      <c r="AL25" s="19"/>
      <c r="AM25" s="26"/>
    </row>
    <row r="26" spans="1:39" ht="18" customHeight="1" x14ac:dyDescent="0.4">
      <c r="A26" s="25"/>
      <c r="B26" s="98"/>
      <c r="C26" s="100"/>
      <c r="D26" s="55" t="s">
        <v>0</v>
      </c>
      <c r="E26" s="56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19"/>
      <c r="AK26" s="30"/>
      <c r="AL26" s="19"/>
      <c r="AM26" s="26"/>
    </row>
    <row r="27" spans="1:39" ht="18" customHeight="1" x14ac:dyDescent="0.4">
      <c r="A27" s="25"/>
      <c r="B27" s="99"/>
      <c r="C27" s="101"/>
      <c r="D27" s="52" t="s">
        <v>1</v>
      </c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19"/>
      <c r="AK27" s="30"/>
      <c r="AL27" s="19"/>
      <c r="AM27" s="26"/>
    </row>
    <row r="28" spans="1:39" ht="18" customHeight="1" x14ac:dyDescent="0.4">
      <c r="A28" s="25"/>
      <c r="B28" s="98"/>
      <c r="C28" s="100"/>
      <c r="D28" s="55" t="s">
        <v>0</v>
      </c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19"/>
      <c r="AK28" s="30"/>
      <c r="AL28" s="19"/>
      <c r="AM28" s="26"/>
    </row>
    <row r="29" spans="1:39" ht="18" customHeight="1" x14ac:dyDescent="0.4">
      <c r="A29" s="25"/>
      <c r="B29" s="99"/>
      <c r="C29" s="101"/>
      <c r="D29" s="52" t="s">
        <v>1</v>
      </c>
      <c r="E29" s="53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19"/>
      <c r="AK29" s="30"/>
      <c r="AL29" s="19"/>
      <c r="AM29" s="26"/>
    </row>
    <row r="30" spans="1:39" ht="18" customHeight="1" x14ac:dyDescent="0.4">
      <c r="A30" s="25"/>
      <c r="B30" s="98"/>
      <c r="C30" s="100"/>
      <c r="D30" s="55" t="s">
        <v>0</v>
      </c>
      <c r="E30" s="56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19"/>
      <c r="AK30" s="30"/>
      <c r="AL30" s="19"/>
      <c r="AM30" s="26"/>
    </row>
    <row r="31" spans="1:39" ht="18" customHeight="1" x14ac:dyDescent="0.4">
      <c r="A31" s="25"/>
      <c r="B31" s="99"/>
      <c r="C31" s="101"/>
      <c r="D31" s="52" t="s">
        <v>1</v>
      </c>
      <c r="E31" s="53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19"/>
      <c r="AK31" s="30"/>
      <c r="AL31" s="19"/>
      <c r="AM31" s="26"/>
    </row>
    <row r="32" spans="1:39" ht="18" customHeight="1" x14ac:dyDescent="0.4">
      <c r="A32" s="25"/>
      <c r="B32" s="98"/>
      <c r="C32" s="100"/>
      <c r="D32" s="55" t="s">
        <v>0</v>
      </c>
      <c r="E32" s="56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69" t="s">
        <v>21</v>
      </c>
      <c r="AK32" s="30"/>
      <c r="AL32" s="69" t="s">
        <v>23</v>
      </c>
      <c r="AM32" s="26"/>
    </row>
    <row r="33" spans="1:39" ht="18" customHeight="1" x14ac:dyDescent="0.4">
      <c r="A33" s="25"/>
      <c r="B33" s="99"/>
      <c r="C33" s="101"/>
      <c r="D33" s="52" t="s">
        <v>1</v>
      </c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70" t="s">
        <v>22</v>
      </c>
      <c r="AK33" s="30"/>
      <c r="AL33" s="69" t="s">
        <v>22</v>
      </c>
      <c r="AM33" s="26"/>
    </row>
    <row r="34" spans="1:39" ht="18" customHeight="1" x14ac:dyDescent="0.4">
      <c r="A34" s="25"/>
      <c r="B34" s="98"/>
      <c r="C34" s="100"/>
      <c r="D34" s="55" t="s">
        <v>0</v>
      </c>
      <c r="E34" s="56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69" t="s">
        <v>24</v>
      </c>
      <c r="AK34" s="30"/>
      <c r="AL34" s="69" t="s">
        <v>24</v>
      </c>
      <c r="AM34" s="26"/>
    </row>
    <row r="35" spans="1:39" ht="18" customHeight="1" x14ac:dyDescent="0.4">
      <c r="A35" s="25"/>
      <c r="B35" s="99"/>
      <c r="C35" s="101"/>
      <c r="D35" s="52" t="s">
        <v>1</v>
      </c>
      <c r="E35" s="53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69" t="s">
        <v>25</v>
      </c>
      <c r="AK35" s="30"/>
      <c r="AL35" s="69" t="s">
        <v>25</v>
      </c>
      <c r="AM35" s="26"/>
    </row>
    <row r="36" spans="1:39" ht="18" customHeight="1" x14ac:dyDescent="0.4">
      <c r="A36" s="25"/>
      <c r="B36" s="98"/>
      <c r="C36" s="100"/>
      <c r="D36" s="55" t="s">
        <v>0</v>
      </c>
      <c r="E36" s="56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19"/>
      <c r="AK36" s="30"/>
      <c r="AL36" s="19"/>
      <c r="AM36" s="26"/>
    </row>
    <row r="37" spans="1:39" ht="18" customHeight="1" thickBot="1" x14ac:dyDescent="0.45">
      <c r="A37" s="25"/>
      <c r="B37" s="102"/>
      <c r="C37" s="103"/>
      <c r="D37" s="58" t="s">
        <v>1</v>
      </c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4"/>
      <c r="AK37" s="31"/>
      <c r="AL37" s="4"/>
      <c r="AM37" s="24"/>
    </row>
    <row r="38" spans="1:39" ht="18" customHeight="1" x14ac:dyDescent="0.4">
      <c r="A38" s="104" t="s">
        <v>17</v>
      </c>
      <c r="B38" s="105"/>
      <c r="C38" s="106"/>
      <c r="D38" s="32" t="s">
        <v>0</v>
      </c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">
        <f>SUM(COUNTIF(E38:AI38,"■"),COUNTIF(E38:AI38,"▲"))</f>
        <v>0</v>
      </c>
      <c r="AK38" s="62" t="s">
        <v>2</v>
      </c>
      <c r="AL38" s="74">
        <f>COUNTA(E38:AI38)-COUNTIF(E38:AI38,"非")</f>
        <v>0</v>
      </c>
      <c r="AM38" s="61" t="s">
        <v>2</v>
      </c>
    </row>
    <row r="39" spans="1:39" ht="18" customHeight="1" thickBot="1" x14ac:dyDescent="0.45">
      <c r="A39" s="107"/>
      <c r="B39" s="108"/>
      <c r="C39" s="109"/>
      <c r="D39" s="33" t="s">
        <v>1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8"/>
      <c r="AH39" s="18"/>
      <c r="AI39" s="15"/>
      <c r="AJ39" s="4">
        <f>SUM(COUNTIF(E39:AI39,"■"),COUNTIF(E39:AI39,"▲"),COUNTIF(E39:AI39,"●"))</f>
        <v>0</v>
      </c>
      <c r="AK39" s="63" t="s">
        <v>2</v>
      </c>
      <c r="AL39" s="75">
        <f>COUNTA(E39:AI39)-COUNTIF(E39:AI39,"非")</f>
        <v>0</v>
      </c>
      <c r="AM39" s="5" t="s">
        <v>2</v>
      </c>
    </row>
    <row r="40" spans="1:39" ht="18" customHeight="1" x14ac:dyDescent="0.4">
      <c r="A40" s="21"/>
      <c r="B40" s="3"/>
      <c r="C40" s="3"/>
      <c r="D40" s="110" t="s">
        <v>11</v>
      </c>
      <c r="E40" s="113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92"/>
      <c r="AJ40" s="21" t="str">
        <f>C5&amp;+"月現場休工率（実績）"</f>
        <v>11月現場休工率（実績）</v>
      </c>
      <c r="AK40" s="3"/>
      <c r="AL40" s="3"/>
      <c r="AM40" s="22"/>
    </row>
    <row r="41" spans="1:39" ht="18" customHeight="1" x14ac:dyDescent="0.4">
      <c r="A41" s="25"/>
      <c r="B41" s="70" t="s">
        <v>26</v>
      </c>
      <c r="C41" s="19"/>
      <c r="D41" s="111"/>
      <c r="E41" s="114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3"/>
      <c r="AJ41" s="25" t="s">
        <v>3</v>
      </c>
      <c r="AK41" s="19"/>
      <c r="AL41" s="78">
        <f>AJ39</f>
        <v>0</v>
      </c>
      <c r="AM41" s="26"/>
    </row>
    <row r="42" spans="1:39" ht="18" customHeight="1" x14ac:dyDescent="0.4">
      <c r="A42" s="25"/>
      <c r="B42" s="71" t="s">
        <v>28</v>
      </c>
      <c r="C42" s="72" t="s">
        <v>68</v>
      </c>
      <c r="D42" s="111"/>
      <c r="E42" s="114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3"/>
      <c r="AJ42" s="25" t="s">
        <v>4</v>
      </c>
      <c r="AK42" s="19"/>
      <c r="AL42" s="78">
        <f>AL39</f>
        <v>0</v>
      </c>
      <c r="AM42" s="26"/>
    </row>
    <row r="43" spans="1:39" ht="18" customHeight="1" x14ac:dyDescent="0.4">
      <c r="A43" s="25"/>
      <c r="B43" s="71" t="s">
        <v>31</v>
      </c>
      <c r="C43" s="72" t="s">
        <v>29</v>
      </c>
      <c r="D43" s="111"/>
      <c r="E43" s="114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3"/>
      <c r="AJ43" s="25" t="s">
        <v>5</v>
      </c>
      <c r="AK43" s="19"/>
      <c r="AL43" s="19"/>
      <c r="AM43" s="26"/>
    </row>
    <row r="44" spans="1:39" ht="18" customHeight="1" thickBot="1" x14ac:dyDescent="0.45">
      <c r="A44" s="25"/>
      <c r="B44" s="71" t="s">
        <v>32</v>
      </c>
      <c r="C44" s="72" t="s">
        <v>33</v>
      </c>
      <c r="D44" s="111"/>
      <c r="E44" s="114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3"/>
      <c r="AJ44" s="27"/>
      <c r="AK44" s="20" t="s">
        <v>9</v>
      </c>
      <c r="AL44" s="76" t="str">
        <f>IFERROR(AL41/AL42,"")</f>
        <v/>
      </c>
      <c r="AM44" s="28"/>
    </row>
    <row r="45" spans="1:39" ht="18" customHeight="1" x14ac:dyDescent="0.4">
      <c r="A45" s="25"/>
      <c r="B45" s="71" t="s">
        <v>35</v>
      </c>
      <c r="C45" s="72" t="s">
        <v>36</v>
      </c>
      <c r="D45" s="111"/>
      <c r="E45" s="114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3"/>
      <c r="AJ45" s="21" t="s">
        <v>10</v>
      </c>
      <c r="AK45" s="3"/>
      <c r="AL45" s="3"/>
      <c r="AM45" s="22"/>
    </row>
    <row r="46" spans="1:39" ht="18" customHeight="1" x14ac:dyDescent="0.4">
      <c r="A46" s="25"/>
      <c r="B46" s="71" t="s">
        <v>41</v>
      </c>
      <c r="C46" s="72" t="s">
        <v>37</v>
      </c>
      <c r="D46" s="111"/>
      <c r="E46" s="114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3"/>
      <c r="AJ46" s="25" t="s">
        <v>3</v>
      </c>
      <c r="AK46" s="19"/>
      <c r="AL46" s="78">
        <f>AL41</f>
        <v>0</v>
      </c>
      <c r="AM46" s="26"/>
    </row>
    <row r="47" spans="1:39" ht="18" customHeight="1" x14ac:dyDescent="0.4">
      <c r="A47" s="25"/>
      <c r="B47" s="71" t="s">
        <v>39</v>
      </c>
      <c r="C47" s="72" t="s">
        <v>38</v>
      </c>
      <c r="D47" s="111"/>
      <c r="E47" s="114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3"/>
      <c r="AJ47" s="25" t="s">
        <v>4</v>
      </c>
      <c r="AK47" s="19"/>
      <c r="AL47" s="78">
        <f>AL42</f>
        <v>0</v>
      </c>
      <c r="AM47" s="26"/>
    </row>
    <row r="48" spans="1:39" ht="18" customHeight="1" x14ac:dyDescent="0.4">
      <c r="A48" s="25"/>
      <c r="B48" s="71" t="s">
        <v>42</v>
      </c>
      <c r="C48" s="72" t="s">
        <v>43</v>
      </c>
      <c r="D48" s="111"/>
      <c r="E48" s="114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3"/>
      <c r="AJ48" s="25" t="s">
        <v>5</v>
      </c>
      <c r="AK48" s="19"/>
      <c r="AL48" s="19"/>
      <c r="AM48" s="26"/>
    </row>
    <row r="49" spans="1:40" ht="18" customHeight="1" thickBot="1" x14ac:dyDescent="0.45">
      <c r="A49" s="23"/>
      <c r="B49" s="4"/>
      <c r="C49" s="73"/>
      <c r="D49" s="112"/>
      <c r="E49" s="115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4"/>
      <c r="AJ49" s="23"/>
      <c r="AK49" s="4" t="s">
        <v>9</v>
      </c>
      <c r="AL49" s="77" t="str">
        <f>IFERROR(AL46/AL47,"")</f>
        <v/>
      </c>
      <c r="AM49" s="24"/>
    </row>
    <row r="50" spans="1:40" ht="8.25" customHeight="1" x14ac:dyDescent="0.4"/>
    <row r="51" spans="1:40" ht="18" customHeight="1" x14ac:dyDescent="0.4">
      <c r="B51" s="95" t="s">
        <v>14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7"/>
    </row>
    <row r="52" spans="1:40" ht="18" customHeight="1" x14ac:dyDescent="0.4">
      <c r="B52" s="83" t="s">
        <v>13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5"/>
      <c r="AM52" s="43"/>
      <c r="AN52" s="43"/>
    </row>
    <row r="53" spans="1:40" ht="18" customHeight="1" x14ac:dyDescent="0.4">
      <c r="B53" s="83" t="s">
        <v>66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5"/>
      <c r="AM53" s="43"/>
      <c r="AN53" s="43"/>
    </row>
    <row r="54" spans="1:40" ht="18" customHeight="1" x14ac:dyDescent="0.4">
      <c r="B54" s="86" t="s">
        <v>16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8"/>
      <c r="AM54" s="43"/>
      <c r="AN54" s="43"/>
    </row>
    <row r="55" spans="1:40" ht="9" customHeight="1" x14ac:dyDescent="0.4">
      <c r="B55" s="43"/>
      <c r="C55" s="43"/>
      <c r="AJ55" s="43"/>
      <c r="AK55" s="43"/>
      <c r="AL55" s="43"/>
      <c r="AM55" s="43"/>
      <c r="AN55" s="43"/>
    </row>
  </sheetData>
  <mergeCells count="71">
    <mergeCell ref="H2:R2"/>
    <mergeCell ref="A1:D2"/>
    <mergeCell ref="H1:Z1"/>
    <mergeCell ref="AJ5:AM7"/>
    <mergeCell ref="B8:B9"/>
    <mergeCell ref="C8:C9"/>
    <mergeCell ref="B12:B13"/>
    <mergeCell ref="C12:C13"/>
    <mergeCell ref="B10:B11"/>
    <mergeCell ref="C10:C11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F40:F49"/>
    <mergeCell ref="B30:B31"/>
    <mergeCell ref="C30:C31"/>
    <mergeCell ref="B32:B33"/>
    <mergeCell ref="C32:C33"/>
    <mergeCell ref="B34:B35"/>
    <mergeCell ref="C34:C35"/>
    <mergeCell ref="B36:B37"/>
    <mergeCell ref="C36:C37"/>
    <mergeCell ref="A38:C39"/>
    <mergeCell ref="D40:D49"/>
    <mergeCell ref="E40:E49"/>
    <mergeCell ref="R40:R49"/>
    <mergeCell ref="G40:G49"/>
    <mergeCell ref="H40:H49"/>
    <mergeCell ref="I40:I49"/>
    <mergeCell ref="J40:J49"/>
    <mergeCell ref="K40:K49"/>
    <mergeCell ref="L40:L49"/>
    <mergeCell ref="M40:M49"/>
    <mergeCell ref="N40:N49"/>
    <mergeCell ref="O40:O49"/>
    <mergeCell ref="P40:P49"/>
    <mergeCell ref="Q40:Q49"/>
    <mergeCell ref="T40:T49"/>
    <mergeCell ref="U40:U49"/>
    <mergeCell ref="V40:V49"/>
    <mergeCell ref="W40:W49"/>
    <mergeCell ref="X40:X49"/>
    <mergeCell ref="B52:AL52"/>
    <mergeCell ref="B53:AL53"/>
    <mergeCell ref="B54:AL54"/>
    <mergeCell ref="AE40:AE49"/>
    <mergeCell ref="AF40:AF49"/>
    <mergeCell ref="AG40:AG49"/>
    <mergeCell ref="AH40:AH49"/>
    <mergeCell ref="AI40:AI49"/>
    <mergeCell ref="B51:AL51"/>
    <mergeCell ref="Y40:Y49"/>
    <mergeCell ref="Z40:Z49"/>
    <mergeCell ref="AA40:AA49"/>
    <mergeCell ref="AB40:AB49"/>
    <mergeCell ref="AC40:AC49"/>
    <mergeCell ref="AD40:AD49"/>
    <mergeCell ref="S40:S49"/>
  </mergeCells>
  <phoneticPr fontId="1"/>
  <conditionalFormatting sqref="B5:B6">
    <cfRule type="cellIs" dxfId="68" priority="53" operator="equal">
      <formula>1</formula>
    </cfRule>
  </conditionalFormatting>
  <conditionalFormatting sqref="E5:AI39">
    <cfRule type="expression" dxfId="67" priority="52">
      <formula>OR(E$4=1,E$4=7)</formula>
    </cfRule>
  </conditionalFormatting>
  <conditionalFormatting sqref="AI38">
    <cfRule type="expression" dxfId="66" priority="41">
      <formula>AND($AI$5="",$AI$38&lt;&gt;"")</formula>
    </cfRule>
  </conditionalFormatting>
  <conditionalFormatting sqref="AI39">
    <cfRule type="expression" dxfId="65" priority="40">
      <formula>AND($AI$5="",$AI$39&lt;&gt;"")</formula>
    </cfRule>
  </conditionalFormatting>
  <conditionalFormatting sqref="AG39">
    <cfRule type="expression" dxfId="64" priority="39" stopIfTrue="1">
      <formula>AND($AG$5="",$AG$39&lt;&gt;"")</formula>
    </cfRule>
  </conditionalFormatting>
  <conditionalFormatting sqref="AG38">
    <cfRule type="expression" dxfId="63" priority="38">
      <formula>AND($AG$5="",$AG$38&lt;&gt;"")</formula>
    </cfRule>
  </conditionalFormatting>
  <conditionalFormatting sqref="AH39">
    <cfRule type="expression" dxfId="62" priority="37" stopIfTrue="1">
      <formula>AND($AH$5="",$AH$39&lt;&gt;"")</formula>
    </cfRule>
  </conditionalFormatting>
  <conditionalFormatting sqref="AH38">
    <cfRule type="expression" dxfId="61" priority="36">
      <formula>AND($AH$5="",$AH$38&lt;&gt;"")</formula>
    </cfRule>
  </conditionalFormatting>
  <dataValidations count="1">
    <dataValidation type="list" allowBlank="1" showInputMessage="1" showErrorMessage="1" sqref="E38:AI39">
      <formula1>$B$42:$B$49</formula1>
    </dataValidation>
  </dataValidations>
  <pageMargins left="0.70866141732283472" right="0.70866141732283472" top="0.74803149606299213" bottom="0.74803149606299213" header="0.31496062992125984" footer="0.31496062992125984"/>
  <pageSetup paperSize="8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5"/>
  <sheetViews>
    <sheetView showZeros="0" tabSelected="1" zoomScale="80" zoomScaleNormal="80" zoomScaleSheetLayoutView="80" workbookViewId="0">
      <selection activeCell="H1" sqref="H1:Z1"/>
    </sheetView>
  </sheetViews>
  <sheetFormatPr defaultRowHeight="13.5" x14ac:dyDescent="0.4"/>
  <cols>
    <col min="1" max="1" width="3.125" style="2" customWidth="1"/>
    <col min="2" max="2" width="11.25" style="2" customWidth="1"/>
    <col min="3" max="3" width="18" style="2" customWidth="1"/>
    <col min="4" max="4" width="5.625" style="45" customWidth="1"/>
    <col min="5" max="35" width="4.625" style="45" customWidth="1"/>
    <col min="36" max="36" width="10.625" style="2" customWidth="1"/>
    <col min="37" max="37" width="4.625" style="2" customWidth="1"/>
    <col min="38" max="38" width="10.625" style="2" customWidth="1"/>
    <col min="39" max="39" width="4.625" style="2" customWidth="1"/>
    <col min="40" max="16384" width="9" style="2"/>
  </cols>
  <sheetData>
    <row r="1" spans="1:39" ht="15" customHeight="1" x14ac:dyDescent="0.4">
      <c r="A1" s="117" t="s">
        <v>8</v>
      </c>
      <c r="B1" s="117"/>
      <c r="C1" s="117"/>
      <c r="D1" s="117"/>
      <c r="G1" s="68" t="s">
        <v>20</v>
      </c>
      <c r="H1" s="118" t="s">
        <v>54</v>
      </c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39" ht="15" customHeight="1" thickBot="1" x14ac:dyDescent="0.45">
      <c r="A2" s="117"/>
      <c r="B2" s="117"/>
      <c r="C2" s="117"/>
      <c r="D2" s="117"/>
      <c r="F2" s="80"/>
      <c r="G2" s="81" t="s">
        <v>55</v>
      </c>
      <c r="H2" s="116" t="s">
        <v>56</v>
      </c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39" ht="18.95" hidden="1" customHeight="1" x14ac:dyDescent="0.4">
      <c r="A3" s="45"/>
      <c r="B3" s="45"/>
      <c r="C3" s="45"/>
      <c r="E3" s="36">
        <f>DATE($B5+2018,$C5,1)</f>
        <v>43770</v>
      </c>
      <c r="F3" s="36">
        <f>DATE($B5+2018,$C5,2)</f>
        <v>43771</v>
      </c>
      <c r="G3" s="36">
        <f>DATE($B5+2018,$C5,3)</f>
        <v>43772</v>
      </c>
      <c r="H3" s="36">
        <f>DATE($B5+2018,$C5,4)</f>
        <v>43773</v>
      </c>
      <c r="I3" s="36">
        <f>DATE($B5+2018,$C5,5)</f>
        <v>43774</v>
      </c>
      <c r="J3" s="36">
        <f>DATE($B5+2018,$C5,6)</f>
        <v>43775</v>
      </c>
      <c r="K3" s="36">
        <f>DATE($B5+2018,$C5,7)</f>
        <v>43776</v>
      </c>
      <c r="L3" s="36">
        <f>DATE($B5+2018,$C5,8)</f>
        <v>43777</v>
      </c>
      <c r="M3" s="36">
        <f>DATE($B5+2018,$C5,9)</f>
        <v>43778</v>
      </c>
      <c r="N3" s="36">
        <f>DATE($B5+2018,$C5,10)</f>
        <v>43779</v>
      </c>
      <c r="O3" s="36">
        <f>DATE($B5+2018,$C5,11)</f>
        <v>43780</v>
      </c>
      <c r="P3" s="36">
        <f>DATE($B5+2018,$C5,12)</f>
        <v>43781</v>
      </c>
      <c r="Q3" s="36">
        <f>DATE($B5+2018,$C5,13)</f>
        <v>43782</v>
      </c>
      <c r="R3" s="36">
        <f>DATE($B5+2018,$C5,14)</f>
        <v>43783</v>
      </c>
      <c r="S3" s="36">
        <f>DATE($B5+2018,$C5,15)</f>
        <v>43784</v>
      </c>
      <c r="T3" s="36">
        <f>DATE($B5+2018,$C5,16)</f>
        <v>43785</v>
      </c>
      <c r="U3" s="36">
        <f>DATE($B5+2018,$C5,17)</f>
        <v>43786</v>
      </c>
      <c r="V3" s="36">
        <f>DATE($B5+2018,$C5,18)</f>
        <v>43787</v>
      </c>
      <c r="W3" s="36">
        <f>DATE($B5+2018,$C5,19)</f>
        <v>43788</v>
      </c>
      <c r="X3" s="36">
        <f>DATE($B5+2018,$C5,20)</f>
        <v>43789</v>
      </c>
      <c r="Y3" s="36">
        <f>DATE($B5+2018,$C5,21)</f>
        <v>43790</v>
      </c>
      <c r="Z3" s="36">
        <f>DATE($B5+2018,$C5,22)</f>
        <v>43791</v>
      </c>
      <c r="AA3" s="36">
        <f>DATE($B5+2018,$C5,23)</f>
        <v>43792</v>
      </c>
      <c r="AB3" s="36">
        <f>DATE($B5+2018,$C5,24)</f>
        <v>43793</v>
      </c>
      <c r="AC3" s="36">
        <f>DATE($B5+2018,$C5,25)</f>
        <v>43794</v>
      </c>
      <c r="AD3" s="36">
        <f>DATE($B5+2018,$C5,26)</f>
        <v>43795</v>
      </c>
      <c r="AE3" s="36">
        <f>DATE($B5+2018,$C5,27)</f>
        <v>43796</v>
      </c>
      <c r="AF3" s="36">
        <f>DATE($B5+2018,$C5,28)</f>
        <v>43797</v>
      </c>
      <c r="AG3" s="36">
        <f>DATE($B5+2018,$C5,29)</f>
        <v>43798</v>
      </c>
      <c r="AH3" s="36">
        <f>DATE($B5+2018,$C5,30)</f>
        <v>43799</v>
      </c>
      <c r="AI3" s="36">
        <f>DATE($B5+2018,$C5,31)</f>
        <v>43800</v>
      </c>
    </row>
    <row r="4" spans="1:39" ht="18.95" hidden="1" customHeight="1" thickBot="1" x14ac:dyDescent="0.45">
      <c r="A4" s="45"/>
      <c r="B4" s="45"/>
      <c r="C4" s="45"/>
      <c r="E4" s="64">
        <f>IF(E5="","",IF(OR(E7="祝",E7="休"),1,WEEKDAY(E3,1)))</f>
        <v>6</v>
      </c>
      <c r="F4" s="64">
        <f t="shared" ref="F4:AI4" si="0">IF(F5="","",IF(OR(F7="祝",F7="休"),1,WEEKDAY(F3,1)))</f>
        <v>7</v>
      </c>
      <c r="G4" s="64">
        <f t="shared" si="0"/>
        <v>1</v>
      </c>
      <c r="H4" s="64">
        <f t="shared" si="0"/>
        <v>1</v>
      </c>
      <c r="I4" s="64">
        <f t="shared" si="0"/>
        <v>3</v>
      </c>
      <c r="J4" s="64">
        <f t="shared" si="0"/>
        <v>4</v>
      </c>
      <c r="K4" s="64">
        <f t="shared" si="0"/>
        <v>5</v>
      </c>
      <c r="L4" s="64">
        <f t="shared" si="0"/>
        <v>6</v>
      </c>
      <c r="M4" s="64">
        <f t="shared" si="0"/>
        <v>7</v>
      </c>
      <c r="N4" s="64">
        <f t="shared" si="0"/>
        <v>1</v>
      </c>
      <c r="O4" s="64">
        <f t="shared" si="0"/>
        <v>2</v>
      </c>
      <c r="P4" s="64">
        <f t="shared" si="0"/>
        <v>3</v>
      </c>
      <c r="Q4" s="64">
        <f t="shared" si="0"/>
        <v>4</v>
      </c>
      <c r="R4" s="64">
        <f t="shared" si="0"/>
        <v>5</v>
      </c>
      <c r="S4" s="64">
        <f t="shared" si="0"/>
        <v>6</v>
      </c>
      <c r="T4" s="64">
        <f t="shared" si="0"/>
        <v>7</v>
      </c>
      <c r="U4" s="64">
        <f t="shared" si="0"/>
        <v>1</v>
      </c>
      <c r="V4" s="64">
        <f t="shared" si="0"/>
        <v>2</v>
      </c>
      <c r="W4" s="64">
        <f t="shared" si="0"/>
        <v>3</v>
      </c>
      <c r="X4" s="64">
        <f t="shared" si="0"/>
        <v>4</v>
      </c>
      <c r="Y4" s="64">
        <f t="shared" si="0"/>
        <v>5</v>
      </c>
      <c r="Z4" s="64">
        <f t="shared" si="0"/>
        <v>6</v>
      </c>
      <c r="AA4" s="64">
        <f t="shared" si="0"/>
        <v>1</v>
      </c>
      <c r="AB4" s="64">
        <f t="shared" si="0"/>
        <v>1</v>
      </c>
      <c r="AC4" s="64">
        <f t="shared" si="0"/>
        <v>2</v>
      </c>
      <c r="AD4" s="64">
        <f t="shared" si="0"/>
        <v>3</v>
      </c>
      <c r="AE4" s="64">
        <f t="shared" si="0"/>
        <v>4</v>
      </c>
      <c r="AF4" s="64">
        <f t="shared" si="0"/>
        <v>5</v>
      </c>
      <c r="AG4" s="64">
        <f t="shared" si="0"/>
        <v>6</v>
      </c>
      <c r="AH4" s="64">
        <f t="shared" si="0"/>
        <v>7</v>
      </c>
      <c r="AI4" s="64" t="str">
        <f t="shared" si="0"/>
        <v/>
      </c>
    </row>
    <row r="5" spans="1:39" ht="18" customHeight="1" x14ac:dyDescent="0.4">
      <c r="A5" s="21"/>
      <c r="B5" s="66">
        <v>1</v>
      </c>
      <c r="C5" s="67">
        <v>11</v>
      </c>
      <c r="D5" s="6"/>
      <c r="E5" s="16">
        <f>IF($C$5=MONTH(E3),DAY(E3),"")</f>
        <v>1</v>
      </c>
      <c r="F5" s="17">
        <f t="shared" ref="F5:AI5" si="1">IF($C$5=MONTH(F3),DAY(F3),"")</f>
        <v>2</v>
      </c>
      <c r="G5" s="17">
        <f t="shared" si="1"/>
        <v>3</v>
      </c>
      <c r="H5" s="17">
        <f t="shared" si="1"/>
        <v>4</v>
      </c>
      <c r="I5" s="17">
        <f t="shared" si="1"/>
        <v>5</v>
      </c>
      <c r="J5" s="17">
        <f t="shared" si="1"/>
        <v>6</v>
      </c>
      <c r="K5" s="17">
        <f t="shared" si="1"/>
        <v>7</v>
      </c>
      <c r="L5" s="17">
        <f t="shared" si="1"/>
        <v>8</v>
      </c>
      <c r="M5" s="17">
        <f t="shared" si="1"/>
        <v>9</v>
      </c>
      <c r="N5" s="17">
        <f t="shared" si="1"/>
        <v>10</v>
      </c>
      <c r="O5" s="17">
        <f t="shared" si="1"/>
        <v>11</v>
      </c>
      <c r="P5" s="17">
        <f t="shared" si="1"/>
        <v>12</v>
      </c>
      <c r="Q5" s="17">
        <f t="shared" si="1"/>
        <v>13</v>
      </c>
      <c r="R5" s="17">
        <f t="shared" si="1"/>
        <v>14</v>
      </c>
      <c r="S5" s="17">
        <f t="shared" si="1"/>
        <v>15</v>
      </c>
      <c r="T5" s="17">
        <f t="shared" si="1"/>
        <v>16</v>
      </c>
      <c r="U5" s="17">
        <f t="shared" si="1"/>
        <v>17</v>
      </c>
      <c r="V5" s="17">
        <f t="shared" si="1"/>
        <v>18</v>
      </c>
      <c r="W5" s="17">
        <f t="shared" si="1"/>
        <v>19</v>
      </c>
      <c r="X5" s="17">
        <f t="shared" si="1"/>
        <v>20</v>
      </c>
      <c r="Y5" s="17">
        <f t="shared" si="1"/>
        <v>21</v>
      </c>
      <c r="Z5" s="17">
        <f t="shared" si="1"/>
        <v>22</v>
      </c>
      <c r="AA5" s="17">
        <f t="shared" si="1"/>
        <v>23</v>
      </c>
      <c r="AB5" s="17">
        <f t="shared" si="1"/>
        <v>24</v>
      </c>
      <c r="AC5" s="17">
        <f t="shared" si="1"/>
        <v>25</v>
      </c>
      <c r="AD5" s="17">
        <f t="shared" si="1"/>
        <v>26</v>
      </c>
      <c r="AE5" s="17">
        <f t="shared" si="1"/>
        <v>27</v>
      </c>
      <c r="AF5" s="17">
        <f t="shared" si="1"/>
        <v>28</v>
      </c>
      <c r="AG5" s="17">
        <f t="shared" si="1"/>
        <v>29</v>
      </c>
      <c r="AH5" s="17">
        <f t="shared" si="1"/>
        <v>30</v>
      </c>
      <c r="AI5" s="17" t="str">
        <f t="shared" si="1"/>
        <v/>
      </c>
      <c r="AJ5" s="105" t="s">
        <v>12</v>
      </c>
      <c r="AK5" s="105"/>
      <c r="AL5" s="105"/>
      <c r="AM5" s="119"/>
    </row>
    <row r="6" spans="1:39" ht="18" customHeight="1" thickBot="1" x14ac:dyDescent="0.45">
      <c r="A6" s="23"/>
      <c r="B6" s="44"/>
      <c r="C6" s="41"/>
      <c r="D6" s="42"/>
      <c r="E6" s="10" t="str">
        <f t="shared" ref="E6:AI6" si="2">IF(E5="","",TEXT(E3,"aaa"))</f>
        <v>金</v>
      </c>
      <c r="F6" s="11" t="str">
        <f t="shared" si="2"/>
        <v>土</v>
      </c>
      <c r="G6" s="11" t="str">
        <f t="shared" si="2"/>
        <v>日</v>
      </c>
      <c r="H6" s="11" t="str">
        <f t="shared" si="2"/>
        <v>月</v>
      </c>
      <c r="I6" s="11" t="str">
        <f t="shared" si="2"/>
        <v>火</v>
      </c>
      <c r="J6" s="11" t="str">
        <f t="shared" si="2"/>
        <v>水</v>
      </c>
      <c r="K6" s="11" t="str">
        <f t="shared" si="2"/>
        <v>木</v>
      </c>
      <c r="L6" s="11" t="str">
        <f t="shared" si="2"/>
        <v>金</v>
      </c>
      <c r="M6" s="11" t="str">
        <f t="shared" si="2"/>
        <v>土</v>
      </c>
      <c r="N6" s="11" t="str">
        <f t="shared" si="2"/>
        <v>日</v>
      </c>
      <c r="O6" s="11" t="str">
        <f t="shared" si="2"/>
        <v>月</v>
      </c>
      <c r="P6" s="11" t="str">
        <f t="shared" si="2"/>
        <v>火</v>
      </c>
      <c r="Q6" s="11" t="str">
        <f t="shared" si="2"/>
        <v>水</v>
      </c>
      <c r="R6" s="11" t="str">
        <f t="shared" si="2"/>
        <v>木</v>
      </c>
      <c r="S6" s="11" t="str">
        <f t="shared" si="2"/>
        <v>金</v>
      </c>
      <c r="T6" s="11" t="str">
        <f t="shared" si="2"/>
        <v>土</v>
      </c>
      <c r="U6" s="11" t="str">
        <f t="shared" si="2"/>
        <v>日</v>
      </c>
      <c r="V6" s="11" t="str">
        <f t="shared" si="2"/>
        <v>月</v>
      </c>
      <c r="W6" s="11" t="str">
        <f t="shared" si="2"/>
        <v>火</v>
      </c>
      <c r="X6" s="11" t="str">
        <f t="shared" si="2"/>
        <v>水</v>
      </c>
      <c r="Y6" s="11" t="str">
        <f t="shared" si="2"/>
        <v>木</v>
      </c>
      <c r="Z6" s="11" t="str">
        <f t="shared" si="2"/>
        <v>金</v>
      </c>
      <c r="AA6" s="11" t="str">
        <f t="shared" si="2"/>
        <v>土</v>
      </c>
      <c r="AB6" s="11" t="str">
        <f t="shared" si="2"/>
        <v>日</v>
      </c>
      <c r="AC6" s="11" t="str">
        <f t="shared" si="2"/>
        <v>月</v>
      </c>
      <c r="AD6" s="11" t="str">
        <f t="shared" si="2"/>
        <v>火</v>
      </c>
      <c r="AE6" s="11" t="str">
        <f t="shared" si="2"/>
        <v>水</v>
      </c>
      <c r="AF6" s="11" t="str">
        <f t="shared" si="2"/>
        <v>木</v>
      </c>
      <c r="AG6" s="11" t="str">
        <f t="shared" si="2"/>
        <v>金</v>
      </c>
      <c r="AH6" s="11" t="str">
        <f t="shared" si="2"/>
        <v>土</v>
      </c>
      <c r="AI6" s="11" t="str">
        <f t="shared" si="2"/>
        <v/>
      </c>
      <c r="AJ6" s="120"/>
      <c r="AK6" s="120"/>
      <c r="AL6" s="120"/>
      <c r="AM6" s="121"/>
    </row>
    <row r="7" spans="1:39" ht="18" customHeight="1" x14ac:dyDescent="0.4">
      <c r="A7" s="25"/>
      <c r="B7" s="7" t="s">
        <v>6</v>
      </c>
      <c r="C7" s="8" t="s">
        <v>7</v>
      </c>
      <c r="D7" s="9"/>
      <c r="E7" s="12"/>
      <c r="F7" s="13"/>
      <c r="G7" s="13"/>
      <c r="H7" s="13" t="s">
        <v>57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 t="s">
        <v>57</v>
      </c>
      <c r="AB7" s="13"/>
      <c r="AC7" s="13"/>
      <c r="AD7" s="13"/>
      <c r="AE7" s="13"/>
      <c r="AF7" s="13"/>
      <c r="AG7" s="13"/>
      <c r="AH7" s="13"/>
      <c r="AI7" s="13"/>
      <c r="AJ7" s="122"/>
      <c r="AK7" s="122"/>
      <c r="AL7" s="122"/>
      <c r="AM7" s="123"/>
    </row>
    <row r="8" spans="1:39" ht="18" customHeight="1" x14ac:dyDescent="0.4">
      <c r="A8" s="25"/>
      <c r="B8" s="102" t="s">
        <v>44</v>
      </c>
      <c r="C8" s="103" t="s">
        <v>45</v>
      </c>
      <c r="D8" s="49" t="s">
        <v>0</v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65"/>
      <c r="AK8" s="29"/>
      <c r="AL8" s="19"/>
      <c r="AM8" s="26"/>
    </row>
    <row r="9" spans="1:39" ht="18" customHeight="1" x14ac:dyDescent="0.4">
      <c r="A9" s="25"/>
      <c r="B9" s="99"/>
      <c r="C9" s="101"/>
      <c r="D9" s="52" t="s">
        <v>1</v>
      </c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19"/>
      <c r="AK9" s="30"/>
      <c r="AL9" s="19"/>
      <c r="AM9" s="26"/>
    </row>
    <row r="10" spans="1:39" ht="18" customHeight="1" x14ac:dyDescent="0.4">
      <c r="A10" s="25"/>
      <c r="B10" s="98" t="s">
        <v>46</v>
      </c>
      <c r="C10" s="100" t="s">
        <v>47</v>
      </c>
      <c r="D10" s="55" t="s">
        <v>0</v>
      </c>
      <c r="E10" s="56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19"/>
      <c r="AK10" s="30"/>
      <c r="AL10" s="19"/>
      <c r="AM10" s="26"/>
    </row>
    <row r="11" spans="1:39" ht="18" customHeight="1" x14ac:dyDescent="0.4">
      <c r="A11" s="25"/>
      <c r="B11" s="99"/>
      <c r="C11" s="101"/>
      <c r="D11" s="52" t="s">
        <v>1</v>
      </c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19"/>
      <c r="AK11" s="30"/>
      <c r="AL11" s="19"/>
      <c r="AM11" s="26"/>
    </row>
    <row r="12" spans="1:39" ht="18" customHeight="1" x14ac:dyDescent="0.4">
      <c r="A12" s="25"/>
      <c r="B12" s="98" t="s">
        <v>48</v>
      </c>
      <c r="C12" s="100" t="s">
        <v>49</v>
      </c>
      <c r="D12" s="55" t="s">
        <v>0</v>
      </c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19"/>
      <c r="AK12" s="30"/>
      <c r="AL12" s="19"/>
      <c r="AM12" s="26"/>
    </row>
    <row r="13" spans="1:39" ht="18" customHeight="1" x14ac:dyDescent="0.4">
      <c r="A13" s="25"/>
      <c r="B13" s="99"/>
      <c r="C13" s="101"/>
      <c r="D13" s="52" t="s">
        <v>1</v>
      </c>
      <c r="E13" s="53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19"/>
      <c r="AK13" s="30"/>
      <c r="AL13" s="19"/>
      <c r="AM13" s="26"/>
    </row>
    <row r="14" spans="1:39" ht="18" customHeight="1" x14ac:dyDescent="0.4">
      <c r="A14" s="25"/>
      <c r="B14" s="98" t="s">
        <v>50</v>
      </c>
      <c r="C14" s="100" t="s">
        <v>51</v>
      </c>
      <c r="D14" s="55" t="s">
        <v>0</v>
      </c>
      <c r="E14" s="56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19"/>
      <c r="AK14" s="30"/>
      <c r="AL14" s="19"/>
      <c r="AM14" s="26"/>
    </row>
    <row r="15" spans="1:39" ht="18" customHeight="1" x14ac:dyDescent="0.4">
      <c r="A15" s="25"/>
      <c r="B15" s="99"/>
      <c r="C15" s="101"/>
      <c r="D15" s="52" t="s">
        <v>1</v>
      </c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19"/>
      <c r="AK15" s="30"/>
      <c r="AL15" s="19"/>
      <c r="AM15" s="26"/>
    </row>
    <row r="16" spans="1:39" ht="18" customHeight="1" x14ac:dyDescent="0.4">
      <c r="A16" s="25"/>
      <c r="B16" s="98" t="s">
        <v>52</v>
      </c>
      <c r="C16" s="100"/>
      <c r="D16" s="55" t="s">
        <v>0</v>
      </c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19"/>
      <c r="AK16" s="30"/>
      <c r="AL16" s="19"/>
      <c r="AM16" s="26"/>
    </row>
    <row r="17" spans="1:39" ht="18" customHeight="1" x14ac:dyDescent="0.4">
      <c r="A17" s="25"/>
      <c r="B17" s="99"/>
      <c r="C17" s="101"/>
      <c r="D17" s="52" t="s">
        <v>1</v>
      </c>
      <c r="E17" s="53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19"/>
      <c r="AK17" s="30"/>
      <c r="AL17" s="19"/>
      <c r="AM17" s="26"/>
    </row>
    <row r="18" spans="1:39" ht="18" customHeight="1" x14ac:dyDescent="0.4">
      <c r="A18" s="25"/>
      <c r="B18" s="98"/>
      <c r="C18" s="100"/>
      <c r="D18" s="55" t="s">
        <v>0</v>
      </c>
      <c r="E18" s="56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19"/>
      <c r="AK18" s="30"/>
      <c r="AL18" s="19"/>
      <c r="AM18" s="26"/>
    </row>
    <row r="19" spans="1:39" ht="18" customHeight="1" x14ac:dyDescent="0.4">
      <c r="A19" s="25" t="s">
        <v>18</v>
      </c>
      <c r="B19" s="99"/>
      <c r="C19" s="101"/>
      <c r="D19" s="52" t="s">
        <v>1</v>
      </c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/>
      <c r="AK19" s="30"/>
      <c r="AL19" s="19"/>
      <c r="AM19" s="26"/>
    </row>
    <row r="20" spans="1:39" ht="18" customHeight="1" x14ac:dyDescent="0.4">
      <c r="A20" s="25" t="s">
        <v>19</v>
      </c>
      <c r="B20" s="98"/>
      <c r="C20" s="100"/>
      <c r="D20" s="55" t="s">
        <v>0</v>
      </c>
      <c r="E20" s="56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19"/>
      <c r="AK20" s="30"/>
      <c r="AL20" s="19"/>
      <c r="AM20" s="26"/>
    </row>
    <row r="21" spans="1:39" ht="18" customHeight="1" x14ac:dyDescent="0.4">
      <c r="A21" s="25"/>
      <c r="B21" s="99"/>
      <c r="C21" s="101"/>
      <c r="D21" s="52" t="s">
        <v>1</v>
      </c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19"/>
      <c r="AK21" s="30"/>
      <c r="AL21" s="19"/>
      <c r="AM21" s="26"/>
    </row>
    <row r="22" spans="1:39" ht="18" customHeight="1" x14ac:dyDescent="0.4">
      <c r="A22" s="25"/>
      <c r="B22" s="98"/>
      <c r="C22" s="100"/>
      <c r="D22" s="55" t="s">
        <v>0</v>
      </c>
      <c r="E22" s="56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19"/>
      <c r="AK22" s="30"/>
      <c r="AL22" s="19"/>
      <c r="AM22" s="26"/>
    </row>
    <row r="23" spans="1:39" ht="18" customHeight="1" x14ac:dyDescent="0.4">
      <c r="A23" s="25"/>
      <c r="B23" s="99"/>
      <c r="C23" s="101"/>
      <c r="D23" s="52" t="s">
        <v>1</v>
      </c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19"/>
      <c r="AK23" s="30"/>
      <c r="AL23" s="19"/>
      <c r="AM23" s="26"/>
    </row>
    <row r="24" spans="1:39" ht="18" customHeight="1" x14ac:dyDescent="0.4">
      <c r="A24" s="25"/>
      <c r="B24" s="98"/>
      <c r="C24" s="100"/>
      <c r="D24" s="55" t="s">
        <v>0</v>
      </c>
      <c r="E24" s="56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19"/>
      <c r="AK24" s="30"/>
      <c r="AL24" s="19"/>
      <c r="AM24" s="26"/>
    </row>
    <row r="25" spans="1:39" ht="18" customHeight="1" x14ac:dyDescent="0.4">
      <c r="A25" s="25"/>
      <c r="B25" s="99"/>
      <c r="C25" s="101"/>
      <c r="D25" s="52" t="s">
        <v>1</v>
      </c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19"/>
      <c r="AK25" s="30"/>
      <c r="AL25" s="19"/>
      <c r="AM25" s="26"/>
    </row>
    <row r="26" spans="1:39" ht="18" customHeight="1" x14ac:dyDescent="0.4">
      <c r="A26" s="25"/>
      <c r="B26" s="98"/>
      <c r="C26" s="100"/>
      <c r="D26" s="55" t="s">
        <v>0</v>
      </c>
      <c r="E26" s="56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19"/>
      <c r="AK26" s="30"/>
      <c r="AL26" s="19"/>
      <c r="AM26" s="26"/>
    </row>
    <row r="27" spans="1:39" ht="18" customHeight="1" x14ac:dyDescent="0.4">
      <c r="A27" s="25"/>
      <c r="B27" s="99"/>
      <c r="C27" s="101"/>
      <c r="D27" s="52" t="s">
        <v>1</v>
      </c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19"/>
      <c r="AK27" s="30"/>
      <c r="AL27" s="19"/>
      <c r="AM27" s="26"/>
    </row>
    <row r="28" spans="1:39" ht="18" customHeight="1" x14ac:dyDescent="0.4">
      <c r="A28" s="25"/>
      <c r="B28" s="98"/>
      <c r="C28" s="100"/>
      <c r="D28" s="55" t="s">
        <v>0</v>
      </c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19"/>
      <c r="AK28" s="30"/>
      <c r="AL28" s="19"/>
      <c r="AM28" s="26"/>
    </row>
    <row r="29" spans="1:39" ht="18" customHeight="1" x14ac:dyDescent="0.4">
      <c r="A29" s="25"/>
      <c r="B29" s="99"/>
      <c r="C29" s="101"/>
      <c r="D29" s="52" t="s">
        <v>1</v>
      </c>
      <c r="E29" s="53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19"/>
      <c r="AK29" s="30"/>
      <c r="AL29" s="19"/>
      <c r="AM29" s="26"/>
    </row>
    <row r="30" spans="1:39" ht="18" customHeight="1" x14ac:dyDescent="0.4">
      <c r="A30" s="25"/>
      <c r="B30" s="98"/>
      <c r="C30" s="100"/>
      <c r="D30" s="55" t="s">
        <v>0</v>
      </c>
      <c r="E30" s="56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19"/>
      <c r="AK30" s="30"/>
      <c r="AL30" s="19"/>
      <c r="AM30" s="26"/>
    </row>
    <row r="31" spans="1:39" ht="18" customHeight="1" x14ac:dyDescent="0.4">
      <c r="A31" s="25"/>
      <c r="B31" s="99"/>
      <c r="C31" s="101"/>
      <c r="D31" s="52" t="s">
        <v>1</v>
      </c>
      <c r="E31" s="53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19"/>
      <c r="AK31" s="30"/>
      <c r="AL31" s="19"/>
      <c r="AM31" s="26"/>
    </row>
    <row r="32" spans="1:39" ht="18" customHeight="1" x14ac:dyDescent="0.4">
      <c r="A32" s="25"/>
      <c r="B32" s="98"/>
      <c r="C32" s="100"/>
      <c r="D32" s="55" t="s">
        <v>0</v>
      </c>
      <c r="E32" s="56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69" t="s">
        <v>21</v>
      </c>
      <c r="AK32" s="30"/>
      <c r="AL32" s="69" t="s">
        <v>23</v>
      </c>
      <c r="AM32" s="26"/>
    </row>
    <row r="33" spans="1:39" ht="18" customHeight="1" x14ac:dyDescent="0.4">
      <c r="A33" s="25"/>
      <c r="B33" s="99"/>
      <c r="C33" s="101"/>
      <c r="D33" s="52" t="s">
        <v>1</v>
      </c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70" t="s">
        <v>22</v>
      </c>
      <c r="AK33" s="30"/>
      <c r="AL33" s="69" t="s">
        <v>22</v>
      </c>
      <c r="AM33" s="26"/>
    </row>
    <row r="34" spans="1:39" ht="18" customHeight="1" x14ac:dyDescent="0.4">
      <c r="A34" s="25"/>
      <c r="B34" s="98"/>
      <c r="C34" s="100"/>
      <c r="D34" s="55" t="s">
        <v>0</v>
      </c>
      <c r="E34" s="56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69" t="s">
        <v>24</v>
      </c>
      <c r="AK34" s="30"/>
      <c r="AL34" s="69" t="s">
        <v>24</v>
      </c>
      <c r="AM34" s="26"/>
    </row>
    <row r="35" spans="1:39" ht="18" customHeight="1" x14ac:dyDescent="0.4">
      <c r="A35" s="25"/>
      <c r="B35" s="99"/>
      <c r="C35" s="101"/>
      <c r="D35" s="52" t="s">
        <v>1</v>
      </c>
      <c r="E35" s="53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69" t="s">
        <v>25</v>
      </c>
      <c r="AK35" s="30"/>
      <c r="AL35" s="69" t="s">
        <v>25</v>
      </c>
      <c r="AM35" s="26"/>
    </row>
    <row r="36" spans="1:39" ht="18" customHeight="1" x14ac:dyDescent="0.4">
      <c r="A36" s="25"/>
      <c r="B36" s="98"/>
      <c r="C36" s="100"/>
      <c r="D36" s="55" t="s">
        <v>0</v>
      </c>
      <c r="E36" s="56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19"/>
      <c r="AK36" s="30"/>
      <c r="AL36" s="19"/>
      <c r="AM36" s="26"/>
    </row>
    <row r="37" spans="1:39" ht="18" customHeight="1" thickBot="1" x14ac:dyDescent="0.45">
      <c r="A37" s="25"/>
      <c r="B37" s="102"/>
      <c r="C37" s="103"/>
      <c r="D37" s="58" t="s">
        <v>1</v>
      </c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4"/>
      <c r="AK37" s="31"/>
      <c r="AL37" s="4"/>
      <c r="AM37" s="24"/>
    </row>
    <row r="38" spans="1:39" ht="18" customHeight="1" x14ac:dyDescent="0.4">
      <c r="A38" s="104" t="s">
        <v>17</v>
      </c>
      <c r="B38" s="105"/>
      <c r="C38" s="106"/>
      <c r="D38" s="32" t="s">
        <v>0</v>
      </c>
      <c r="E38" s="34" t="s">
        <v>42</v>
      </c>
      <c r="F38" s="35" t="s">
        <v>42</v>
      </c>
      <c r="G38" s="35" t="s">
        <v>42</v>
      </c>
      <c r="H38" s="35" t="s">
        <v>42</v>
      </c>
      <c r="I38" s="35" t="s">
        <v>42</v>
      </c>
      <c r="J38" s="35" t="s">
        <v>42</v>
      </c>
      <c r="K38" s="35" t="s">
        <v>42</v>
      </c>
      <c r="L38" s="35" t="s">
        <v>34</v>
      </c>
      <c r="M38" s="35" t="s">
        <v>27</v>
      </c>
      <c r="N38" s="35" t="s">
        <v>27</v>
      </c>
      <c r="O38" s="35" t="s">
        <v>30</v>
      </c>
      <c r="P38" s="35" t="s">
        <v>34</v>
      </c>
      <c r="Q38" s="35" t="s">
        <v>34</v>
      </c>
      <c r="R38" s="35" t="s">
        <v>34</v>
      </c>
      <c r="S38" s="35" t="s">
        <v>34</v>
      </c>
      <c r="T38" s="35" t="s">
        <v>40</v>
      </c>
      <c r="U38" s="35" t="s">
        <v>27</v>
      </c>
      <c r="V38" s="35" t="s">
        <v>34</v>
      </c>
      <c r="W38" s="35" t="s">
        <v>34</v>
      </c>
      <c r="X38" s="35" t="s">
        <v>34</v>
      </c>
      <c r="Y38" s="35" t="s">
        <v>34</v>
      </c>
      <c r="Z38" s="35" t="s">
        <v>34</v>
      </c>
      <c r="AA38" s="35" t="s">
        <v>27</v>
      </c>
      <c r="AB38" s="35" t="s">
        <v>27</v>
      </c>
      <c r="AC38" s="35" t="s">
        <v>34</v>
      </c>
      <c r="AD38" s="35" t="s">
        <v>34</v>
      </c>
      <c r="AE38" s="35" t="s">
        <v>34</v>
      </c>
      <c r="AF38" s="35" t="s">
        <v>34</v>
      </c>
      <c r="AG38" s="35" t="s">
        <v>42</v>
      </c>
      <c r="AH38" s="35" t="s">
        <v>42</v>
      </c>
      <c r="AI38" s="35"/>
      <c r="AJ38" s="3">
        <f>SUM(COUNTIF(E38:AI38,"■"),COUNTIF(E38:AI38,"▲"))</f>
        <v>6</v>
      </c>
      <c r="AK38" s="62" t="s">
        <v>2</v>
      </c>
      <c r="AL38" s="74">
        <f>COUNTA(E38:AI38)-COUNTIF(E38:AI38,"非")</f>
        <v>21</v>
      </c>
      <c r="AM38" s="61" t="s">
        <v>2</v>
      </c>
    </row>
    <row r="39" spans="1:39" ht="18" customHeight="1" thickBot="1" x14ac:dyDescent="0.45">
      <c r="A39" s="107"/>
      <c r="B39" s="108"/>
      <c r="C39" s="109"/>
      <c r="D39" s="33" t="s">
        <v>1</v>
      </c>
      <c r="E39" s="14" t="s">
        <v>42</v>
      </c>
      <c r="F39" s="15" t="s">
        <v>42</v>
      </c>
      <c r="G39" s="15" t="s">
        <v>42</v>
      </c>
      <c r="H39" s="15" t="s">
        <v>42</v>
      </c>
      <c r="I39" s="15" t="s">
        <v>42</v>
      </c>
      <c r="J39" s="15" t="s">
        <v>42</v>
      </c>
      <c r="K39" s="15" t="s">
        <v>42</v>
      </c>
      <c r="L39" s="15" t="s">
        <v>34</v>
      </c>
      <c r="M39" s="15" t="s">
        <v>27</v>
      </c>
      <c r="N39" s="15" t="s">
        <v>27</v>
      </c>
      <c r="O39" s="15" t="s">
        <v>30</v>
      </c>
      <c r="P39" s="15" t="s">
        <v>34</v>
      </c>
      <c r="Q39" s="15" t="s">
        <v>34</v>
      </c>
      <c r="R39" s="15" t="s">
        <v>63</v>
      </c>
      <c r="S39" s="15" t="s">
        <v>34</v>
      </c>
      <c r="T39" s="15" t="s">
        <v>40</v>
      </c>
      <c r="U39" s="15" t="s">
        <v>27</v>
      </c>
      <c r="V39" s="15" t="s">
        <v>34</v>
      </c>
      <c r="W39" s="15" t="s">
        <v>34</v>
      </c>
      <c r="X39" s="15" t="s">
        <v>34</v>
      </c>
      <c r="Y39" s="15" t="s">
        <v>34</v>
      </c>
      <c r="Z39" s="15" t="s">
        <v>34</v>
      </c>
      <c r="AA39" s="15" t="s">
        <v>40</v>
      </c>
      <c r="AB39" s="15" t="s">
        <v>27</v>
      </c>
      <c r="AC39" s="15" t="s">
        <v>34</v>
      </c>
      <c r="AD39" s="15" t="s">
        <v>34</v>
      </c>
      <c r="AE39" s="15" t="s">
        <v>34</v>
      </c>
      <c r="AF39" s="15" t="s">
        <v>34</v>
      </c>
      <c r="AG39" s="18" t="s">
        <v>42</v>
      </c>
      <c r="AH39" s="18" t="s">
        <v>42</v>
      </c>
      <c r="AI39" s="15"/>
      <c r="AJ39" s="4">
        <f>SUM(COUNTIF(E39:AI39,"■"),COUNTIF(E39:AI39,"▲"),COUNTIF(E39:AI39,"●"))</f>
        <v>6</v>
      </c>
      <c r="AK39" s="63" t="s">
        <v>2</v>
      </c>
      <c r="AL39" s="75">
        <f>COUNTA(E39:AI39)-COUNTIF(E39:AI39,"非")</f>
        <v>21</v>
      </c>
      <c r="AM39" s="5" t="s">
        <v>2</v>
      </c>
    </row>
    <row r="40" spans="1:39" ht="18" customHeight="1" x14ac:dyDescent="0.4">
      <c r="A40" s="21"/>
      <c r="B40" s="3"/>
      <c r="C40" s="3"/>
      <c r="D40" s="110" t="s">
        <v>11</v>
      </c>
      <c r="E40" s="113" t="s">
        <v>53</v>
      </c>
      <c r="F40" s="89"/>
      <c r="G40" s="89"/>
      <c r="H40" s="89"/>
      <c r="I40" s="89"/>
      <c r="J40" s="89"/>
      <c r="K40" s="89"/>
      <c r="L40" s="89"/>
      <c r="M40" s="89"/>
      <c r="N40" s="89"/>
      <c r="O40" s="89" t="s">
        <v>64</v>
      </c>
      <c r="P40" s="89"/>
      <c r="Q40" s="89"/>
      <c r="R40" s="89" t="s">
        <v>62</v>
      </c>
      <c r="S40" s="89"/>
      <c r="T40" s="89" t="s">
        <v>61</v>
      </c>
      <c r="U40" s="89"/>
      <c r="V40" s="89"/>
      <c r="W40" s="89"/>
      <c r="X40" s="89"/>
      <c r="Y40" s="89"/>
      <c r="Z40" s="89"/>
      <c r="AA40" s="89" t="s">
        <v>60</v>
      </c>
      <c r="AB40" s="89"/>
      <c r="AC40" s="89"/>
      <c r="AD40" s="89"/>
      <c r="AE40" s="89"/>
      <c r="AF40" s="89" t="s">
        <v>65</v>
      </c>
      <c r="AG40" s="89"/>
      <c r="AH40" s="89"/>
      <c r="AI40" s="92"/>
      <c r="AJ40" s="21" t="str">
        <f>C5&amp;+"月現場休工率（実績）"</f>
        <v>11月現場休工率（実績）</v>
      </c>
      <c r="AK40" s="3"/>
      <c r="AL40" s="3"/>
      <c r="AM40" s="22"/>
    </row>
    <row r="41" spans="1:39" ht="18" customHeight="1" x14ac:dyDescent="0.4">
      <c r="A41" s="25"/>
      <c r="B41" s="70" t="s">
        <v>26</v>
      </c>
      <c r="C41" s="19"/>
      <c r="D41" s="111"/>
      <c r="E41" s="114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3"/>
      <c r="AJ41" s="25" t="s">
        <v>3</v>
      </c>
      <c r="AK41" s="19"/>
      <c r="AL41" s="78">
        <f>AJ39</f>
        <v>6</v>
      </c>
      <c r="AM41" s="26"/>
    </row>
    <row r="42" spans="1:39" ht="18" customHeight="1" x14ac:dyDescent="0.4">
      <c r="A42" s="25"/>
      <c r="B42" s="71" t="s">
        <v>28</v>
      </c>
      <c r="C42" s="72" t="s">
        <v>68</v>
      </c>
      <c r="D42" s="111"/>
      <c r="E42" s="114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3"/>
      <c r="AJ42" s="25" t="s">
        <v>4</v>
      </c>
      <c r="AK42" s="19"/>
      <c r="AL42" s="78">
        <f>AL39</f>
        <v>21</v>
      </c>
      <c r="AM42" s="26"/>
    </row>
    <row r="43" spans="1:39" ht="18" customHeight="1" x14ac:dyDescent="0.4">
      <c r="A43" s="25"/>
      <c r="B43" s="71" t="s">
        <v>31</v>
      </c>
      <c r="C43" s="72" t="s">
        <v>29</v>
      </c>
      <c r="D43" s="111"/>
      <c r="E43" s="114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3"/>
      <c r="AJ43" s="25" t="s">
        <v>5</v>
      </c>
      <c r="AK43" s="19"/>
      <c r="AL43" s="19"/>
      <c r="AM43" s="26"/>
    </row>
    <row r="44" spans="1:39" ht="18" customHeight="1" thickBot="1" x14ac:dyDescent="0.45">
      <c r="A44" s="25"/>
      <c r="B44" s="71" t="s">
        <v>32</v>
      </c>
      <c r="C44" s="72" t="s">
        <v>33</v>
      </c>
      <c r="D44" s="111"/>
      <c r="E44" s="114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3"/>
      <c r="AJ44" s="27"/>
      <c r="AK44" s="20" t="s">
        <v>9</v>
      </c>
      <c r="AL44" s="76">
        <f>IFERROR(AL41/AL42,"")</f>
        <v>0.2857142857142857</v>
      </c>
      <c r="AM44" s="28"/>
    </row>
    <row r="45" spans="1:39" ht="18" customHeight="1" x14ac:dyDescent="0.4">
      <c r="A45" s="25"/>
      <c r="B45" s="71" t="s">
        <v>35</v>
      </c>
      <c r="C45" s="72" t="s">
        <v>36</v>
      </c>
      <c r="D45" s="111"/>
      <c r="E45" s="114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3"/>
      <c r="AJ45" s="21" t="s">
        <v>10</v>
      </c>
      <c r="AK45" s="3"/>
      <c r="AL45" s="3"/>
      <c r="AM45" s="22"/>
    </row>
    <row r="46" spans="1:39" ht="18" customHeight="1" x14ac:dyDescent="0.4">
      <c r="A46" s="25"/>
      <c r="B46" s="71" t="s">
        <v>41</v>
      </c>
      <c r="C46" s="72" t="s">
        <v>37</v>
      </c>
      <c r="D46" s="111"/>
      <c r="E46" s="114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3"/>
      <c r="AJ46" s="25" t="s">
        <v>3</v>
      </c>
      <c r="AK46" s="19"/>
      <c r="AL46" s="78">
        <f>AL41</f>
        <v>6</v>
      </c>
      <c r="AM46" s="26"/>
    </row>
    <row r="47" spans="1:39" ht="18" customHeight="1" x14ac:dyDescent="0.4">
      <c r="A47" s="25"/>
      <c r="B47" s="71" t="s">
        <v>39</v>
      </c>
      <c r="C47" s="72" t="s">
        <v>38</v>
      </c>
      <c r="D47" s="111"/>
      <c r="E47" s="114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3"/>
      <c r="AJ47" s="25" t="s">
        <v>4</v>
      </c>
      <c r="AK47" s="19"/>
      <c r="AL47" s="78">
        <f>AL42</f>
        <v>21</v>
      </c>
      <c r="AM47" s="26"/>
    </row>
    <row r="48" spans="1:39" ht="18" customHeight="1" x14ac:dyDescent="0.4">
      <c r="A48" s="25"/>
      <c r="B48" s="71" t="s">
        <v>42</v>
      </c>
      <c r="C48" s="72" t="s">
        <v>43</v>
      </c>
      <c r="D48" s="111"/>
      <c r="E48" s="114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3"/>
      <c r="AJ48" s="25" t="s">
        <v>5</v>
      </c>
      <c r="AK48" s="19"/>
      <c r="AL48" s="19"/>
      <c r="AM48" s="26"/>
    </row>
    <row r="49" spans="1:40" ht="18" customHeight="1" thickBot="1" x14ac:dyDescent="0.45">
      <c r="A49" s="23"/>
      <c r="B49" s="4"/>
      <c r="C49" s="73"/>
      <c r="D49" s="112"/>
      <c r="E49" s="115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4"/>
      <c r="AJ49" s="23"/>
      <c r="AK49" s="4" t="s">
        <v>9</v>
      </c>
      <c r="AL49" s="77">
        <f>IFERROR(AL46/AL47,"")</f>
        <v>0.2857142857142857</v>
      </c>
      <c r="AM49" s="24"/>
    </row>
    <row r="50" spans="1:40" ht="8.25" customHeight="1" x14ac:dyDescent="0.4"/>
    <row r="51" spans="1:40" ht="18" customHeight="1" x14ac:dyDescent="0.4">
      <c r="B51" s="95" t="s">
        <v>14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7"/>
    </row>
    <row r="52" spans="1:40" ht="18" customHeight="1" x14ac:dyDescent="0.4">
      <c r="B52" s="83" t="s">
        <v>13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5"/>
      <c r="AM52" s="43"/>
      <c r="AN52" s="43"/>
    </row>
    <row r="53" spans="1:40" ht="18" customHeight="1" x14ac:dyDescent="0.4">
      <c r="B53" s="83" t="s">
        <v>66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5"/>
      <c r="AM53" s="43"/>
      <c r="AN53" s="43"/>
    </row>
    <row r="54" spans="1:40" ht="18" customHeight="1" x14ac:dyDescent="0.4">
      <c r="B54" s="86" t="s">
        <v>16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8"/>
      <c r="AM54" s="43"/>
      <c r="AN54" s="43"/>
    </row>
    <row r="55" spans="1:40" ht="9" customHeight="1" x14ac:dyDescent="0.4">
      <c r="B55" s="43"/>
      <c r="C55" s="43"/>
      <c r="AJ55" s="43"/>
      <c r="AK55" s="43"/>
      <c r="AL55" s="43"/>
      <c r="AM55" s="43"/>
      <c r="AN55" s="43"/>
    </row>
  </sheetData>
  <mergeCells count="71">
    <mergeCell ref="H2:R2"/>
    <mergeCell ref="A1:D2"/>
    <mergeCell ref="H1:Z1"/>
    <mergeCell ref="AJ5:AM7"/>
    <mergeCell ref="B8:B9"/>
    <mergeCell ref="C8:C9"/>
    <mergeCell ref="B12:B13"/>
    <mergeCell ref="C12:C13"/>
    <mergeCell ref="B10:B11"/>
    <mergeCell ref="C10:C11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F40:F49"/>
    <mergeCell ref="B30:B31"/>
    <mergeCell ref="C30:C31"/>
    <mergeCell ref="B32:B33"/>
    <mergeCell ref="C32:C33"/>
    <mergeCell ref="B34:B35"/>
    <mergeCell ref="C34:C35"/>
    <mergeCell ref="B36:B37"/>
    <mergeCell ref="C36:C37"/>
    <mergeCell ref="A38:C39"/>
    <mergeCell ref="D40:D49"/>
    <mergeCell ref="E40:E49"/>
    <mergeCell ref="R40:R49"/>
    <mergeCell ref="G40:G49"/>
    <mergeCell ref="H40:H49"/>
    <mergeCell ref="I40:I49"/>
    <mergeCell ref="J40:J49"/>
    <mergeCell ref="K40:K49"/>
    <mergeCell ref="L40:L49"/>
    <mergeCell ref="M40:M49"/>
    <mergeCell ref="N40:N49"/>
    <mergeCell ref="O40:O49"/>
    <mergeCell ref="P40:P49"/>
    <mergeCell ref="Q40:Q49"/>
    <mergeCell ref="T40:T49"/>
    <mergeCell ref="U40:U49"/>
    <mergeCell ref="V40:V49"/>
    <mergeCell ref="W40:W49"/>
    <mergeCell ref="X40:X49"/>
    <mergeCell ref="B52:AL52"/>
    <mergeCell ref="B53:AL53"/>
    <mergeCell ref="B54:AL54"/>
    <mergeCell ref="AE40:AE49"/>
    <mergeCell ref="AF40:AF49"/>
    <mergeCell ref="AG40:AG49"/>
    <mergeCell ref="AH40:AH49"/>
    <mergeCell ref="AI40:AI49"/>
    <mergeCell ref="B51:AL51"/>
    <mergeCell ref="Y40:Y49"/>
    <mergeCell ref="Z40:Z49"/>
    <mergeCell ref="AA40:AA49"/>
    <mergeCell ref="AB40:AB49"/>
    <mergeCell ref="AC40:AC49"/>
    <mergeCell ref="AD40:AD49"/>
    <mergeCell ref="S40:S49"/>
  </mergeCells>
  <phoneticPr fontId="1"/>
  <conditionalFormatting sqref="B5:B6">
    <cfRule type="cellIs" dxfId="60" priority="53" operator="equal">
      <formula>1</formula>
    </cfRule>
  </conditionalFormatting>
  <conditionalFormatting sqref="E5:AI39">
    <cfRule type="expression" dxfId="59" priority="52">
      <formula>OR(E$4=1,E$4=7)</formula>
    </cfRule>
  </conditionalFormatting>
  <conditionalFormatting sqref="AI38">
    <cfRule type="expression" dxfId="58" priority="41">
      <formula>AND($AI$5="",$AI$38&lt;&gt;"")</formula>
    </cfRule>
  </conditionalFormatting>
  <conditionalFormatting sqref="AI39">
    <cfRule type="expression" dxfId="57" priority="40">
      <formula>AND($AI$5="",$AI$39&lt;&gt;"")</formula>
    </cfRule>
  </conditionalFormatting>
  <conditionalFormatting sqref="AG39">
    <cfRule type="expression" dxfId="56" priority="39" stopIfTrue="1">
      <formula>AND($AG$5="",$AG$39&lt;&gt;"")</formula>
    </cfRule>
  </conditionalFormatting>
  <conditionalFormatting sqref="AG38">
    <cfRule type="expression" dxfId="55" priority="38">
      <formula>AND($AG$5="",$AG$38&lt;&gt;"")</formula>
    </cfRule>
  </conditionalFormatting>
  <conditionalFormatting sqref="AH39">
    <cfRule type="expression" dxfId="54" priority="37" stopIfTrue="1">
      <formula>AND($AH$5="",$AH$39&lt;&gt;"")</formula>
    </cfRule>
  </conditionalFormatting>
  <conditionalFormatting sqref="AH38">
    <cfRule type="expression" dxfId="53" priority="36">
      <formula>AND($AH$5="",$AH$38&lt;&gt;"")</formula>
    </cfRule>
  </conditionalFormatting>
  <dataValidations count="2">
    <dataValidation type="list" allowBlank="1" showInputMessage="1" showErrorMessage="1" sqref="E38:AI39">
      <formula1>$B$42:$B$49</formula1>
    </dataValidation>
    <dataValidation type="list" allowBlank="1" showInputMessage="1" showErrorMessage="1" sqref="E7:AI7">
      <formula1>"祝,休"</formula1>
    </dataValidation>
  </dataValidations>
  <pageMargins left="0.70866141732283472" right="0.70866141732283472" top="0.74803149606299213" bottom="0.74803149606299213" header="0.31496062992125984" footer="0.31496062992125984"/>
  <pageSetup paperSize="8" scale="8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0"/>
  <sheetViews>
    <sheetView showZeros="0" zoomScale="80" zoomScaleNormal="80" workbookViewId="0">
      <selection activeCell="H1" sqref="H1:Z1"/>
    </sheetView>
  </sheetViews>
  <sheetFormatPr defaultRowHeight="13.5" x14ac:dyDescent="0.4"/>
  <cols>
    <col min="1" max="1" width="3.125" style="2" customWidth="1"/>
    <col min="2" max="2" width="11.25" style="2" customWidth="1"/>
    <col min="3" max="3" width="18" style="2" customWidth="1"/>
    <col min="4" max="4" width="5.625" style="1" customWidth="1"/>
    <col min="5" max="35" width="4.625" style="1" customWidth="1"/>
    <col min="36" max="36" width="10.625" style="2" customWidth="1"/>
    <col min="37" max="37" width="4.625" style="2" customWidth="1"/>
    <col min="38" max="38" width="10.625" style="2" customWidth="1"/>
    <col min="39" max="39" width="4.625" style="2" customWidth="1"/>
    <col min="40" max="16384" width="9" style="2"/>
  </cols>
  <sheetData>
    <row r="1" spans="1:39" ht="15" customHeight="1" x14ac:dyDescent="0.4">
      <c r="A1" s="117" t="s">
        <v>8</v>
      </c>
      <c r="B1" s="117"/>
      <c r="C1" s="117"/>
      <c r="D1" s="117"/>
      <c r="E1" s="45"/>
      <c r="F1" s="45"/>
      <c r="G1" s="68" t="s">
        <v>20</v>
      </c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39" ht="15" customHeight="1" thickBot="1" x14ac:dyDescent="0.45">
      <c r="A2" s="117"/>
      <c r="B2" s="117"/>
      <c r="C2" s="117"/>
      <c r="D2" s="117"/>
      <c r="E2" s="45"/>
      <c r="F2" s="80"/>
      <c r="G2" s="81" t="s">
        <v>55</v>
      </c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45"/>
      <c r="T2" s="45"/>
      <c r="U2" s="45"/>
      <c r="V2" s="45"/>
      <c r="W2" s="45"/>
      <c r="X2" s="45"/>
      <c r="Y2" s="45"/>
      <c r="Z2" s="45"/>
    </row>
    <row r="3" spans="1:39" ht="18.95" hidden="1" customHeight="1" x14ac:dyDescent="0.4">
      <c r="A3" s="1"/>
      <c r="B3" s="1"/>
      <c r="C3" s="1"/>
      <c r="E3" s="36">
        <f>DATE($B5+2018,$C5,1)</f>
        <v>43770</v>
      </c>
      <c r="F3" s="36">
        <f>DATE($B5+2018,$C5,2)</f>
        <v>43771</v>
      </c>
      <c r="G3" s="36">
        <f>DATE($B5+2018,$C5,3)</f>
        <v>43772</v>
      </c>
      <c r="H3" s="36">
        <f>DATE($B5+2018,$C5,4)</f>
        <v>43773</v>
      </c>
      <c r="I3" s="36">
        <f>DATE($B5+2018,$C5,5)</f>
        <v>43774</v>
      </c>
      <c r="J3" s="36">
        <f>DATE($B5+2018,$C5,6)</f>
        <v>43775</v>
      </c>
      <c r="K3" s="36">
        <f>DATE($B5+2018,$C5,7)</f>
        <v>43776</v>
      </c>
      <c r="L3" s="36">
        <f>DATE($B5+2018,$C5,8)</f>
        <v>43777</v>
      </c>
      <c r="M3" s="36">
        <f>DATE($B5+2018,$C5,9)</f>
        <v>43778</v>
      </c>
      <c r="N3" s="36">
        <f>DATE($B5+2018,$C5,10)</f>
        <v>43779</v>
      </c>
      <c r="O3" s="36">
        <f>DATE($B5+2018,$C5,11)</f>
        <v>43780</v>
      </c>
      <c r="P3" s="36">
        <f>DATE($B5+2018,$C5,12)</f>
        <v>43781</v>
      </c>
      <c r="Q3" s="36">
        <f>DATE($B5+2018,$C5,13)</f>
        <v>43782</v>
      </c>
      <c r="R3" s="36">
        <f>DATE($B5+2018,$C5,14)</f>
        <v>43783</v>
      </c>
      <c r="S3" s="36">
        <f>DATE($B5+2018,$C5,15)</f>
        <v>43784</v>
      </c>
      <c r="T3" s="36">
        <f>DATE($B5+2018,$C5,16)</f>
        <v>43785</v>
      </c>
      <c r="U3" s="36">
        <f>DATE($B5+2018,$C5,17)</f>
        <v>43786</v>
      </c>
      <c r="V3" s="36">
        <f>DATE($B5+2018,$C5,18)</f>
        <v>43787</v>
      </c>
      <c r="W3" s="36">
        <f>DATE($B5+2018,$C5,19)</f>
        <v>43788</v>
      </c>
      <c r="X3" s="36">
        <f>DATE($B5+2018,$C5,20)</f>
        <v>43789</v>
      </c>
      <c r="Y3" s="36">
        <f>DATE($B5+2018,$C5,21)</f>
        <v>43790</v>
      </c>
      <c r="Z3" s="36">
        <f>DATE($B5+2018,$C5,22)</f>
        <v>43791</v>
      </c>
      <c r="AA3" s="36">
        <f>DATE($B5+2018,$C5,23)</f>
        <v>43792</v>
      </c>
      <c r="AB3" s="36">
        <f>DATE($B5+2018,$C5,24)</f>
        <v>43793</v>
      </c>
      <c r="AC3" s="36">
        <f>DATE($B5+2018,$C5,25)</f>
        <v>43794</v>
      </c>
      <c r="AD3" s="36">
        <f>DATE($B5+2018,$C5,26)</f>
        <v>43795</v>
      </c>
      <c r="AE3" s="36">
        <f>DATE($B5+2018,$C5,27)</f>
        <v>43796</v>
      </c>
      <c r="AF3" s="36">
        <f>DATE($B5+2018,$C5,28)</f>
        <v>43797</v>
      </c>
      <c r="AG3" s="36">
        <f>DATE($B5+2018,$C5,29)</f>
        <v>43798</v>
      </c>
      <c r="AH3" s="36">
        <f>DATE($B5+2018,$C5,30)</f>
        <v>43799</v>
      </c>
      <c r="AI3" s="36">
        <f>DATE($B5+2018,$C5,31)</f>
        <v>43800</v>
      </c>
    </row>
    <row r="4" spans="1:39" ht="18.95" hidden="1" customHeight="1" thickBot="1" x14ac:dyDescent="0.45">
      <c r="A4" s="45"/>
      <c r="B4" s="45"/>
      <c r="C4" s="45"/>
      <c r="D4" s="45"/>
      <c r="E4" s="64">
        <f>IF(E5="","",IF(OR(E7="祝",E7="休"),1,WEEKDAY(E3,1)))</f>
        <v>6</v>
      </c>
      <c r="F4" s="64">
        <f t="shared" ref="F4:AI4" si="0">IF(F5="","",IF(OR(F7="祝",F7="休"),1,WEEKDAY(F3,1)))</f>
        <v>7</v>
      </c>
      <c r="G4" s="64">
        <f t="shared" si="0"/>
        <v>1</v>
      </c>
      <c r="H4" s="64">
        <f t="shared" si="0"/>
        <v>1</v>
      </c>
      <c r="I4" s="64">
        <f t="shared" si="0"/>
        <v>3</v>
      </c>
      <c r="J4" s="64">
        <f t="shared" si="0"/>
        <v>4</v>
      </c>
      <c r="K4" s="64">
        <f t="shared" si="0"/>
        <v>5</v>
      </c>
      <c r="L4" s="64">
        <f t="shared" si="0"/>
        <v>6</v>
      </c>
      <c r="M4" s="64">
        <f t="shared" si="0"/>
        <v>7</v>
      </c>
      <c r="N4" s="64">
        <f t="shared" si="0"/>
        <v>1</v>
      </c>
      <c r="O4" s="64">
        <f t="shared" si="0"/>
        <v>2</v>
      </c>
      <c r="P4" s="64">
        <f t="shared" si="0"/>
        <v>3</v>
      </c>
      <c r="Q4" s="64">
        <f t="shared" si="0"/>
        <v>4</v>
      </c>
      <c r="R4" s="64">
        <f t="shared" si="0"/>
        <v>5</v>
      </c>
      <c r="S4" s="64">
        <f t="shared" si="0"/>
        <v>6</v>
      </c>
      <c r="T4" s="64">
        <f t="shared" si="0"/>
        <v>7</v>
      </c>
      <c r="U4" s="64">
        <f t="shared" si="0"/>
        <v>1</v>
      </c>
      <c r="V4" s="64">
        <f t="shared" si="0"/>
        <v>2</v>
      </c>
      <c r="W4" s="64">
        <f t="shared" si="0"/>
        <v>3</v>
      </c>
      <c r="X4" s="64">
        <f t="shared" si="0"/>
        <v>4</v>
      </c>
      <c r="Y4" s="64">
        <f t="shared" si="0"/>
        <v>5</v>
      </c>
      <c r="Z4" s="64">
        <f t="shared" si="0"/>
        <v>6</v>
      </c>
      <c r="AA4" s="64">
        <f t="shared" si="0"/>
        <v>1</v>
      </c>
      <c r="AB4" s="64">
        <f t="shared" si="0"/>
        <v>1</v>
      </c>
      <c r="AC4" s="64">
        <f t="shared" si="0"/>
        <v>2</v>
      </c>
      <c r="AD4" s="64">
        <f t="shared" si="0"/>
        <v>3</v>
      </c>
      <c r="AE4" s="64">
        <f t="shared" si="0"/>
        <v>4</v>
      </c>
      <c r="AF4" s="64">
        <f t="shared" si="0"/>
        <v>5</v>
      </c>
      <c r="AG4" s="64">
        <f t="shared" si="0"/>
        <v>6</v>
      </c>
      <c r="AH4" s="64">
        <f t="shared" si="0"/>
        <v>7</v>
      </c>
      <c r="AI4" s="64" t="str">
        <f t="shared" si="0"/>
        <v/>
      </c>
    </row>
    <row r="5" spans="1:39" ht="18" customHeight="1" x14ac:dyDescent="0.4">
      <c r="A5" s="21"/>
      <c r="B5" s="66">
        <v>1</v>
      </c>
      <c r="C5" s="67">
        <v>11</v>
      </c>
      <c r="D5" s="6"/>
      <c r="E5" s="16">
        <f>IF($C$5=MONTH(E3),DAY(E3),"")</f>
        <v>1</v>
      </c>
      <c r="F5" s="17">
        <f t="shared" ref="F5:AI5" si="1">IF($C$5=MONTH(F3),DAY(F3),"")</f>
        <v>2</v>
      </c>
      <c r="G5" s="17">
        <f t="shared" si="1"/>
        <v>3</v>
      </c>
      <c r="H5" s="17">
        <f t="shared" si="1"/>
        <v>4</v>
      </c>
      <c r="I5" s="17">
        <f t="shared" si="1"/>
        <v>5</v>
      </c>
      <c r="J5" s="17">
        <f t="shared" si="1"/>
        <v>6</v>
      </c>
      <c r="K5" s="17">
        <f t="shared" si="1"/>
        <v>7</v>
      </c>
      <c r="L5" s="17">
        <f t="shared" si="1"/>
        <v>8</v>
      </c>
      <c r="M5" s="17">
        <f t="shared" si="1"/>
        <v>9</v>
      </c>
      <c r="N5" s="17">
        <f t="shared" si="1"/>
        <v>10</v>
      </c>
      <c r="O5" s="17">
        <f t="shared" si="1"/>
        <v>11</v>
      </c>
      <c r="P5" s="17">
        <f t="shared" si="1"/>
        <v>12</v>
      </c>
      <c r="Q5" s="17">
        <f t="shared" si="1"/>
        <v>13</v>
      </c>
      <c r="R5" s="17">
        <f t="shared" si="1"/>
        <v>14</v>
      </c>
      <c r="S5" s="17">
        <f t="shared" si="1"/>
        <v>15</v>
      </c>
      <c r="T5" s="17">
        <f t="shared" si="1"/>
        <v>16</v>
      </c>
      <c r="U5" s="17">
        <f t="shared" si="1"/>
        <v>17</v>
      </c>
      <c r="V5" s="17">
        <f t="shared" si="1"/>
        <v>18</v>
      </c>
      <c r="W5" s="17">
        <f t="shared" si="1"/>
        <v>19</v>
      </c>
      <c r="X5" s="17">
        <f t="shared" si="1"/>
        <v>20</v>
      </c>
      <c r="Y5" s="17">
        <f t="shared" si="1"/>
        <v>21</v>
      </c>
      <c r="Z5" s="17">
        <f t="shared" si="1"/>
        <v>22</v>
      </c>
      <c r="AA5" s="17">
        <f t="shared" si="1"/>
        <v>23</v>
      </c>
      <c r="AB5" s="17">
        <f t="shared" si="1"/>
        <v>24</v>
      </c>
      <c r="AC5" s="17">
        <f t="shared" si="1"/>
        <v>25</v>
      </c>
      <c r="AD5" s="17">
        <f t="shared" si="1"/>
        <v>26</v>
      </c>
      <c r="AE5" s="17">
        <f t="shared" si="1"/>
        <v>27</v>
      </c>
      <c r="AF5" s="17">
        <f t="shared" si="1"/>
        <v>28</v>
      </c>
      <c r="AG5" s="17">
        <f t="shared" si="1"/>
        <v>29</v>
      </c>
      <c r="AH5" s="17">
        <f t="shared" si="1"/>
        <v>30</v>
      </c>
      <c r="AI5" s="17" t="str">
        <f t="shared" si="1"/>
        <v/>
      </c>
      <c r="AJ5" s="105" t="s">
        <v>12</v>
      </c>
      <c r="AK5" s="105"/>
      <c r="AL5" s="105"/>
      <c r="AM5" s="119"/>
    </row>
    <row r="6" spans="1:39" ht="18" customHeight="1" thickBot="1" x14ac:dyDescent="0.45">
      <c r="A6" s="23"/>
      <c r="B6" s="44"/>
      <c r="C6" s="41"/>
      <c r="D6" s="42"/>
      <c r="E6" s="10" t="str">
        <f t="shared" ref="E6:AI6" si="2">IF(E5="","",TEXT(E3,"aaa"))</f>
        <v>金</v>
      </c>
      <c r="F6" s="11" t="str">
        <f t="shared" si="2"/>
        <v>土</v>
      </c>
      <c r="G6" s="11" t="str">
        <f t="shared" si="2"/>
        <v>日</v>
      </c>
      <c r="H6" s="11" t="str">
        <f t="shared" si="2"/>
        <v>月</v>
      </c>
      <c r="I6" s="11" t="str">
        <f t="shared" si="2"/>
        <v>火</v>
      </c>
      <c r="J6" s="11" t="str">
        <f t="shared" si="2"/>
        <v>水</v>
      </c>
      <c r="K6" s="11" t="str">
        <f t="shared" si="2"/>
        <v>木</v>
      </c>
      <c r="L6" s="11" t="str">
        <f t="shared" si="2"/>
        <v>金</v>
      </c>
      <c r="M6" s="11" t="str">
        <f t="shared" si="2"/>
        <v>土</v>
      </c>
      <c r="N6" s="11" t="str">
        <f t="shared" si="2"/>
        <v>日</v>
      </c>
      <c r="O6" s="11" t="str">
        <f t="shared" si="2"/>
        <v>月</v>
      </c>
      <c r="P6" s="11" t="str">
        <f t="shared" si="2"/>
        <v>火</v>
      </c>
      <c r="Q6" s="11" t="str">
        <f t="shared" si="2"/>
        <v>水</v>
      </c>
      <c r="R6" s="11" t="str">
        <f t="shared" si="2"/>
        <v>木</v>
      </c>
      <c r="S6" s="11" t="str">
        <f t="shared" si="2"/>
        <v>金</v>
      </c>
      <c r="T6" s="11" t="str">
        <f t="shared" si="2"/>
        <v>土</v>
      </c>
      <c r="U6" s="11" t="str">
        <f t="shared" si="2"/>
        <v>日</v>
      </c>
      <c r="V6" s="11" t="str">
        <f t="shared" si="2"/>
        <v>月</v>
      </c>
      <c r="W6" s="11" t="str">
        <f t="shared" si="2"/>
        <v>火</v>
      </c>
      <c r="X6" s="11" t="str">
        <f t="shared" si="2"/>
        <v>水</v>
      </c>
      <c r="Y6" s="11" t="str">
        <f t="shared" si="2"/>
        <v>木</v>
      </c>
      <c r="Z6" s="11" t="str">
        <f t="shared" si="2"/>
        <v>金</v>
      </c>
      <c r="AA6" s="11" t="str">
        <f t="shared" si="2"/>
        <v>土</v>
      </c>
      <c r="AB6" s="11" t="str">
        <f t="shared" si="2"/>
        <v>日</v>
      </c>
      <c r="AC6" s="11" t="str">
        <f t="shared" si="2"/>
        <v>月</v>
      </c>
      <c r="AD6" s="11" t="str">
        <f t="shared" si="2"/>
        <v>火</v>
      </c>
      <c r="AE6" s="11" t="str">
        <f t="shared" si="2"/>
        <v>水</v>
      </c>
      <c r="AF6" s="11" t="str">
        <f t="shared" si="2"/>
        <v>木</v>
      </c>
      <c r="AG6" s="11" t="str">
        <f t="shared" si="2"/>
        <v>金</v>
      </c>
      <c r="AH6" s="11" t="str">
        <f t="shared" si="2"/>
        <v>土</v>
      </c>
      <c r="AI6" s="11" t="str">
        <f t="shared" si="2"/>
        <v/>
      </c>
      <c r="AJ6" s="120"/>
      <c r="AK6" s="120"/>
      <c r="AL6" s="120"/>
      <c r="AM6" s="121"/>
    </row>
    <row r="7" spans="1:39" ht="18" customHeight="1" x14ac:dyDescent="0.4">
      <c r="A7" s="25"/>
      <c r="B7" s="7" t="s">
        <v>6</v>
      </c>
      <c r="C7" s="8" t="s">
        <v>7</v>
      </c>
      <c r="D7" s="9"/>
      <c r="E7" s="12"/>
      <c r="F7" s="13"/>
      <c r="G7" s="13"/>
      <c r="H7" s="13" t="s">
        <v>58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 t="s">
        <v>58</v>
      </c>
      <c r="AB7" s="13"/>
      <c r="AC7" s="13"/>
      <c r="AD7" s="13"/>
      <c r="AE7" s="13"/>
      <c r="AF7" s="13"/>
      <c r="AG7" s="13"/>
      <c r="AH7" s="13"/>
      <c r="AI7" s="13"/>
      <c r="AJ7" s="122"/>
      <c r="AK7" s="122"/>
      <c r="AL7" s="122"/>
      <c r="AM7" s="123"/>
    </row>
    <row r="8" spans="1:39" ht="18" customHeight="1" x14ac:dyDescent="0.4">
      <c r="A8" s="25"/>
      <c r="B8" s="102"/>
      <c r="C8" s="103"/>
      <c r="D8" s="49" t="s">
        <v>0</v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65"/>
      <c r="AK8" s="29"/>
      <c r="AL8" s="19"/>
      <c r="AM8" s="26"/>
    </row>
    <row r="9" spans="1:39" ht="18" customHeight="1" x14ac:dyDescent="0.4">
      <c r="A9" s="25"/>
      <c r="B9" s="99"/>
      <c r="C9" s="101"/>
      <c r="D9" s="52" t="s">
        <v>1</v>
      </c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19"/>
      <c r="AK9" s="30"/>
      <c r="AL9" s="19"/>
      <c r="AM9" s="26"/>
    </row>
    <row r="10" spans="1:39" ht="18" customHeight="1" x14ac:dyDescent="0.4">
      <c r="A10" s="25"/>
      <c r="B10" s="98"/>
      <c r="C10" s="100"/>
      <c r="D10" s="55" t="s">
        <v>0</v>
      </c>
      <c r="E10" s="56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19"/>
      <c r="AK10" s="30"/>
      <c r="AL10" s="19"/>
      <c r="AM10" s="26"/>
    </row>
    <row r="11" spans="1:39" ht="18" customHeight="1" x14ac:dyDescent="0.4">
      <c r="A11" s="25"/>
      <c r="B11" s="99"/>
      <c r="C11" s="101"/>
      <c r="D11" s="52" t="s">
        <v>1</v>
      </c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19"/>
      <c r="AK11" s="30"/>
      <c r="AL11" s="19"/>
      <c r="AM11" s="26"/>
    </row>
    <row r="12" spans="1:39" ht="18" customHeight="1" x14ac:dyDescent="0.4">
      <c r="A12" s="25"/>
      <c r="B12" s="98"/>
      <c r="C12" s="100"/>
      <c r="D12" s="55" t="s">
        <v>0</v>
      </c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19"/>
      <c r="AK12" s="30"/>
      <c r="AL12" s="19"/>
      <c r="AM12" s="26"/>
    </row>
    <row r="13" spans="1:39" ht="18" customHeight="1" x14ac:dyDescent="0.4">
      <c r="A13" s="25"/>
      <c r="B13" s="99"/>
      <c r="C13" s="101"/>
      <c r="D13" s="52" t="s">
        <v>1</v>
      </c>
      <c r="E13" s="53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19"/>
      <c r="AK13" s="30"/>
      <c r="AL13" s="19"/>
      <c r="AM13" s="26"/>
    </row>
    <row r="14" spans="1:39" ht="18" customHeight="1" x14ac:dyDescent="0.4">
      <c r="A14" s="25"/>
      <c r="B14" s="98"/>
      <c r="C14" s="100"/>
      <c r="D14" s="55" t="s">
        <v>0</v>
      </c>
      <c r="E14" s="56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19"/>
      <c r="AK14" s="30"/>
      <c r="AL14" s="19"/>
      <c r="AM14" s="26"/>
    </row>
    <row r="15" spans="1:39" ht="18" customHeight="1" x14ac:dyDescent="0.4">
      <c r="A15" s="25"/>
      <c r="B15" s="99"/>
      <c r="C15" s="101"/>
      <c r="D15" s="52" t="s">
        <v>1</v>
      </c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19"/>
      <c r="AK15" s="30"/>
      <c r="AL15" s="19"/>
      <c r="AM15" s="26"/>
    </row>
    <row r="16" spans="1:39" ht="18" customHeight="1" x14ac:dyDescent="0.4">
      <c r="A16" s="25"/>
      <c r="B16" s="98"/>
      <c r="C16" s="100"/>
      <c r="D16" s="55" t="s">
        <v>0</v>
      </c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19"/>
      <c r="AK16" s="30"/>
      <c r="AL16" s="19"/>
      <c r="AM16" s="26"/>
    </row>
    <row r="17" spans="1:39" ht="18" customHeight="1" x14ac:dyDescent="0.4">
      <c r="A17" s="25"/>
      <c r="B17" s="99"/>
      <c r="C17" s="101"/>
      <c r="D17" s="52" t="s">
        <v>1</v>
      </c>
      <c r="E17" s="53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19"/>
      <c r="AK17" s="30"/>
      <c r="AL17" s="19"/>
      <c r="AM17" s="26"/>
    </row>
    <row r="18" spans="1:39" ht="18" customHeight="1" x14ac:dyDescent="0.4">
      <c r="A18" s="25"/>
      <c r="B18" s="98"/>
      <c r="C18" s="100"/>
      <c r="D18" s="55" t="s">
        <v>0</v>
      </c>
      <c r="E18" s="56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19"/>
      <c r="AK18" s="30"/>
      <c r="AL18" s="19"/>
      <c r="AM18" s="26"/>
    </row>
    <row r="19" spans="1:39" ht="18" customHeight="1" x14ac:dyDescent="0.4">
      <c r="A19" s="25" t="s">
        <v>18</v>
      </c>
      <c r="B19" s="99"/>
      <c r="C19" s="101"/>
      <c r="D19" s="52" t="s">
        <v>1</v>
      </c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/>
      <c r="AK19" s="30"/>
      <c r="AL19" s="19"/>
      <c r="AM19" s="26"/>
    </row>
    <row r="20" spans="1:39" ht="18" customHeight="1" x14ac:dyDescent="0.4">
      <c r="A20" s="25" t="s">
        <v>19</v>
      </c>
      <c r="B20" s="98"/>
      <c r="C20" s="100"/>
      <c r="D20" s="55" t="s">
        <v>0</v>
      </c>
      <c r="E20" s="56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19"/>
      <c r="AK20" s="30"/>
      <c r="AL20" s="19"/>
      <c r="AM20" s="26"/>
    </row>
    <row r="21" spans="1:39" ht="18" customHeight="1" x14ac:dyDescent="0.4">
      <c r="A21" s="25"/>
      <c r="B21" s="99"/>
      <c r="C21" s="101"/>
      <c r="D21" s="52" t="s">
        <v>1</v>
      </c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19"/>
      <c r="AK21" s="30"/>
      <c r="AL21" s="19"/>
      <c r="AM21" s="26"/>
    </row>
    <row r="22" spans="1:39" ht="18" customHeight="1" x14ac:dyDescent="0.4">
      <c r="A22" s="25"/>
      <c r="B22" s="98"/>
      <c r="C22" s="100"/>
      <c r="D22" s="55" t="s">
        <v>0</v>
      </c>
      <c r="E22" s="56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19"/>
      <c r="AK22" s="30"/>
      <c r="AL22" s="19"/>
      <c r="AM22" s="26"/>
    </row>
    <row r="23" spans="1:39" ht="18" customHeight="1" x14ac:dyDescent="0.4">
      <c r="A23" s="25"/>
      <c r="B23" s="99"/>
      <c r="C23" s="101"/>
      <c r="D23" s="52" t="s">
        <v>1</v>
      </c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19"/>
      <c r="AK23" s="30"/>
      <c r="AL23" s="19"/>
      <c r="AM23" s="26"/>
    </row>
    <row r="24" spans="1:39" ht="18" customHeight="1" x14ac:dyDescent="0.4">
      <c r="A24" s="25"/>
      <c r="B24" s="98"/>
      <c r="C24" s="100"/>
      <c r="D24" s="55" t="s">
        <v>0</v>
      </c>
      <c r="E24" s="56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19"/>
      <c r="AK24" s="30"/>
      <c r="AL24" s="19"/>
      <c r="AM24" s="26"/>
    </row>
    <row r="25" spans="1:39" ht="18" customHeight="1" x14ac:dyDescent="0.4">
      <c r="A25" s="25"/>
      <c r="B25" s="99"/>
      <c r="C25" s="101"/>
      <c r="D25" s="52" t="s">
        <v>1</v>
      </c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19"/>
      <c r="AK25" s="30"/>
      <c r="AL25" s="19"/>
      <c r="AM25" s="26"/>
    </row>
    <row r="26" spans="1:39" ht="18" customHeight="1" x14ac:dyDescent="0.4">
      <c r="A26" s="25"/>
      <c r="B26" s="98"/>
      <c r="C26" s="100"/>
      <c r="D26" s="55" t="s">
        <v>0</v>
      </c>
      <c r="E26" s="56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19"/>
      <c r="AK26" s="30"/>
      <c r="AL26" s="19"/>
      <c r="AM26" s="26"/>
    </row>
    <row r="27" spans="1:39" ht="18" customHeight="1" x14ac:dyDescent="0.4">
      <c r="A27" s="25"/>
      <c r="B27" s="99"/>
      <c r="C27" s="101"/>
      <c r="D27" s="52" t="s">
        <v>1</v>
      </c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19"/>
      <c r="AK27" s="30"/>
      <c r="AL27" s="19"/>
      <c r="AM27" s="26"/>
    </row>
    <row r="28" spans="1:39" ht="18" customHeight="1" x14ac:dyDescent="0.4">
      <c r="A28" s="25"/>
      <c r="B28" s="98"/>
      <c r="C28" s="100"/>
      <c r="D28" s="55" t="s">
        <v>0</v>
      </c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19"/>
      <c r="AK28" s="30"/>
      <c r="AL28" s="19"/>
      <c r="AM28" s="26"/>
    </row>
    <row r="29" spans="1:39" ht="18" customHeight="1" x14ac:dyDescent="0.4">
      <c r="A29" s="25"/>
      <c r="B29" s="99"/>
      <c r="C29" s="101"/>
      <c r="D29" s="52" t="s">
        <v>1</v>
      </c>
      <c r="E29" s="53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19"/>
      <c r="AK29" s="30"/>
      <c r="AL29" s="19"/>
      <c r="AM29" s="26"/>
    </row>
    <row r="30" spans="1:39" ht="18" customHeight="1" x14ac:dyDescent="0.4">
      <c r="A30" s="25"/>
      <c r="B30" s="98"/>
      <c r="C30" s="100"/>
      <c r="D30" s="55" t="s">
        <v>0</v>
      </c>
      <c r="E30" s="56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19"/>
      <c r="AK30" s="30"/>
      <c r="AL30" s="19"/>
      <c r="AM30" s="26"/>
    </row>
    <row r="31" spans="1:39" ht="18" customHeight="1" x14ac:dyDescent="0.4">
      <c r="A31" s="25"/>
      <c r="B31" s="99"/>
      <c r="C31" s="101"/>
      <c r="D31" s="52" t="s">
        <v>1</v>
      </c>
      <c r="E31" s="53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19"/>
      <c r="AK31" s="30"/>
      <c r="AL31" s="19"/>
      <c r="AM31" s="26"/>
    </row>
    <row r="32" spans="1:39" ht="18" customHeight="1" x14ac:dyDescent="0.4">
      <c r="A32" s="25"/>
      <c r="B32" s="98"/>
      <c r="C32" s="100"/>
      <c r="D32" s="55" t="s">
        <v>0</v>
      </c>
      <c r="E32" s="56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69" t="s">
        <v>21</v>
      </c>
      <c r="AK32" s="30"/>
      <c r="AL32" s="69" t="s">
        <v>23</v>
      </c>
      <c r="AM32" s="26"/>
    </row>
    <row r="33" spans="1:39" ht="18" customHeight="1" x14ac:dyDescent="0.4">
      <c r="A33" s="25"/>
      <c r="B33" s="99"/>
      <c r="C33" s="101"/>
      <c r="D33" s="52" t="s">
        <v>1</v>
      </c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70" t="s">
        <v>22</v>
      </c>
      <c r="AK33" s="30"/>
      <c r="AL33" s="69" t="s">
        <v>22</v>
      </c>
      <c r="AM33" s="26"/>
    </row>
    <row r="34" spans="1:39" ht="18" customHeight="1" x14ac:dyDescent="0.4">
      <c r="A34" s="25"/>
      <c r="B34" s="98"/>
      <c r="C34" s="100"/>
      <c r="D34" s="55" t="s">
        <v>0</v>
      </c>
      <c r="E34" s="56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69" t="s">
        <v>24</v>
      </c>
      <c r="AK34" s="30"/>
      <c r="AL34" s="69" t="s">
        <v>24</v>
      </c>
      <c r="AM34" s="26"/>
    </row>
    <row r="35" spans="1:39" ht="18" customHeight="1" x14ac:dyDescent="0.4">
      <c r="A35" s="25"/>
      <c r="B35" s="99"/>
      <c r="C35" s="101"/>
      <c r="D35" s="52" t="s">
        <v>1</v>
      </c>
      <c r="E35" s="53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69" t="s">
        <v>25</v>
      </c>
      <c r="AK35" s="30"/>
      <c r="AL35" s="69" t="s">
        <v>25</v>
      </c>
      <c r="AM35" s="26"/>
    </row>
    <row r="36" spans="1:39" ht="18" customHeight="1" x14ac:dyDescent="0.4">
      <c r="A36" s="25"/>
      <c r="B36" s="98"/>
      <c r="C36" s="100"/>
      <c r="D36" s="55" t="s">
        <v>0</v>
      </c>
      <c r="E36" s="56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19"/>
      <c r="AK36" s="30"/>
      <c r="AL36" s="19"/>
      <c r="AM36" s="26"/>
    </row>
    <row r="37" spans="1:39" ht="18" customHeight="1" thickBot="1" x14ac:dyDescent="0.45">
      <c r="A37" s="25"/>
      <c r="B37" s="102"/>
      <c r="C37" s="103"/>
      <c r="D37" s="58" t="s">
        <v>1</v>
      </c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4"/>
      <c r="AK37" s="31"/>
      <c r="AL37" s="4"/>
      <c r="AM37" s="24"/>
    </row>
    <row r="38" spans="1:39" ht="18" customHeight="1" x14ac:dyDescent="0.4">
      <c r="A38" s="104" t="s">
        <v>17</v>
      </c>
      <c r="B38" s="105"/>
      <c r="C38" s="106"/>
      <c r="D38" s="32" t="s">
        <v>0</v>
      </c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">
        <f>SUM(COUNTIF(E38:AI38,"■"),COUNTIF(E38:AI38,"▲"))</f>
        <v>0</v>
      </c>
      <c r="AK38" s="39" t="s">
        <v>2</v>
      </c>
      <c r="AL38" s="74">
        <f>COUNTA(E38:AI38)-COUNTIF(E38:AI38,"非")</f>
        <v>0</v>
      </c>
      <c r="AM38" s="38" t="s">
        <v>2</v>
      </c>
    </row>
    <row r="39" spans="1:39" ht="18" customHeight="1" thickBot="1" x14ac:dyDescent="0.45">
      <c r="A39" s="107"/>
      <c r="B39" s="108"/>
      <c r="C39" s="109"/>
      <c r="D39" s="33" t="s">
        <v>1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8"/>
      <c r="AH39" s="18"/>
      <c r="AI39" s="15"/>
      <c r="AJ39" s="4">
        <f>SUM(COUNTIF(E39:AI39,"■"),COUNTIF(E39:AI39,"▲"),COUNTIF(E39:AI39,"●"))</f>
        <v>0</v>
      </c>
      <c r="AK39" s="40" t="s">
        <v>2</v>
      </c>
      <c r="AL39" s="75">
        <f>COUNTA(E39:AI39)-COUNTIF(E39:AI39,"非")</f>
        <v>0</v>
      </c>
      <c r="AM39" s="5" t="s">
        <v>2</v>
      </c>
    </row>
    <row r="40" spans="1:39" ht="18" customHeight="1" x14ac:dyDescent="0.4">
      <c r="A40" s="21"/>
      <c r="B40" s="3"/>
      <c r="C40" s="3"/>
      <c r="D40" s="110" t="s">
        <v>11</v>
      </c>
      <c r="E40" s="113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92"/>
      <c r="AJ40" s="21" t="str">
        <f>C5&amp;+"月現場休工率（実績）"</f>
        <v>11月現場休工率（実績）</v>
      </c>
      <c r="AK40" s="3"/>
      <c r="AL40" s="3"/>
      <c r="AM40" s="22"/>
    </row>
    <row r="41" spans="1:39" ht="18" customHeight="1" x14ac:dyDescent="0.4">
      <c r="A41" s="25"/>
      <c r="B41" s="70" t="s">
        <v>26</v>
      </c>
      <c r="C41" s="19"/>
      <c r="D41" s="111"/>
      <c r="E41" s="114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3"/>
      <c r="AJ41" s="25" t="s">
        <v>3</v>
      </c>
      <c r="AK41" s="19"/>
      <c r="AL41" s="78">
        <f>AJ39</f>
        <v>0</v>
      </c>
      <c r="AM41" s="26"/>
    </row>
    <row r="42" spans="1:39" ht="18" customHeight="1" x14ac:dyDescent="0.4">
      <c r="A42" s="25"/>
      <c r="B42" s="71" t="s">
        <v>28</v>
      </c>
      <c r="C42" s="72" t="s">
        <v>69</v>
      </c>
      <c r="D42" s="111"/>
      <c r="E42" s="114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3"/>
      <c r="AJ42" s="25" t="s">
        <v>4</v>
      </c>
      <c r="AK42" s="19"/>
      <c r="AL42" s="78">
        <f>AL39</f>
        <v>0</v>
      </c>
      <c r="AM42" s="26"/>
    </row>
    <row r="43" spans="1:39" ht="18" customHeight="1" x14ac:dyDescent="0.4">
      <c r="A43" s="25"/>
      <c r="B43" s="71" t="s">
        <v>31</v>
      </c>
      <c r="C43" s="72" t="s">
        <v>29</v>
      </c>
      <c r="D43" s="111"/>
      <c r="E43" s="114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3"/>
      <c r="AJ43" s="25" t="s">
        <v>5</v>
      </c>
      <c r="AK43" s="19"/>
      <c r="AL43" s="19"/>
      <c r="AM43" s="26"/>
    </row>
    <row r="44" spans="1:39" ht="18" customHeight="1" thickBot="1" x14ac:dyDescent="0.45">
      <c r="A44" s="25"/>
      <c r="B44" s="71" t="s">
        <v>32</v>
      </c>
      <c r="C44" s="72" t="s">
        <v>33</v>
      </c>
      <c r="D44" s="111"/>
      <c r="E44" s="114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3"/>
      <c r="AJ44" s="27"/>
      <c r="AK44" s="20" t="s">
        <v>9</v>
      </c>
      <c r="AL44" s="76" t="str">
        <f>IFERROR(AL41/AL42,"")</f>
        <v/>
      </c>
      <c r="AM44" s="28"/>
    </row>
    <row r="45" spans="1:39" ht="18" customHeight="1" x14ac:dyDescent="0.4">
      <c r="A45" s="25"/>
      <c r="B45" s="71" t="s">
        <v>35</v>
      </c>
      <c r="C45" s="72" t="s">
        <v>36</v>
      </c>
      <c r="D45" s="111"/>
      <c r="E45" s="114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3"/>
      <c r="AJ45" s="21" t="s">
        <v>10</v>
      </c>
      <c r="AK45" s="3"/>
      <c r="AL45" s="3"/>
      <c r="AM45" s="22"/>
    </row>
    <row r="46" spans="1:39" ht="18" customHeight="1" x14ac:dyDescent="0.4">
      <c r="A46" s="25"/>
      <c r="B46" s="71" t="s">
        <v>41</v>
      </c>
      <c r="C46" s="72" t="s">
        <v>37</v>
      </c>
      <c r="D46" s="111"/>
      <c r="E46" s="114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3"/>
      <c r="AJ46" s="25" t="s">
        <v>3</v>
      </c>
      <c r="AK46" s="19"/>
      <c r="AL46" s="78">
        <f>AL41</f>
        <v>0</v>
      </c>
      <c r="AM46" s="26"/>
    </row>
    <row r="47" spans="1:39" ht="18" customHeight="1" x14ac:dyDescent="0.4">
      <c r="A47" s="25"/>
      <c r="B47" s="71" t="s">
        <v>39</v>
      </c>
      <c r="C47" s="72" t="s">
        <v>38</v>
      </c>
      <c r="D47" s="111"/>
      <c r="E47" s="114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3"/>
      <c r="AJ47" s="25" t="s">
        <v>4</v>
      </c>
      <c r="AK47" s="19"/>
      <c r="AL47" s="78">
        <f>AL42</f>
        <v>0</v>
      </c>
      <c r="AM47" s="26"/>
    </row>
    <row r="48" spans="1:39" ht="18" customHeight="1" x14ac:dyDescent="0.4">
      <c r="A48" s="25"/>
      <c r="B48" s="71" t="s">
        <v>42</v>
      </c>
      <c r="C48" s="72" t="s">
        <v>43</v>
      </c>
      <c r="D48" s="111"/>
      <c r="E48" s="114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3"/>
      <c r="AJ48" s="25" t="s">
        <v>5</v>
      </c>
      <c r="AK48" s="19"/>
      <c r="AL48" s="19"/>
      <c r="AM48" s="26"/>
    </row>
    <row r="49" spans="1:40" ht="18" customHeight="1" thickBot="1" x14ac:dyDescent="0.45">
      <c r="A49" s="23"/>
      <c r="B49" s="4"/>
      <c r="C49" s="73"/>
      <c r="D49" s="112"/>
      <c r="E49" s="115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4"/>
      <c r="AJ49" s="23"/>
      <c r="AK49" s="4" t="s">
        <v>9</v>
      </c>
      <c r="AL49" s="77" t="str">
        <f>IFERROR(AL46/AL47,"")</f>
        <v/>
      </c>
      <c r="AM49" s="24"/>
    </row>
    <row r="50" spans="1:40" ht="8.25" customHeight="1" x14ac:dyDescent="0.4"/>
    <row r="51" spans="1:40" ht="18" customHeight="1" x14ac:dyDescent="0.4">
      <c r="B51" s="95" t="s">
        <v>14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7"/>
    </row>
    <row r="52" spans="1:40" ht="18" customHeight="1" x14ac:dyDescent="0.4">
      <c r="B52" s="83" t="s">
        <v>13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5"/>
      <c r="AM52" s="43"/>
      <c r="AN52" s="43"/>
    </row>
    <row r="53" spans="1:40" ht="18" customHeight="1" x14ac:dyDescent="0.4">
      <c r="B53" s="83" t="s">
        <v>15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5"/>
      <c r="AM53" s="43"/>
      <c r="AN53" s="43"/>
    </row>
    <row r="54" spans="1:40" ht="18" customHeight="1" x14ac:dyDescent="0.4">
      <c r="B54" s="86" t="s">
        <v>16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8"/>
      <c r="AM54" s="43"/>
      <c r="AN54" s="43"/>
    </row>
    <row r="55" spans="1:40" ht="9" customHeight="1" x14ac:dyDescent="0.4">
      <c r="B55" s="43"/>
      <c r="C55" s="43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43"/>
      <c r="AK55" s="43"/>
      <c r="AL55" s="43"/>
      <c r="AM55" s="43"/>
      <c r="AN55" s="43"/>
    </row>
    <row r="56" spans="1:40" ht="15" customHeight="1" x14ac:dyDescent="0.4">
      <c r="A56" s="117" t="s">
        <v>8</v>
      </c>
      <c r="B56" s="117"/>
      <c r="C56" s="117"/>
      <c r="D56" s="117"/>
      <c r="E56" s="45"/>
      <c r="F56" s="45"/>
      <c r="G56" s="68" t="s">
        <v>20</v>
      </c>
      <c r="H56" s="118">
        <f>H1</f>
        <v>0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45"/>
      <c r="AB56" s="45"/>
      <c r="AC56" s="45"/>
      <c r="AD56" s="45"/>
      <c r="AE56" s="45"/>
      <c r="AF56" s="45"/>
      <c r="AG56" s="45"/>
      <c r="AH56" s="45"/>
      <c r="AI56" s="45"/>
    </row>
    <row r="57" spans="1:40" ht="15" customHeight="1" thickBot="1" x14ac:dyDescent="0.45">
      <c r="A57" s="117"/>
      <c r="B57" s="117"/>
      <c r="C57" s="117"/>
      <c r="D57" s="117"/>
      <c r="E57" s="45"/>
      <c r="F57" s="45"/>
      <c r="G57" s="82" t="str">
        <f>G2</f>
        <v>請負者名：</v>
      </c>
      <c r="H57" s="116">
        <f>H2</f>
        <v>0</v>
      </c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</row>
    <row r="58" spans="1:40" ht="18.95" hidden="1" customHeight="1" x14ac:dyDescent="0.4">
      <c r="A58" s="45"/>
      <c r="B58" s="45"/>
      <c r="C58" s="45"/>
      <c r="D58" s="45"/>
      <c r="E58" s="36">
        <f>DATE($B60+2018,$C60,1)</f>
        <v>43800</v>
      </c>
      <c r="F58" s="36">
        <f>DATE($B60+2018,$C60,2)</f>
        <v>43801</v>
      </c>
      <c r="G58" s="36">
        <f>DATE($B60+2018,$C60,3)</f>
        <v>43802</v>
      </c>
      <c r="H58" s="36">
        <f>DATE($B60+2018,$C60,4)</f>
        <v>43803</v>
      </c>
      <c r="I58" s="36">
        <f>DATE($B60+2018,$C60,5)</f>
        <v>43804</v>
      </c>
      <c r="J58" s="36">
        <f>DATE($B60+2018,$C60,6)</f>
        <v>43805</v>
      </c>
      <c r="K58" s="36">
        <f>DATE($B60+2018,$C60,7)</f>
        <v>43806</v>
      </c>
      <c r="L58" s="36">
        <f>DATE($B60+2018,$C60,8)</f>
        <v>43807</v>
      </c>
      <c r="M58" s="36">
        <f>DATE($B60+2018,$C60,9)</f>
        <v>43808</v>
      </c>
      <c r="N58" s="36">
        <f>DATE($B60+2018,$C60,10)</f>
        <v>43809</v>
      </c>
      <c r="O58" s="36">
        <f>DATE($B60+2018,$C60,11)</f>
        <v>43810</v>
      </c>
      <c r="P58" s="36">
        <f>DATE($B60+2018,$C60,12)</f>
        <v>43811</v>
      </c>
      <c r="Q58" s="36">
        <f>DATE($B60+2018,$C60,13)</f>
        <v>43812</v>
      </c>
      <c r="R58" s="36">
        <f>DATE($B60+2018,$C60,14)</f>
        <v>43813</v>
      </c>
      <c r="S58" s="36">
        <f>DATE($B60+2018,$C60,15)</f>
        <v>43814</v>
      </c>
      <c r="T58" s="36">
        <f>DATE($B60+2018,$C60,16)</f>
        <v>43815</v>
      </c>
      <c r="U58" s="36">
        <f>DATE($B60+2018,$C60,17)</f>
        <v>43816</v>
      </c>
      <c r="V58" s="36">
        <f>DATE($B60+2018,$C60,18)</f>
        <v>43817</v>
      </c>
      <c r="W58" s="36">
        <f>DATE($B60+2018,$C60,19)</f>
        <v>43818</v>
      </c>
      <c r="X58" s="36">
        <f>DATE($B60+2018,$C60,20)</f>
        <v>43819</v>
      </c>
      <c r="Y58" s="36">
        <f>DATE($B60+2018,$C60,21)</f>
        <v>43820</v>
      </c>
      <c r="Z58" s="36">
        <f>DATE($B60+2018,$C60,22)</f>
        <v>43821</v>
      </c>
      <c r="AA58" s="36">
        <f>DATE($B60+2018,$C60,23)</f>
        <v>43822</v>
      </c>
      <c r="AB58" s="36">
        <f>DATE($B60+2018,$C60,24)</f>
        <v>43823</v>
      </c>
      <c r="AC58" s="36">
        <f>DATE($B60+2018,$C60,25)</f>
        <v>43824</v>
      </c>
      <c r="AD58" s="36">
        <f>DATE($B60+2018,$C60,26)</f>
        <v>43825</v>
      </c>
      <c r="AE58" s="36">
        <f>DATE($B60+2018,$C60,27)</f>
        <v>43826</v>
      </c>
      <c r="AF58" s="36">
        <f>DATE($B60+2018,$C60,28)</f>
        <v>43827</v>
      </c>
      <c r="AG58" s="36">
        <f>DATE($B60+2018,$C60,29)</f>
        <v>43828</v>
      </c>
      <c r="AH58" s="36">
        <f>DATE($B60+2018,$C60,30)</f>
        <v>43829</v>
      </c>
      <c r="AI58" s="36">
        <f>DATE($B60+2018,$C60,31)</f>
        <v>43830</v>
      </c>
    </row>
    <row r="59" spans="1:40" ht="18.95" hidden="1" customHeight="1" thickBot="1" x14ac:dyDescent="0.45">
      <c r="A59" s="45"/>
      <c r="B59" s="45"/>
      <c r="C59" s="45"/>
      <c r="D59" s="45"/>
      <c r="E59" s="64">
        <f>IF(E60="","",IF(OR(E62="祝",E62="休"),1,WEEKDAY(E58,1)))</f>
        <v>1</v>
      </c>
      <c r="F59" s="64">
        <f t="shared" ref="F59" si="3">IF(F60="","",IF(OR(F62="祝",F62="休"),1,WEEKDAY(F58,1)))</f>
        <v>2</v>
      </c>
      <c r="G59" s="64">
        <f t="shared" ref="G59" si="4">IF(G60="","",IF(OR(G62="祝",G62="休"),1,WEEKDAY(G58,1)))</f>
        <v>3</v>
      </c>
      <c r="H59" s="64">
        <f t="shared" ref="H59" si="5">IF(H60="","",IF(OR(H62="祝",H62="休"),1,WEEKDAY(H58,1)))</f>
        <v>4</v>
      </c>
      <c r="I59" s="64">
        <f t="shared" ref="I59" si="6">IF(I60="","",IF(OR(I62="祝",I62="休"),1,WEEKDAY(I58,1)))</f>
        <v>5</v>
      </c>
      <c r="J59" s="64">
        <f t="shared" ref="J59" si="7">IF(J60="","",IF(OR(J62="祝",J62="休"),1,WEEKDAY(J58,1)))</f>
        <v>6</v>
      </c>
      <c r="K59" s="64">
        <f t="shared" ref="K59" si="8">IF(K60="","",IF(OR(K62="祝",K62="休"),1,WEEKDAY(K58,1)))</f>
        <v>7</v>
      </c>
      <c r="L59" s="64">
        <f t="shared" ref="L59" si="9">IF(L60="","",IF(OR(L62="祝",L62="休"),1,WEEKDAY(L58,1)))</f>
        <v>1</v>
      </c>
      <c r="M59" s="64">
        <f t="shared" ref="M59" si="10">IF(M60="","",IF(OR(M62="祝",M62="休"),1,WEEKDAY(M58,1)))</f>
        <v>2</v>
      </c>
      <c r="N59" s="64">
        <f t="shared" ref="N59" si="11">IF(N60="","",IF(OR(N62="祝",N62="休"),1,WEEKDAY(N58,1)))</f>
        <v>3</v>
      </c>
      <c r="O59" s="64">
        <f t="shared" ref="O59" si="12">IF(O60="","",IF(OR(O62="祝",O62="休"),1,WEEKDAY(O58,1)))</f>
        <v>4</v>
      </c>
      <c r="P59" s="64">
        <f t="shared" ref="P59" si="13">IF(P60="","",IF(OR(P62="祝",P62="休"),1,WEEKDAY(P58,1)))</f>
        <v>5</v>
      </c>
      <c r="Q59" s="64">
        <f t="shared" ref="Q59" si="14">IF(Q60="","",IF(OR(Q62="祝",Q62="休"),1,WEEKDAY(Q58,1)))</f>
        <v>6</v>
      </c>
      <c r="R59" s="64">
        <f t="shared" ref="R59" si="15">IF(R60="","",IF(OR(R62="祝",R62="休"),1,WEEKDAY(R58,1)))</f>
        <v>7</v>
      </c>
      <c r="S59" s="64">
        <f t="shared" ref="S59" si="16">IF(S60="","",IF(OR(S62="祝",S62="休"),1,WEEKDAY(S58,1)))</f>
        <v>1</v>
      </c>
      <c r="T59" s="64">
        <f t="shared" ref="T59" si="17">IF(T60="","",IF(OR(T62="祝",T62="休"),1,WEEKDAY(T58,1)))</f>
        <v>2</v>
      </c>
      <c r="U59" s="64">
        <f t="shared" ref="U59" si="18">IF(U60="","",IF(OR(U62="祝",U62="休"),1,WEEKDAY(U58,1)))</f>
        <v>3</v>
      </c>
      <c r="V59" s="64">
        <f t="shared" ref="V59" si="19">IF(V60="","",IF(OR(V62="祝",V62="休"),1,WEEKDAY(V58,1)))</f>
        <v>4</v>
      </c>
      <c r="W59" s="64">
        <f t="shared" ref="W59" si="20">IF(W60="","",IF(OR(W62="祝",W62="休"),1,WEEKDAY(W58,1)))</f>
        <v>5</v>
      </c>
      <c r="X59" s="64">
        <f t="shared" ref="X59" si="21">IF(X60="","",IF(OR(X62="祝",X62="休"),1,WEEKDAY(X58,1)))</f>
        <v>6</v>
      </c>
      <c r="Y59" s="64">
        <f t="shared" ref="Y59" si="22">IF(Y60="","",IF(OR(Y62="祝",Y62="休"),1,WEEKDAY(Y58,1)))</f>
        <v>7</v>
      </c>
      <c r="Z59" s="64">
        <f t="shared" ref="Z59" si="23">IF(Z60="","",IF(OR(Z62="祝",Z62="休"),1,WEEKDAY(Z58,1)))</f>
        <v>1</v>
      </c>
      <c r="AA59" s="64">
        <f t="shared" ref="AA59" si="24">IF(AA60="","",IF(OR(AA62="祝",AA62="休"),1,WEEKDAY(AA58,1)))</f>
        <v>2</v>
      </c>
      <c r="AB59" s="64">
        <f t="shared" ref="AB59" si="25">IF(AB60="","",IF(OR(AB62="祝",AB62="休"),1,WEEKDAY(AB58,1)))</f>
        <v>3</v>
      </c>
      <c r="AC59" s="64">
        <f t="shared" ref="AC59" si="26">IF(AC60="","",IF(OR(AC62="祝",AC62="休"),1,WEEKDAY(AC58,1)))</f>
        <v>4</v>
      </c>
      <c r="AD59" s="64">
        <f t="shared" ref="AD59" si="27">IF(AD60="","",IF(OR(AD62="祝",AD62="休"),1,WEEKDAY(AD58,1)))</f>
        <v>5</v>
      </c>
      <c r="AE59" s="64">
        <f t="shared" ref="AE59" si="28">IF(AE60="","",IF(OR(AE62="祝",AE62="休"),1,WEEKDAY(AE58,1)))</f>
        <v>6</v>
      </c>
      <c r="AF59" s="64">
        <f t="shared" ref="AF59" si="29">IF(AF60="","",IF(OR(AF62="祝",AF62="休"),1,WEEKDAY(AF58,1)))</f>
        <v>7</v>
      </c>
      <c r="AG59" s="64">
        <f t="shared" ref="AG59" si="30">IF(AG60="","",IF(OR(AG62="祝",AG62="休"),1,WEEKDAY(AG58,1)))</f>
        <v>1</v>
      </c>
      <c r="AH59" s="64">
        <f t="shared" ref="AH59" si="31">IF(AH60="","",IF(OR(AH62="祝",AH62="休"),1,WEEKDAY(AH58,1)))</f>
        <v>1</v>
      </c>
      <c r="AI59" s="64">
        <f t="shared" ref="AI59" si="32">IF(AI60="","",IF(OR(AI62="祝",AI62="休"),1,WEEKDAY(AI58,1)))</f>
        <v>1</v>
      </c>
    </row>
    <row r="60" spans="1:40" ht="18" customHeight="1" x14ac:dyDescent="0.4">
      <c r="A60" s="21"/>
      <c r="B60" s="66">
        <f>IF(C5+1=13,B5+1,B5)</f>
        <v>1</v>
      </c>
      <c r="C60" s="67">
        <f>IF(C5+1=13,1,C5+1)</f>
        <v>12</v>
      </c>
      <c r="D60" s="6"/>
      <c r="E60" s="16">
        <f t="shared" ref="E60:AI60" si="33">IF($C$60=MONTH(E58),DAY(E58),"")</f>
        <v>1</v>
      </c>
      <c r="F60" s="17">
        <f t="shared" si="33"/>
        <v>2</v>
      </c>
      <c r="G60" s="17">
        <f t="shared" si="33"/>
        <v>3</v>
      </c>
      <c r="H60" s="17">
        <f t="shared" si="33"/>
        <v>4</v>
      </c>
      <c r="I60" s="17">
        <f t="shared" si="33"/>
        <v>5</v>
      </c>
      <c r="J60" s="17">
        <f t="shared" si="33"/>
        <v>6</v>
      </c>
      <c r="K60" s="17">
        <f t="shared" si="33"/>
        <v>7</v>
      </c>
      <c r="L60" s="17">
        <f t="shared" si="33"/>
        <v>8</v>
      </c>
      <c r="M60" s="17">
        <f t="shared" si="33"/>
        <v>9</v>
      </c>
      <c r="N60" s="17">
        <f t="shared" si="33"/>
        <v>10</v>
      </c>
      <c r="O60" s="17">
        <f t="shared" si="33"/>
        <v>11</v>
      </c>
      <c r="P60" s="17">
        <f t="shared" si="33"/>
        <v>12</v>
      </c>
      <c r="Q60" s="17">
        <f t="shared" si="33"/>
        <v>13</v>
      </c>
      <c r="R60" s="17">
        <f t="shared" si="33"/>
        <v>14</v>
      </c>
      <c r="S60" s="17">
        <f t="shared" si="33"/>
        <v>15</v>
      </c>
      <c r="T60" s="17">
        <f t="shared" si="33"/>
        <v>16</v>
      </c>
      <c r="U60" s="17">
        <f t="shared" si="33"/>
        <v>17</v>
      </c>
      <c r="V60" s="17">
        <f t="shared" si="33"/>
        <v>18</v>
      </c>
      <c r="W60" s="17">
        <f t="shared" si="33"/>
        <v>19</v>
      </c>
      <c r="X60" s="17">
        <f t="shared" si="33"/>
        <v>20</v>
      </c>
      <c r="Y60" s="17">
        <f t="shared" si="33"/>
        <v>21</v>
      </c>
      <c r="Z60" s="17">
        <f t="shared" si="33"/>
        <v>22</v>
      </c>
      <c r="AA60" s="17">
        <f t="shared" si="33"/>
        <v>23</v>
      </c>
      <c r="AB60" s="17">
        <f t="shared" si="33"/>
        <v>24</v>
      </c>
      <c r="AC60" s="17">
        <f t="shared" si="33"/>
        <v>25</v>
      </c>
      <c r="AD60" s="17">
        <f t="shared" si="33"/>
        <v>26</v>
      </c>
      <c r="AE60" s="17">
        <f t="shared" si="33"/>
        <v>27</v>
      </c>
      <c r="AF60" s="17">
        <f t="shared" si="33"/>
        <v>28</v>
      </c>
      <c r="AG60" s="17">
        <f t="shared" si="33"/>
        <v>29</v>
      </c>
      <c r="AH60" s="17">
        <f t="shared" si="33"/>
        <v>30</v>
      </c>
      <c r="AI60" s="17">
        <f t="shared" si="33"/>
        <v>31</v>
      </c>
      <c r="AJ60" s="105" t="s">
        <v>12</v>
      </c>
      <c r="AK60" s="105"/>
      <c r="AL60" s="105"/>
      <c r="AM60" s="119"/>
    </row>
    <row r="61" spans="1:40" ht="18" customHeight="1" thickBot="1" x14ac:dyDescent="0.45">
      <c r="A61" s="23"/>
      <c r="B61" s="44"/>
      <c r="C61" s="41"/>
      <c r="D61" s="42"/>
      <c r="E61" s="10" t="str">
        <f t="shared" ref="E61:AI61" si="34">IF(E60="","",TEXT(E58,"aaa"))</f>
        <v>日</v>
      </c>
      <c r="F61" s="11" t="str">
        <f t="shared" si="34"/>
        <v>月</v>
      </c>
      <c r="G61" s="11" t="str">
        <f t="shared" si="34"/>
        <v>火</v>
      </c>
      <c r="H61" s="11" t="str">
        <f t="shared" si="34"/>
        <v>水</v>
      </c>
      <c r="I61" s="11" t="str">
        <f t="shared" si="34"/>
        <v>木</v>
      </c>
      <c r="J61" s="11" t="str">
        <f t="shared" si="34"/>
        <v>金</v>
      </c>
      <c r="K61" s="11" t="str">
        <f t="shared" si="34"/>
        <v>土</v>
      </c>
      <c r="L61" s="11" t="str">
        <f t="shared" si="34"/>
        <v>日</v>
      </c>
      <c r="M61" s="11" t="str">
        <f t="shared" si="34"/>
        <v>月</v>
      </c>
      <c r="N61" s="11" t="str">
        <f t="shared" si="34"/>
        <v>火</v>
      </c>
      <c r="O61" s="11" t="str">
        <f t="shared" si="34"/>
        <v>水</v>
      </c>
      <c r="P61" s="11" t="str">
        <f t="shared" si="34"/>
        <v>木</v>
      </c>
      <c r="Q61" s="11" t="str">
        <f t="shared" si="34"/>
        <v>金</v>
      </c>
      <c r="R61" s="11" t="str">
        <f t="shared" si="34"/>
        <v>土</v>
      </c>
      <c r="S61" s="11" t="str">
        <f t="shared" si="34"/>
        <v>日</v>
      </c>
      <c r="T61" s="11" t="str">
        <f t="shared" si="34"/>
        <v>月</v>
      </c>
      <c r="U61" s="11" t="str">
        <f t="shared" si="34"/>
        <v>火</v>
      </c>
      <c r="V61" s="11" t="str">
        <f t="shared" si="34"/>
        <v>水</v>
      </c>
      <c r="W61" s="11" t="str">
        <f t="shared" si="34"/>
        <v>木</v>
      </c>
      <c r="X61" s="11" t="str">
        <f t="shared" si="34"/>
        <v>金</v>
      </c>
      <c r="Y61" s="11" t="str">
        <f t="shared" si="34"/>
        <v>土</v>
      </c>
      <c r="Z61" s="11" t="str">
        <f t="shared" si="34"/>
        <v>日</v>
      </c>
      <c r="AA61" s="11" t="str">
        <f t="shared" si="34"/>
        <v>月</v>
      </c>
      <c r="AB61" s="11" t="str">
        <f t="shared" si="34"/>
        <v>火</v>
      </c>
      <c r="AC61" s="11" t="str">
        <f t="shared" si="34"/>
        <v>水</v>
      </c>
      <c r="AD61" s="11" t="str">
        <f t="shared" si="34"/>
        <v>木</v>
      </c>
      <c r="AE61" s="11" t="str">
        <f t="shared" si="34"/>
        <v>金</v>
      </c>
      <c r="AF61" s="11" t="str">
        <f t="shared" si="34"/>
        <v>土</v>
      </c>
      <c r="AG61" s="11" t="str">
        <f t="shared" si="34"/>
        <v>日</v>
      </c>
      <c r="AH61" s="11" t="str">
        <f t="shared" si="34"/>
        <v>月</v>
      </c>
      <c r="AI61" s="11" t="str">
        <f t="shared" si="34"/>
        <v>火</v>
      </c>
      <c r="AJ61" s="120"/>
      <c r="AK61" s="120"/>
      <c r="AL61" s="120"/>
      <c r="AM61" s="121"/>
    </row>
    <row r="62" spans="1:40" ht="18" customHeight="1" x14ac:dyDescent="0.4">
      <c r="A62" s="25"/>
      <c r="B62" s="7" t="s">
        <v>6</v>
      </c>
      <c r="C62" s="8" t="s">
        <v>7</v>
      </c>
      <c r="D62" s="9"/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 t="s">
        <v>59</v>
      </c>
      <c r="AI62" s="13" t="s">
        <v>59</v>
      </c>
      <c r="AJ62" s="122"/>
      <c r="AK62" s="122"/>
      <c r="AL62" s="122"/>
      <c r="AM62" s="123"/>
    </row>
    <row r="63" spans="1:40" ht="18" customHeight="1" x14ac:dyDescent="0.4">
      <c r="A63" s="25"/>
      <c r="B63" s="102"/>
      <c r="C63" s="103"/>
      <c r="D63" s="49" t="s">
        <v>0</v>
      </c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65"/>
      <c r="AK63" s="29"/>
      <c r="AL63" s="19"/>
      <c r="AM63" s="26"/>
    </row>
    <row r="64" spans="1:40" ht="18" customHeight="1" x14ac:dyDescent="0.4">
      <c r="A64" s="25"/>
      <c r="B64" s="99"/>
      <c r="C64" s="101"/>
      <c r="D64" s="52" t="s">
        <v>1</v>
      </c>
      <c r="E64" s="53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19"/>
      <c r="AK64" s="30"/>
      <c r="AL64" s="19"/>
      <c r="AM64" s="26"/>
    </row>
    <row r="65" spans="1:39" ht="18" customHeight="1" x14ac:dyDescent="0.4">
      <c r="A65" s="25"/>
      <c r="B65" s="98"/>
      <c r="C65" s="100"/>
      <c r="D65" s="55" t="s">
        <v>0</v>
      </c>
      <c r="E65" s="56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19"/>
      <c r="AK65" s="30"/>
      <c r="AL65" s="19"/>
      <c r="AM65" s="26"/>
    </row>
    <row r="66" spans="1:39" ht="18" customHeight="1" x14ac:dyDescent="0.4">
      <c r="A66" s="25"/>
      <c r="B66" s="99"/>
      <c r="C66" s="101"/>
      <c r="D66" s="52" t="s">
        <v>1</v>
      </c>
      <c r="E66" s="53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19"/>
      <c r="AK66" s="30"/>
      <c r="AL66" s="19"/>
      <c r="AM66" s="26"/>
    </row>
    <row r="67" spans="1:39" ht="18" customHeight="1" x14ac:dyDescent="0.4">
      <c r="A67" s="25"/>
      <c r="B67" s="98"/>
      <c r="C67" s="100"/>
      <c r="D67" s="55" t="s">
        <v>0</v>
      </c>
      <c r="E67" s="56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19"/>
      <c r="AK67" s="30"/>
      <c r="AL67" s="19"/>
      <c r="AM67" s="26"/>
    </row>
    <row r="68" spans="1:39" ht="18" customHeight="1" x14ac:dyDescent="0.4">
      <c r="A68" s="25"/>
      <c r="B68" s="99"/>
      <c r="C68" s="101"/>
      <c r="D68" s="52" t="s">
        <v>1</v>
      </c>
      <c r="E68" s="53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19"/>
      <c r="AK68" s="30"/>
      <c r="AL68" s="19"/>
      <c r="AM68" s="26"/>
    </row>
    <row r="69" spans="1:39" ht="18" customHeight="1" x14ac:dyDescent="0.4">
      <c r="A69" s="25"/>
      <c r="B69" s="98"/>
      <c r="C69" s="100"/>
      <c r="D69" s="55" t="s">
        <v>0</v>
      </c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19"/>
      <c r="AK69" s="30"/>
      <c r="AL69" s="19"/>
      <c r="AM69" s="26"/>
    </row>
    <row r="70" spans="1:39" ht="18" customHeight="1" x14ac:dyDescent="0.4">
      <c r="A70" s="25"/>
      <c r="B70" s="99"/>
      <c r="C70" s="101"/>
      <c r="D70" s="52" t="s">
        <v>1</v>
      </c>
      <c r="E70" s="53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19"/>
      <c r="AK70" s="30"/>
      <c r="AL70" s="19"/>
      <c r="AM70" s="26"/>
    </row>
    <row r="71" spans="1:39" ht="18" customHeight="1" x14ac:dyDescent="0.4">
      <c r="A71" s="25"/>
      <c r="B71" s="98"/>
      <c r="C71" s="100"/>
      <c r="D71" s="55" t="s">
        <v>0</v>
      </c>
      <c r="E71" s="56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19"/>
      <c r="AK71" s="30"/>
      <c r="AL71" s="19"/>
      <c r="AM71" s="26"/>
    </row>
    <row r="72" spans="1:39" ht="18" customHeight="1" x14ac:dyDescent="0.4">
      <c r="A72" s="25"/>
      <c r="B72" s="99"/>
      <c r="C72" s="101"/>
      <c r="D72" s="52" t="s">
        <v>1</v>
      </c>
      <c r="E72" s="53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19"/>
      <c r="AK72" s="30"/>
      <c r="AL72" s="19"/>
      <c r="AM72" s="26"/>
    </row>
    <row r="73" spans="1:39" ht="18" customHeight="1" x14ac:dyDescent="0.4">
      <c r="A73" s="25"/>
      <c r="B73" s="98"/>
      <c r="C73" s="100"/>
      <c r="D73" s="55" t="s">
        <v>0</v>
      </c>
      <c r="E73" s="56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19"/>
      <c r="AK73" s="30"/>
      <c r="AL73" s="19"/>
      <c r="AM73" s="26"/>
    </row>
    <row r="74" spans="1:39" ht="18" customHeight="1" x14ac:dyDescent="0.4">
      <c r="A74" s="25" t="s">
        <v>18</v>
      </c>
      <c r="B74" s="99"/>
      <c r="C74" s="101"/>
      <c r="D74" s="52" t="s">
        <v>1</v>
      </c>
      <c r="E74" s="53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19"/>
      <c r="AK74" s="30"/>
      <c r="AL74" s="19"/>
      <c r="AM74" s="26"/>
    </row>
    <row r="75" spans="1:39" ht="18" customHeight="1" x14ac:dyDescent="0.4">
      <c r="A75" s="25" t="s">
        <v>19</v>
      </c>
      <c r="B75" s="98"/>
      <c r="C75" s="100"/>
      <c r="D75" s="55" t="s">
        <v>0</v>
      </c>
      <c r="E75" s="56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19"/>
      <c r="AK75" s="30"/>
      <c r="AL75" s="19"/>
      <c r="AM75" s="26"/>
    </row>
    <row r="76" spans="1:39" ht="18" customHeight="1" x14ac:dyDescent="0.4">
      <c r="A76" s="25"/>
      <c r="B76" s="99"/>
      <c r="C76" s="101"/>
      <c r="D76" s="52" t="s">
        <v>1</v>
      </c>
      <c r="E76" s="53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19"/>
      <c r="AK76" s="30"/>
      <c r="AL76" s="19"/>
      <c r="AM76" s="26"/>
    </row>
    <row r="77" spans="1:39" ht="18" customHeight="1" x14ac:dyDescent="0.4">
      <c r="A77" s="25"/>
      <c r="B77" s="98"/>
      <c r="C77" s="100"/>
      <c r="D77" s="55" t="s">
        <v>0</v>
      </c>
      <c r="E77" s="56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19"/>
      <c r="AK77" s="30"/>
      <c r="AL77" s="19"/>
      <c r="AM77" s="26"/>
    </row>
    <row r="78" spans="1:39" ht="18" customHeight="1" x14ac:dyDescent="0.4">
      <c r="A78" s="25"/>
      <c r="B78" s="99"/>
      <c r="C78" s="101"/>
      <c r="D78" s="52" t="s">
        <v>1</v>
      </c>
      <c r="E78" s="53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19"/>
      <c r="AK78" s="30"/>
      <c r="AL78" s="19"/>
      <c r="AM78" s="26"/>
    </row>
    <row r="79" spans="1:39" ht="18" customHeight="1" x14ac:dyDescent="0.4">
      <c r="A79" s="25"/>
      <c r="B79" s="98"/>
      <c r="C79" s="100"/>
      <c r="D79" s="55" t="s">
        <v>0</v>
      </c>
      <c r="E79" s="56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19"/>
      <c r="AK79" s="30"/>
      <c r="AL79" s="19"/>
      <c r="AM79" s="26"/>
    </row>
    <row r="80" spans="1:39" ht="18" customHeight="1" x14ac:dyDescent="0.4">
      <c r="A80" s="25"/>
      <c r="B80" s="99"/>
      <c r="C80" s="101"/>
      <c r="D80" s="52" t="s">
        <v>1</v>
      </c>
      <c r="E80" s="53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19"/>
      <c r="AK80" s="30"/>
      <c r="AL80" s="19"/>
      <c r="AM80" s="26"/>
    </row>
    <row r="81" spans="1:39" ht="18" customHeight="1" x14ac:dyDescent="0.4">
      <c r="A81" s="25"/>
      <c r="B81" s="98"/>
      <c r="C81" s="100"/>
      <c r="D81" s="55" t="s">
        <v>0</v>
      </c>
      <c r="E81" s="56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19"/>
      <c r="AK81" s="30"/>
      <c r="AL81" s="19"/>
      <c r="AM81" s="26"/>
    </row>
    <row r="82" spans="1:39" ht="18" customHeight="1" x14ac:dyDescent="0.4">
      <c r="A82" s="25"/>
      <c r="B82" s="99"/>
      <c r="C82" s="101"/>
      <c r="D82" s="52" t="s">
        <v>1</v>
      </c>
      <c r="E82" s="53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19"/>
      <c r="AK82" s="30"/>
      <c r="AL82" s="19"/>
      <c r="AM82" s="26"/>
    </row>
    <row r="83" spans="1:39" ht="18" customHeight="1" x14ac:dyDescent="0.4">
      <c r="A83" s="25"/>
      <c r="B83" s="98"/>
      <c r="C83" s="100"/>
      <c r="D83" s="55" t="s">
        <v>0</v>
      </c>
      <c r="E83" s="56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19"/>
      <c r="AK83" s="30"/>
      <c r="AL83" s="19"/>
      <c r="AM83" s="26"/>
    </row>
    <row r="84" spans="1:39" ht="18" customHeight="1" x14ac:dyDescent="0.4">
      <c r="A84" s="25"/>
      <c r="B84" s="99"/>
      <c r="C84" s="101"/>
      <c r="D84" s="52" t="s">
        <v>1</v>
      </c>
      <c r="E84" s="53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19"/>
      <c r="AK84" s="30"/>
      <c r="AL84" s="19"/>
      <c r="AM84" s="26"/>
    </row>
    <row r="85" spans="1:39" ht="18" customHeight="1" x14ac:dyDescent="0.4">
      <c r="A85" s="25"/>
      <c r="B85" s="98"/>
      <c r="C85" s="100"/>
      <c r="D85" s="55" t="s">
        <v>0</v>
      </c>
      <c r="E85" s="56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19"/>
      <c r="AK85" s="30"/>
      <c r="AL85" s="19"/>
      <c r="AM85" s="26"/>
    </row>
    <row r="86" spans="1:39" ht="18" customHeight="1" x14ac:dyDescent="0.4">
      <c r="A86" s="25"/>
      <c r="B86" s="99"/>
      <c r="C86" s="101"/>
      <c r="D86" s="52" t="s">
        <v>1</v>
      </c>
      <c r="E86" s="53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19"/>
      <c r="AK86" s="30"/>
      <c r="AL86" s="19"/>
      <c r="AM86" s="26"/>
    </row>
    <row r="87" spans="1:39" ht="18" customHeight="1" x14ac:dyDescent="0.4">
      <c r="A87" s="25"/>
      <c r="B87" s="98"/>
      <c r="C87" s="100"/>
      <c r="D87" s="55" t="s">
        <v>0</v>
      </c>
      <c r="E87" s="56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69" t="s">
        <v>21</v>
      </c>
      <c r="AK87" s="30"/>
      <c r="AL87" s="69" t="s">
        <v>23</v>
      </c>
      <c r="AM87" s="26"/>
    </row>
    <row r="88" spans="1:39" ht="18" customHeight="1" x14ac:dyDescent="0.4">
      <c r="A88" s="25"/>
      <c r="B88" s="99"/>
      <c r="C88" s="101"/>
      <c r="D88" s="52" t="s">
        <v>1</v>
      </c>
      <c r="E88" s="53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70" t="s">
        <v>22</v>
      </c>
      <c r="AK88" s="30"/>
      <c r="AL88" s="69" t="s">
        <v>22</v>
      </c>
      <c r="AM88" s="26"/>
    </row>
    <row r="89" spans="1:39" ht="18" customHeight="1" x14ac:dyDescent="0.4">
      <c r="A89" s="25"/>
      <c r="B89" s="98"/>
      <c r="C89" s="100"/>
      <c r="D89" s="55" t="s">
        <v>0</v>
      </c>
      <c r="E89" s="56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69" t="s">
        <v>24</v>
      </c>
      <c r="AK89" s="30"/>
      <c r="AL89" s="69" t="s">
        <v>24</v>
      </c>
      <c r="AM89" s="26"/>
    </row>
    <row r="90" spans="1:39" ht="18" customHeight="1" x14ac:dyDescent="0.4">
      <c r="A90" s="25"/>
      <c r="B90" s="99"/>
      <c r="C90" s="101"/>
      <c r="D90" s="52" t="s">
        <v>1</v>
      </c>
      <c r="E90" s="53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69" t="s">
        <v>25</v>
      </c>
      <c r="AK90" s="30"/>
      <c r="AL90" s="69" t="s">
        <v>25</v>
      </c>
      <c r="AM90" s="26"/>
    </row>
    <row r="91" spans="1:39" ht="18" customHeight="1" x14ac:dyDescent="0.4">
      <c r="A91" s="25"/>
      <c r="B91" s="98"/>
      <c r="C91" s="100"/>
      <c r="D91" s="55" t="s">
        <v>0</v>
      </c>
      <c r="E91" s="56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19"/>
      <c r="AK91" s="30"/>
      <c r="AL91" s="19"/>
      <c r="AM91" s="26"/>
    </row>
    <row r="92" spans="1:39" ht="18" customHeight="1" thickBot="1" x14ac:dyDescent="0.45">
      <c r="A92" s="25"/>
      <c r="B92" s="102"/>
      <c r="C92" s="103"/>
      <c r="D92" s="58" t="s">
        <v>1</v>
      </c>
      <c r="E92" s="59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4"/>
      <c r="AK92" s="31"/>
      <c r="AL92" s="4"/>
      <c r="AM92" s="24"/>
    </row>
    <row r="93" spans="1:39" ht="18" customHeight="1" x14ac:dyDescent="0.4">
      <c r="A93" s="104" t="s">
        <v>17</v>
      </c>
      <c r="B93" s="105"/>
      <c r="C93" s="106"/>
      <c r="D93" s="32" t="s">
        <v>0</v>
      </c>
      <c r="E93" s="34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 t="s">
        <v>42</v>
      </c>
      <c r="AI93" s="35" t="s">
        <v>42</v>
      </c>
      <c r="AJ93" s="3">
        <f>SUM(COUNTIF(E93:AI93,"■"),COUNTIF(E93:AI93,"▲"))</f>
        <v>0</v>
      </c>
      <c r="AK93" s="47" t="s">
        <v>2</v>
      </c>
      <c r="AL93" s="74">
        <f>COUNTA(E93:AI93)-COUNTIF(E93:AI93,"非")</f>
        <v>0</v>
      </c>
      <c r="AM93" s="46" t="s">
        <v>2</v>
      </c>
    </row>
    <row r="94" spans="1:39" ht="18" customHeight="1" thickBot="1" x14ac:dyDescent="0.45">
      <c r="A94" s="107"/>
      <c r="B94" s="108"/>
      <c r="C94" s="109"/>
      <c r="D94" s="33" t="s">
        <v>1</v>
      </c>
      <c r="E94" s="14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8"/>
      <c r="AH94" s="18" t="s">
        <v>42</v>
      </c>
      <c r="AI94" s="15" t="s">
        <v>42</v>
      </c>
      <c r="AJ94" s="4">
        <f>SUM(COUNTIF(E94:AI94,"■"),COUNTIF(E94:AI94,"▲"),COUNTIF(E94:AI94,"●"))</f>
        <v>0</v>
      </c>
      <c r="AK94" s="48" t="s">
        <v>2</v>
      </c>
      <c r="AL94" s="75">
        <f>COUNTA(E94:AI94)-COUNTIF(E94:AI94,"非")</f>
        <v>0</v>
      </c>
      <c r="AM94" s="5" t="s">
        <v>2</v>
      </c>
    </row>
    <row r="95" spans="1:39" ht="18" customHeight="1" x14ac:dyDescent="0.4">
      <c r="A95" s="21"/>
      <c r="B95" s="3"/>
      <c r="C95" s="3"/>
      <c r="D95" s="110" t="s">
        <v>11</v>
      </c>
      <c r="E95" s="113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92"/>
      <c r="AJ95" s="21" t="str">
        <f>C60&amp;+"月現場休工率（実績）"</f>
        <v>12月現場休工率（実績）</v>
      </c>
      <c r="AK95" s="3"/>
      <c r="AL95" s="3"/>
      <c r="AM95" s="22"/>
    </row>
    <row r="96" spans="1:39" ht="18" customHeight="1" x14ac:dyDescent="0.4">
      <c r="A96" s="25"/>
      <c r="B96" s="70" t="s">
        <v>26</v>
      </c>
      <c r="C96" s="19"/>
      <c r="D96" s="111"/>
      <c r="E96" s="114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3"/>
      <c r="AJ96" s="25" t="s">
        <v>3</v>
      </c>
      <c r="AK96" s="19"/>
      <c r="AL96" s="78">
        <f>AJ94</f>
        <v>0</v>
      </c>
      <c r="AM96" s="26"/>
    </row>
    <row r="97" spans="1:40" ht="18" customHeight="1" x14ac:dyDescent="0.4">
      <c r="A97" s="25"/>
      <c r="B97" s="71" t="str">
        <f>B42</f>
        <v>■</v>
      </c>
      <c r="C97" s="72" t="str">
        <f t="shared" ref="C97:C103" si="35">C42</f>
        <v>：休工日</v>
      </c>
      <c r="D97" s="111"/>
      <c r="E97" s="114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3"/>
      <c r="AJ97" s="25" t="s">
        <v>4</v>
      </c>
      <c r="AK97" s="19"/>
      <c r="AL97" s="78">
        <f>AL94</f>
        <v>0</v>
      </c>
      <c r="AM97" s="26"/>
    </row>
    <row r="98" spans="1:40" ht="18" customHeight="1" x14ac:dyDescent="0.4">
      <c r="A98" s="25"/>
      <c r="B98" s="71" t="str">
        <f t="shared" ref="B98" si="36">B43</f>
        <v>▲</v>
      </c>
      <c r="C98" s="72" t="str">
        <f t="shared" si="35"/>
        <v>：振替休工日</v>
      </c>
      <c r="D98" s="111"/>
      <c r="E98" s="114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3"/>
      <c r="AJ98" s="25" t="s">
        <v>5</v>
      </c>
      <c r="AK98" s="19"/>
      <c r="AL98" s="19"/>
      <c r="AM98" s="26"/>
    </row>
    <row r="99" spans="1:40" ht="18" customHeight="1" thickBot="1" x14ac:dyDescent="0.45">
      <c r="A99" s="25"/>
      <c r="B99" s="71" t="str">
        <f t="shared" ref="B99" si="37">B44</f>
        <v>●</v>
      </c>
      <c r="C99" s="72" t="str">
        <f t="shared" si="35"/>
        <v>：天候等による休工日</v>
      </c>
      <c r="D99" s="111"/>
      <c r="E99" s="114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3"/>
      <c r="AJ99" s="27"/>
      <c r="AK99" s="20" t="s">
        <v>9</v>
      </c>
      <c r="AL99" s="76" t="str">
        <f>IFERROR(AL96/AL97,"")</f>
        <v/>
      </c>
      <c r="AM99" s="28"/>
    </row>
    <row r="100" spans="1:40" ht="18" customHeight="1" x14ac:dyDescent="0.4">
      <c r="A100" s="25"/>
      <c r="B100" s="71" t="str">
        <f t="shared" ref="B100" si="38">B45</f>
        <v>○</v>
      </c>
      <c r="C100" s="72" t="str">
        <f t="shared" si="35"/>
        <v>：作業日</v>
      </c>
      <c r="D100" s="111"/>
      <c r="E100" s="114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3"/>
      <c r="AJ100" s="21" t="s">
        <v>10</v>
      </c>
      <c r="AK100" s="3"/>
      <c r="AL100" s="3"/>
      <c r="AM100" s="22"/>
    </row>
    <row r="101" spans="1:40" ht="18" customHeight="1" x14ac:dyDescent="0.4">
      <c r="A101" s="25"/>
      <c r="B101" s="71" t="str">
        <f t="shared" ref="B101" si="39">B46</f>
        <v>△</v>
      </c>
      <c r="C101" s="72" t="str">
        <f t="shared" si="35"/>
        <v>：振替作業日</v>
      </c>
      <c r="D101" s="111"/>
      <c r="E101" s="114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3"/>
      <c r="AJ101" s="25" t="s">
        <v>3</v>
      </c>
      <c r="AK101" s="19"/>
      <c r="AL101" s="78">
        <f>SUM(AL46,AL96)</f>
        <v>0</v>
      </c>
      <c r="AM101" s="26"/>
    </row>
    <row r="102" spans="1:40" ht="18" customHeight="1" x14ac:dyDescent="0.4">
      <c r="A102" s="25"/>
      <c r="B102" s="71" t="str">
        <f t="shared" ref="B102" si="40">B47</f>
        <v>□</v>
      </c>
      <c r="C102" s="72" t="str">
        <f t="shared" si="35"/>
        <v>：休工日作業</v>
      </c>
      <c r="D102" s="111"/>
      <c r="E102" s="114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3"/>
      <c r="AJ102" s="25" t="s">
        <v>4</v>
      </c>
      <c r="AK102" s="19"/>
      <c r="AL102" s="78">
        <f>SUM(AL47,AL97)</f>
        <v>0</v>
      </c>
      <c r="AM102" s="26"/>
    </row>
    <row r="103" spans="1:40" ht="18" customHeight="1" x14ac:dyDescent="0.4">
      <c r="A103" s="25"/>
      <c r="B103" s="71" t="str">
        <f t="shared" ref="B103" si="41">B48</f>
        <v>非</v>
      </c>
      <c r="C103" s="72" t="str">
        <f t="shared" si="35"/>
        <v>：非対象期間</v>
      </c>
      <c r="D103" s="111"/>
      <c r="E103" s="114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3"/>
      <c r="AJ103" s="25" t="s">
        <v>5</v>
      </c>
      <c r="AK103" s="19"/>
      <c r="AL103" s="19"/>
      <c r="AM103" s="26"/>
    </row>
    <row r="104" spans="1:40" ht="18" customHeight="1" thickBot="1" x14ac:dyDescent="0.45">
      <c r="A104" s="23"/>
      <c r="B104" s="4"/>
      <c r="C104" s="73"/>
      <c r="D104" s="112"/>
      <c r="E104" s="115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4"/>
      <c r="AJ104" s="23"/>
      <c r="AK104" s="4" t="s">
        <v>9</v>
      </c>
      <c r="AL104" s="77" t="str">
        <f>IFERROR(AL101/AL102,"")</f>
        <v/>
      </c>
      <c r="AM104" s="24"/>
    </row>
    <row r="105" spans="1:40" ht="8.25" customHeight="1" x14ac:dyDescent="0.4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</row>
    <row r="106" spans="1:40" ht="18" customHeight="1" x14ac:dyDescent="0.4">
      <c r="B106" s="95" t="s">
        <v>14</v>
      </c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7"/>
    </row>
    <row r="107" spans="1:40" ht="18" customHeight="1" x14ac:dyDescent="0.4">
      <c r="B107" s="83" t="s">
        <v>13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5"/>
      <c r="AM107" s="43"/>
      <c r="AN107" s="43"/>
    </row>
    <row r="108" spans="1:40" ht="18" customHeight="1" x14ac:dyDescent="0.4">
      <c r="B108" s="83" t="s">
        <v>15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5"/>
      <c r="AM108" s="43"/>
      <c r="AN108" s="43"/>
    </row>
    <row r="109" spans="1:40" ht="18" customHeight="1" x14ac:dyDescent="0.4">
      <c r="B109" s="86" t="s">
        <v>16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8"/>
      <c r="AM109" s="43"/>
      <c r="AN109" s="43"/>
    </row>
    <row r="110" spans="1:40" ht="9" customHeight="1" x14ac:dyDescent="0.4">
      <c r="B110" s="43"/>
      <c r="C110" s="43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3"/>
      <c r="AK110" s="43"/>
      <c r="AL110" s="43"/>
      <c r="AM110" s="43"/>
      <c r="AN110" s="43"/>
    </row>
    <row r="111" spans="1:40" ht="15" customHeight="1" x14ac:dyDescent="0.4">
      <c r="A111" s="117" t="s">
        <v>8</v>
      </c>
      <c r="B111" s="117"/>
      <c r="C111" s="117"/>
      <c r="D111" s="117"/>
      <c r="E111" s="45"/>
      <c r="F111" s="45"/>
      <c r="G111" s="68" t="s">
        <v>20</v>
      </c>
      <c r="H111" s="118">
        <f>H56</f>
        <v>0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45"/>
      <c r="AB111" s="45"/>
      <c r="AC111" s="45"/>
      <c r="AD111" s="45"/>
      <c r="AE111" s="45"/>
      <c r="AF111" s="45"/>
      <c r="AG111" s="45"/>
      <c r="AH111" s="45"/>
      <c r="AI111" s="45"/>
    </row>
    <row r="112" spans="1:40" ht="15" customHeight="1" thickBot="1" x14ac:dyDescent="0.45">
      <c r="A112" s="117"/>
      <c r="B112" s="117"/>
      <c r="C112" s="117"/>
      <c r="D112" s="117"/>
      <c r="E112" s="45"/>
      <c r="F112" s="45"/>
      <c r="G112" s="82" t="str">
        <f>G57</f>
        <v>請負者名：</v>
      </c>
      <c r="H112" s="116">
        <f>H57</f>
        <v>0</v>
      </c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</row>
    <row r="113" spans="1:39" ht="18.95" hidden="1" customHeight="1" x14ac:dyDescent="0.4">
      <c r="A113" s="45"/>
      <c r="B113" s="45"/>
      <c r="C113" s="45"/>
      <c r="D113" s="45"/>
      <c r="E113" s="36">
        <f>DATE($B115+2018,$C115,1)</f>
        <v>43831</v>
      </c>
      <c r="F113" s="36">
        <f>DATE($B115+2018,$C115,2)</f>
        <v>43832</v>
      </c>
      <c r="G113" s="36">
        <f>DATE($B115+2018,$C115,3)</f>
        <v>43833</v>
      </c>
      <c r="H113" s="36">
        <f>DATE($B115+2018,$C115,4)</f>
        <v>43834</v>
      </c>
      <c r="I113" s="36">
        <f>DATE($B115+2018,$C115,5)</f>
        <v>43835</v>
      </c>
      <c r="J113" s="36">
        <f>DATE($B115+2018,$C115,6)</f>
        <v>43836</v>
      </c>
      <c r="K113" s="36">
        <f>DATE($B115+2018,$C115,7)</f>
        <v>43837</v>
      </c>
      <c r="L113" s="36">
        <f>DATE($B115+2018,$C115,8)</f>
        <v>43838</v>
      </c>
      <c r="M113" s="36">
        <f>DATE($B115+2018,$C115,9)</f>
        <v>43839</v>
      </c>
      <c r="N113" s="36">
        <f>DATE($B115+2018,$C115,10)</f>
        <v>43840</v>
      </c>
      <c r="O113" s="36">
        <f>DATE($B115+2018,$C115,11)</f>
        <v>43841</v>
      </c>
      <c r="P113" s="36">
        <f>DATE($B115+2018,$C115,12)</f>
        <v>43842</v>
      </c>
      <c r="Q113" s="36">
        <f>DATE($B115+2018,$C115,13)</f>
        <v>43843</v>
      </c>
      <c r="R113" s="36">
        <f>DATE($B115+2018,$C115,14)</f>
        <v>43844</v>
      </c>
      <c r="S113" s="36">
        <f>DATE($B115+2018,$C115,15)</f>
        <v>43845</v>
      </c>
      <c r="T113" s="36">
        <f>DATE($B115+2018,$C115,16)</f>
        <v>43846</v>
      </c>
      <c r="U113" s="36">
        <f>DATE($B115+2018,$C115,17)</f>
        <v>43847</v>
      </c>
      <c r="V113" s="36">
        <f>DATE($B115+2018,$C115,18)</f>
        <v>43848</v>
      </c>
      <c r="W113" s="36">
        <f>DATE($B115+2018,$C115,19)</f>
        <v>43849</v>
      </c>
      <c r="X113" s="36">
        <f>DATE($B115+2018,$C115,20)</f>
        <v>43850</v>
      </c>
      <c r="Y113" s="36">
        <f>DATE($B115+2018,$C115,21)</f>
        <v>43851</v>
      </c>
      <c r="Z113" s="36">
        <f>DATE($B115+2018,$C115,22)</f>
        <v>43852</v>
      </c>
      <c r="AA113" s="36">
        <f>DATE($B115+2018,$C115,23)</f>
        <v>43853</v>
      </c>
      <c r="AB113" s="36">
        <f>DATE($B115+2018,$C115,24)</f>
        <v>43854</v>
      </c>
      <c r="AC113" s="36">
        <f>DATE($B115+2018,$C115,25)</f>
        <v>43855</v>
      </c>
      <c r="AD113" s="36">
        <f>DATE($B115+2018,$C115,26)</f>
        <v>43856</v>
      </c>
      <c r="AE113" s="36">
        <f>DATE($B115+2018,$C115,27)</f>
        <v>43857</v>
      </c>
      <c r="AF113" s="36">
        <f>DATE($B115+2018,$C115,28)</f>
        <v>43858</v>
      </c>
      <c r="AG113" s="36">
        <f>DATE($B115+2018,$C115,29)</f>
        <v>43859</v>
      </c>
      <c r="AH113" s="36">
        <f>DATE($B115+2018,$C115,30)</f>
        <v>43860</v>
      </c>
      <c r="AI113" s="36">
        <f>DATE($B115+2018,$C115,31)</f>
        <v>43861</v>
      </c>
    </row>
    <row r="114" spans="1:39" ht="18.95" hidden="1" customHeight="1" thickBot="1" x14ac:dyDescent="0.45">
      <c r="A114" s="45"/>
      <c r="B114" s="45"/>
      <c r="C114" s="45"/>
      <c r="D114" s="45"/>
      <c r="E114" s="64">
        <f>IF(E115="","",IF(OR(E117="祝",E117="休"),1,WEEKDAY(E113,1)))</f>
        <v>1</v>
      </c>
      <c r="F114" s="64">
        <f t="shared" ref="F114" si="42">IF(F115="","",IF(OR(F117="祝",F117="休"),1,WEEKDAY(F113,1)))</f>
        <v>1</v>
      </c>
      <c r="G114" s="64">
        <f t="shared" ref="G114" si="43">IF(G115="","",IF(OR(G117="祝",G117="休"),1,WEEKDAY(G113,1)))</f>
        <v>1</v>
      </c>
      <c r="H114" s="64">
        <f t="shared" ref="H114" si="44">IF(H115="","",IF(OR(H117="祝",H117="休"),1,WEEKDAY(H113,1)))</f>
        <v>7</v>
      </c>
      <c r="I114" s="64">
        <f t="shared" ref="I114" si="45">IF(I115="","",IF(OR(I117="祝",I117="休"),1,WEEKDAY(I113,1)))</f>
        <v>1</v>
      </c>
      <c r="J114" s="64">
        <f t="shared" ref="J114" si="46">IF(J115="","",IF(OR(J117="祝",J117="休"),1,WEEKDAY(J113,1)))</f>
        <v>2</v>
      </c>
      <c r="K114" s="64">
        <f t="shared" ref="K114" si="47">IF(K115="","",IF(OR(K117="祝",K117="休"),1,WEEKDAY(K113,1)))</f>
        <v>3</v>
      </c>
      <c r="L114" s="64">
        <f t="shared" ref="L114" si="48">IF(L115="","",IF(OR(L117="祝",L117="休"),1,WEEKDAY(L113,1)))</f>
        <v>4</v>
      </c>
      <c r="M114" s="64">
        <f t="shared" ref="M114" si="49">IF(M115="","",IF(OR(M117="祝",M117="休"),1,WEEKDAY(M113,1)))</f>
        <v>5</v>
      </c>
      <c r="N114" s="64">
        <f t="shared" ref="N114" si="50">IF(N115="","",IF(OR(N117="祝",N117="休"),1,WEEKDAY(N113,1)))</f>
        <v>6</v>
      </c>
      <c r="O114" s="64">
        <f t="shared" ref="O114" si="51">IF(O115="","",IF(OR(O117="祝",O117="休"),1,WEEKDAY(O113,1)))</f>
        <v>7</v>
      </c>
      <c r="P114" s="64">
        <f t="shared" ref="P114" si="52">IF(P115="","",IF(OR(P117="祝",P117="休"),1,WEEKDAY(P113,1)))</f>
        <v>1</v>
      </c>
      <c r="Q114" s="64">
        <f t="shared" ref="Q114" si="53">IF(Q115="","",IF(OR(Q117="祝",Q117="休"),1,WEEKDAY(Q113,1)))</f>
        <v>2</v>
      </c>
      <c r="R114" s="64">
        <f t="shared" ref="R114" si="54">IF(R115="","",IF(OR(R117="祝",R117="休"),1,WEEKDAY(R113,1)))</f>
        <v>3</v>
      </c>
      <c r="S114" s="64">
        <f t="shared" ref="S114" si="55">IF(S115="","",IF(OR(S117="祝",S117="休"),1,WEEKDAY(S113,1)))</f>
        <v>4</v>
      </c>
      <c r="T114" s="64">
        <f t="shared" ref="T114" si="56">IF(T115="","",IF(OR(T117="祝",T117="休"),1,WEEKDAY(T113,1)))</f>
        <v>5</v>
      </c>
      <c r="U114" s="64">
        <f t="shared" ref="U114" si="57">IF(U115="","",IF(OR(U117="祝",U117="休"),1,WEEKDAY(U113,1)))</f>
        <v>6</v>
      </c>
      <c r="V114" s="64">
        <f t="shared" ref="V114" si="58">IF(V115="","",IF(OR(V117="祝",V117="休"),1,WEEKDAY(V113,1)))</f>
        <v>7</v>
      </c>
      <c r="W114" s="64">
        <f t="shared" ref="W114" si="59">IF(W115="","",IF(OR(W117="祝",W117="休"),1,WEEKDAY(W113,1)))</f>
        <v>1</v>
      </c>
      <c r="X114" s="64">
        <f t="shared" ref="X114" si="60">IF(X115="","",IF(OR(X117="祝",X117="休"),1,WEEKDAY(X113,1)))</f>
        <v>2</v>
      </c>
      <c r="Y114" s="64">
        <f t="shared" ref="Y114" si="61">IF(Y115="","",IF(OR(Y117="祝",Y117="休"),1,WEEKDAY(Y113,1)))</f>
        <v>3</v>
      </c>
      <c r="Z114" s="64">
        <f t="shared" ref="Z114" si="62">IF(Z115="","",IF(OR(Z117="祝",Z117="休"),1,WEEKDAY(Z113,1)))</f>
        <v>4</v>
      </c>
      <c r="AA114" s="64">
        <f t="shared" ref="AA114" si="63">IF(AA115="","",IF(OR(AA117="祝",AA117="休"),1,WEEKDAY(AA113,1)))</f>
        <v>5</v>
      </c>
      <c r="AB114" s="64">
        <f t="shared" ref="AB114" si="64">IF(AB115="","",IF(OR(AB117="祝",AB117="休"),1,WEEKDAY(AB113,1)))</f>
        <v>6</v>
      </c>
      <c r="AC114" s="64">
        <f t="shared" ref="AC114" si="65">IF(AC115="","",IF(OR(AC117="祝",AC117="休"),1,WEEKDAY(AC113,1)))</f>
        <v>7</v>
      </c>
      <c r="AD114" s="64">
        <f t="shared" ref="AD114" si="66">IF(AD115="","",IF(OR(AD117="祝",AD117="休"),1,WEEKDAY(AD113,1)))</f>
        <v>1</v>
      </c>
      <c r="AE114" s="64">
        <f t="shared" ref="AE114" si="67">IF(AE115="","",IF(OR(AE117="祝",AE117="休"),1,WEEKDAY(AE113,1)))</f>
        <v>2</v>
      </c>
      <c r="AF114" s="64">
        <f t="shared" ref="AF114" si="68">IF(AF115="","",IF(OR(AF117="祝",AF117="休"),1,WEEKDAY(AF113,1)))</f>
        <v>3</v>
      </c>
      <c r="AG114" s="64">
        <f t="shared" ref="AG114" si="69">IF(AG115="","",IF(OR(AG117="祝",AG117="休"),1,WEEKDAY(AG113,1)))</f>
        <v>4</v>
      </c>
      <c r="AH114" s="64">
        <f t="shared" ref="AH114" si="70">IF(AH115="","",IF(OR(AH117="祝",AH117="休"),1,WEEKDAY(AH113,1)))</f>
        <v>5</v>
      </c>
      <c r="AI114" s="64">
        <f t="shared" ref="AI114" si="71">IF(AI115="","",IF(OR(AI117="祝",AI117="休"),1,WEEKDAY(AI113,1)))</f>
        <v>6</v>
      </c>
    </row>
    <row r="115" spans="1:39" ht="18" customHeight="1" x14ac:dyDescent="0.4">
      <c r="A115" s="21"/>
      <c r="B115" s="66">
        <f>IF(C60+1=13,B60+1,B60)</f>
        <v>2</v>
      </c>
      <c r="C115" s="67">
        <f>IF(C60+1=13,1,C60+1)</f>
        <v>1</v>
      </c>
      <c r="D115" s="6"/>
      <c r="E115" s="16">
        <f t="shared" ref="E115:AI115" si="72">IF($C$115=MONTH(E113),DAY(E113),"")</f>
        <v>1</v>
      </c>
      <c r="F115" s="17">
        <f t="shared" si="72"/>
        <v>2</v>
      </c>
      <c r="G115" s="17">
        <f t="shared" si="72"/>
        <v>3</v>
      </c>
      <c r="H115" s="17">
        <f t="shared" si="72"/>
        <v>4</v>
      </c>
      <c r="I115" s="17">
        <f t="shared" si="72"/>
        <v>5</v>
      </c>
      <c r="J115" s="17">
        <f t="shared" si="72"/>
        <v>6</v>
      </c>
      <c r="K115" s="17">
        <f t="shared" si="72"/>
        <v>7</v>
      </c>
      <c r="L115" s="17">
        <f t="shared" si="72"/>
        <v>8</v>
      </c>
      <c r="M115" s="17">
        <f t="shared" si="72"/>
        <v>9</v>
      </c>
      <c r="N115" s="17">
        <f t="shared" si="72"/>
        <v>10</v>
      </c>
      <c r="O115" s="17">
        <f t="shared" si="72"/>
        <v>11</v>
      </c>
      <c r="P115" s="17">
        <f t="shared" si="72"/>
        <v>12</v>
      </c>
      <c r="Q115" s="17">
        <f t="shared" si="72"/>
        <v>13</v>
      </c>
      <c r="R115" s="17">
        <f t="shared" si="72"/>
        <v>14</v>
      </c>
      <c r="S115" s="17">
        <f t="shared" si="72"/>
        <v>15</v>
      </c>
      <c r="T115" s="17">
        <f t="shared" si="72"/>
        <v>16</v>
      </c>
      <c r="U115" s="17">
        <f t="shared" si="72"/>
        <v>17</v>
      </c>
      <c r="V115" s="17">
        <f t="shared" si="72"/>
        <v>18</v>
      </c>
      <c r="W115" s="17">
        <f t="shared" si="72"/>
        <v>19</v>
      </c>
      <c r="X115" s="17">
        <f t="shared" si="72"/>
        <v>20</v>
      </c>
      <c r="Y115" s="17">
        <f t="shared" si="72"/>
        <v>21</v>
      </c>
      <c r="Z115" s="17">
        <f t="shared" si="72"/>
        <v>22</v>
      </c>
      <c r="AA115" s="17">
        <f t="shared" si="72"/>
        <v>23</v>
      </c>
      <c r="AB115" s="17">
        <f t="shared" si="72"/>
        <v>24</v>
      </c>
      <c r="AC115" s="17">
        <f t="shared" si="72"/>
        <v>25</v>
      </c>
      <c r="AD115" s="17">
        <f t="shared" si="72"/>
        <v>26</v>
      </c>
      <c r="AE115" s="17">
        <f t="shared" si="72"/>
        <v>27</v>
      </c>
      <c r="AF115" s="17">
        <f t="shared" si="72"/>
        <v>28</v>
      </c>
      <c r="AG115" s="17">
        <f t="shared" si="72"/>
        <v>29</v>
      </c>
      <c r="AH115" s="17">
        <f t="shared" si="72"/>
        <v>30</v>
      </c>
      <c r="AI115" s="17">
        <f t="shared" si="72"/>
        <v>31</v>
      </c>
      <c r="AJ115" s="105" t="s">
        <v>12</v>
      </c>
      <c r="AK115" s="105"/>
      <c r="AL115" s="105"/>
      <c r="AM115" s="119"/>
    </row>
    <row r="116" spans="1:39" ht="18" customHeight="1" thickBot="1" x14ac:dyDescent="0.45">
      <c r="A116" s="23"/>
      <c r="B116" s="44"/>
      <c r="C116" s="41"/>
      <c r="D116" s="42"/>
      <c r="E116" s="10" t="str">
        <f t="shared" ref="E116:AI116" si="73">IF(E115="","",TEXT(E113,"aaa"))</f>
        <v>水</v>
      </c>
      <c r="F116" s="11" t="str">
        <f t="shared" si="73"/>
        <v>木</v>
      </c>
      <c r="G116" s="11" t="str">
        <f t="shared" si="73"/>
        <v>金</v>
      </c>
      <c r="H116" s="11" t="str">
        <f t="shared" si="73"/>
        <v>土</v>
      </c>
      <c r="I116" s="11" t="str">
        <f t="shared" si="73"/>
        <v>日</v>
      </c>
      <c r="J116" s="11" t="str">
        <f t="shared" si="73"/>
        <v>月</v>
      </c>
      <c r="K116" s="11" t="str">
        <f t="shared" si="73"/>
        <v>火</v>
      </c>
      <c r="L116" s="11" t="str">
        <f t="shared" si="73"/>
        <v>水</v>
      </c>
      <c r="M116" s="11" t="str">
        <f t="shared" si="73"/>
        <v>木</v>
      </c>
      <c r="N116" s="11" t="str">
        <f t="shared" si="73"/>
        <v>金</v>
      </c>
      <c r="O116" s="11" t="str">
        <f t="shared" si="73"/>
        <v>土</v>
      </c>
      <c r="P116" s="11" t="str">
        <f t="shared" si="73"/>
        <v>日</v>
      </c>
      <c r="Q116" s="11" t="str">
        <f t="shared" si="73"/>
        <v>月</v>
      </c>
      <c r="R116" s="11" t="str">
        <f t="shared" si="73"/>
        <v>火</v>
      </c>
      <c r="S116" s="11" t="str">
        <f t="shared" si="73"/>
        <v>水</v>
      </c>
      <c r="T116" s="11" t="str">
        <f t="shared" si="73"/>
        <v>木</v>
      </c>
      <c r="U116" s="11" t="str">
        <f t="shared" si="73"/>
        <v>金</v>
      </c>
      <c r="V116" s="11" t="str">
        <f t="shared" si="73"/>
        <v>土</v>
      </c>
      <c r="W116" s="11" t="str">
        <f t="shared" si="73"/>
        <v>日</v>
      </c>
      <c r="X116" s="11" t="str">
        <f t="shared" si="73"/>
        <v>月</v>
      </c>
      <c r="Y116" s="11" t="str">
        <f t="shared" si="73"/>
        <v>火</v>
      </c>
      <c r="Z116" s="11" t="str">
        <f t="shared" si="73"/>
        <v>水</v>
      </c>
      <c r="AA116" s="11" t="str">
        <f t="shared" si="73"/>
        <v>木</v>
      </c>
      <c r="AB116" s="11" t="str">
        <f t="shared" si="73"/>
        <v>金</v>
      </c>
      <c r="AC116" s="11" t="str">
        <f t="shared" si="73"/>
        <v>土</v>
      </c>
      <c r="AD116" s="11" t="str">
        <f t="shared" si="73"/>
        <v>日</v>
      </c>
      <c r="AE116" s="11" t="str">
        <f t="shared" si="73"/>
        <v>月</v>
      </c>
      <c r="AF116" s="11" t="str">
        <f t="shared" si="73"/>
        <v>火</v>
      </c>
      <c r="AG116" s="11" t="str">
        <f t="shared" si="73"/>
        <v>水</v>
      </c>
      <c r="AH116" s="11" t="str">
        <f t="shared" si="73"/>
        <v>木</v>
      </c>
      <c r="AI116" s="11" t="str">
        <f t="shared" si="73"/>
        <v>金</v>
      </c>
      <c r="AJ116" s="120"/>
      <c r="AK116" s="120"/>
      <c r="AL116" s="120"/>
      <c r="AM116" s="121"/>
    </row>
    <row r="117" spans="1:39" ht="18" customHeight="1" x14ac:dyDescent="0.4">
      <c r="A117" s="25"/>
      <c r="B117" s="7" t="s">
        <v>6</v>
      </c>
      <c r="C117" s="8" t="s">
        <v>7</v>
      </c>
      <c r="D117" s="9"/>
      <c r="E117" s="12" t="s">
        <v>59</v>
      </c>
      <c r="F117" s="13" t="s">
        <v>59</v>
      </c>
      <c r="G117" s="13" t="s">
        <v>59</v>
      </c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22"/>
      <c r="AK117" s="122"/>
      <c r="AL117" s="122"/>
      <c r="AM117" s="123"/>
    </row>
    <row r="118" spans="1:39" ht="18" customHeight="1" x14ac:dyDescent="0.4">
      <c r="A118" s="25"/>
      <c r="B118" s="102"/>
      <c r="C118" s="103"/>
      <c r="D118" s="49" t="s">
        <v>0</v>
      </c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65"/>
      <c r="AK118" s="29"/>
      <c r="AL118" s="19"/>
      <c r="AM118" s="26"/>
    </row>
    <row r="119" spans="1:39" ht="18" customHeight="1" x14ac:dyDescent="0.4">
      <c r="A119" s="25"/>
      <c r="B119" s="99"/>
      <c r="C119" s="101"/>
      <c r="D119" s="52" t="s">
        <v>1</v>
      </c>
      <c r="E119" s="53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19"/>
      <c r="AK119" s="30"/>
      <c r="AL119" s="19"/>
      <c r="AM119" s="26"/>
    </row>
    <row r="120" spans="1:39" ht="18" customHeight="1" x14ac:dyDescent="0.4">
      <c r="A120" s="25"/>
      <c r="B120" s="98"/>
      <c r="C120" s="100"/>
      <c r="D120" s="55" t="s">
        <v>0</v>
      </c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19"/>
      <c r="AK120" s="30"/>
      <c r="AL120" s="19"/>
      <c r="AM120" s="26"/>
    </row>
    <row r="121" spans="1:39" ht="18" customHeight="1" x14ac:dyDescent="0.4">
      <c r="A121" s="25"/>
      <c r="B121" s="99"/>
      <c r="C121" s="101"/>
      <c r="D121" s="52" t="s">
        <v>1</v>
      </c>
      <c r="E121" s="53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19"/>
      <c r="AK121" s="30"/>
      <c r="AL121" s="19"/>
      <c r="AM121" s="26"/>
    </row>
    <row r="122" spans="1:39" ht="18" customHeight="1" x14ac:dyDescent="0.4">
      <c r="A122" s="25"/>
      <c r="B122" s="98"/>
      <c r="C122" s="100"/>
      <c r="D122" s="55" t="s">
        <v>0</v>
      </c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19"/>
      <c r="AK122" s="30"/>
      <c r="AL122" s="19"/>
      <c r="AM122" s="26"/>
    </row>
    <row r="123" spans="1:39" ht="18" customHeight="1" x14ac:dyDescent="0.4">
      <c r="A123" s="25"/>
      <c r="B123" s="99"/>
      <c r="C123" s="101"/>
      <c r="D123" s="52" t="s">
        <v>1</v>
      </c>
      <c r="E123" s="53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19"/>
      <c r="AK123" s="30"/>
      <c r="AL123" s="19"/>
      <c r="AM123" s="26"/>
    </row>
    <row r="124" spans="1:39" ht="18" customHeight="1" x14ac:dyDescent="0.4">
      <c r="A124" s="25"/>
      <c r="B124" s="98"/>
      <c r="C124" s="100"/>
      <c r="D124" s="55" t="s">
        <v>0</v>
      </c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19"/>
      <c r="AK124" s="30"/>
      <c r="AL124" s="19"/>
      <c r="AM124" s="26"/>
    </row>
    <row r="125" spans="1:39" ht="18" customHeight="1" x14ac:dyDescent="0.4">
      <c r="A125" s="25"/>
      <c r="B125" s="99"/>
      <c r="C125" s="101"/>
      <c r="D125" s="52" t="s">
        <v>1</v>
      </c>
      <c r="E125" s="53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19"/>
      <c r="AK125" s="30"/>
      <c r="AL125" s="19"/>
      <c r="AM125" s="26"/>
    </row>
    <row r="126" spans="1:39" ht="18" customHeight="1" x14ac:dyDescent="0.4">
      <c r="A126" s="25"/>
      <c r="B126" s="98"/>
      <c r="C126" s="100"/>
      <c r="D126" s="55" t="s">
        <v>0</v>
      </c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19"/>
      <c r="AK126" s="30"/>
      <c r="AL126" s="19"/>
      <c r="AM126" s="26"/>
    </row>
    <row r="127" spans="1:39" ht="18" customHeight="1" x14ac:dyDescent="0.4">
      <c r="A127" s="25"/>
      <c r="B127" s="99"/>
      <c r="C127" s="101"/>
      <c r="D127" s="52" t="s">
        <v>1</v>
      </c>
      <c r="E127" s="53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19"/>
      <c r="AK127" s="30"/>
      <c r="AL127" s="19"/>
      <c r="AM127" s="26"/>
    </row>
    <row r="128" spans="1:39" ht="18" customHeight="1" x14ac:dyDescent="0.4">
      <c r="A128" s="25"/>
      <c r="B128" s="98"/>
      <c r="C128" s="100"/>
      <c r="D128" s="55" t="s">
        <v>0</v>
      </c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19"/>
      <c r="AK128" s="30"/>
      <c r="AL128" s="19"/>
      <c r="AM128" s="26"/>
    </row>
    <row r="129" spans="1:39" ht="18" customHeight="1" x14ac:dyDescent="0.4">
      <c r="A129" s="25" t="s">
        <v>18</v>
      </c>
      <c r="B129" s="99"/>
      <c r="C129" s="101"/>
      <c r="D129" s="52" t="s">
        <v>1</v>
      </c>
      <c r="E129" s="53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19"/>
      <c r="AK129" s="30"/>
      <c r="AL129" s="19"/>
      <c r="AM129" s="26"/>
    </row>
    <row r="130" spans="1:39" ht="18" customHeight="1" x14ac:dyDescent="0.4">
      <c r="A130" s="25" t="s">
        <v>19</v>
      </c>
      <c r="B130" s="98"/>
      <c r="C130" s="100"/>
      <c r="D130" s="55" t="s">
        <v>0</v>
      </c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19"/>
      <c r="AK130" s="30"/>
      <c r="AL130" s="19"/>
      <c r="AM130" s="26"/>
    </row>
    <row r="131" spans="1:39" ht="18" customHeight="1" x14ac:dyDescent="0.4">
      <c r="A131" s="25"/>
      <c r="B131" s="99"/>
      <c r="C131" s="101"/>
      <c r="D131" s="52" t="s">
        <v>1</v>
      </c>
      <c r="E131" s="53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19"/>
      <c r="AK131" s="30"/>
      <c r="AL131" s="19"/>
      <c r="AM131" s="26"/>
    </row>
    <row r="132" spans="1:39" ht="18" customHeight="1" x14ac:dyDescent="0.4">
      <c r="A132" s="25"/>
      <c r="B132" s="98"/>
      <c r="C132" s="100"/>
      <c r="D132" s="55" t="s">
        <v>0</v>
      </c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19"/>
      <c r="AK132" s="30"/>
      <c r="AL132" s="19"/>
      <c r="AM132" s="26"/>
    </row>
    <row r="133" spans="1:39" ht="18" customHeight="1" x14ac:dyDescent="0.4">
      <c r="A133" s="25"/>
      <c r="B133" s="99"/>
      <c r="C133" s="101"/>
      <c r="D133" s="52" t="s">
        <v>1</v>
      </c>
      <c r="E133" s="53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19"/>
      <c r="AK133" s="30"/>
      <c r="AL133" s="19"/>
      <c r="AM133" s="26"/>
    </row>
    <row r="134" spans="1:39" ht="18" customHeight="1" x14ac:dyDescent="0.4">
      <c r="A134" s="25"/>
      <c r="B134" s="98"/>
      <c r="C134" s="100"/>
      <c r="D134" s="55" t="s">
        <v>0</v>
      </c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19"/>
      <c r="AK134" s="30"/>
      <c r="AL134" s="19"/>
      <c r="AM134" s="26"/>
    </row>
    <row r="135" spans="1:39" ht="18" customHeight="1" x14ac:dyDescent="0.4">
      <c r="A135" s="25"/>
      <c r="B135" s="99"/>
      <c r="C135" s="101"/>
      <c r="D135" s="52" t="s">
        <v>1</v>
      </c>
      <c r="E135" s="53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19"/>
      <c r="AK135" s="30"/>
      <c r="AL135" s="19"/>
      <c r="AM135" s="26"/>
    </row>
    <row r="136" spans="1:39" ht="18" customHeight="1" x14ac:dyDescent="0.4">
      <c r="A136" s="25"/>
      <c r="B136" s="98"/>
      <c r="C136" s="100"/>
      <c r="D136" s="55" t="s">
        <v>0</v>
      </c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19"/>
      <c r="AK136" s="30"/>
      <c r="AL136" s="19"/>
      <c r="AM136" s="26"/>
    </row>
    <row r="137" spans="1:39" ht="18" customHeight="1" x14ac:dyDescent="0.4">
      <c r="A137" s="25"/>
      <c r="B137" s="99"/>
      <c r="C137" s="101"/>
      <c r="D137" s="52" t="s">
        <v>1</v>
      </c>
      <c r="E137" s="53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19"/>
      <c r="AK137" s="30"/>
      <c r="AL137" s="19"/>
      <c r="AM137" s="26"/>
    </row>
    <row r="138" spans="1:39" ht="18" customHeight="1" x14ac:dyDescent="0.4">
      <c r="A138" s="25"/>
      <c r="B138" s="98"/>
      <c r="C138" s="100"/>
      <c r="D138" s="55" t="s">
        <v>0</v>
      </c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19"/>
      <c r="AK138" s="30"/>
      <c r="AL138" s="19"/>
      <c r="AM138" s="26"/>
    </row>
    <row r="139" spans="1:39" ht="18" customHeight="1" x14ac:dyDescent="0.4">
      <c r="A139" s="25"/>
      <c r="B139" s="99"/>
      <c r="C139" s="101"/>
      <c r="D139" s="52" t="s">
        <v>1</v>
      </c>
      <c r="E139" s="53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19"/>
      <c r="AK139" s="30"/>
      <c r="AL139" s="19"/>
      <c r="AM139" s="26"/>
    </row>
    <row r="140" spans="1:39" ht="18" customHeight="1" x14ac:dyDescent="0.4">
      <c r="A140" s="25"/>
      <c r="B140" s="98"/>
      <c r="C140" s="100"/>
      <c r="D140" s="55" t="s">
        <v>0</v>
      </c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19"/>
      <c r="AK140" s="30"/>
      <c r="AL140" s="19"/>
      <c r="AM140" s="26"/>
    </row>
    <row r="141" spans="1:39" ht="18" customHeight="1" x14ac:dyDescent="0.4">
      <c r="A141" s="25"/>
      <c r="B141" s="99"/>
      <c r="C141" s="101"/>
      <c r="D141" s="52" t="s">
        <v>1</v>
      </c>
      <c r="E141" s="53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19"/>
      <c r="AK141" s="30"/>
      <c r="AL141" s="19"/>
      <c r="AM141" s="26"/>
    </row>
    <row r="142" spans="1:39" ht="18" customHeight="1" x14ac:dyDescent="0.4">
      <c r="A142" s="25"/>
      <c r="B142" s="98"/>
      <c r="C142" s="100"/>
      <c r="D142" s="55" t="s">
        <v>0</v>
      </c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69" t="s">
        <v>21</v>
      </c>
      <c r="AK142" s="30"/>
      <c r="AL142" s="69" t="s">
        <v>23</v>
      </c>
      <c r="AM142" s="26"/>
    </row>
    <row r="143" spans="1:39" ht="18" customHeight="1" x14ac:dyDescent="0.4">
      <c r="A143" s="25"/>
      <c r="B143" s="99"/>
      <c r="C143" s="101"/>
      <c r="D143" s="52" t="s">
        <v>1</v>
      </c>
      <c r="E143" s="53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70" t="s">
        <v>22</v>
      </c>
      <c r="AK143" s="30"/>
      <c r="AL143" s="69" t="s">
        <v>22</v>
      </c>
      <c r="AM143" s="26"/>
    </row>
    <row r="144" spans="1:39" ht="18" customHeight="1" x14ac:dyDescent="0.4">
      <c r="A144" s="25"/>
      <c r="B144" s="98"/>
      <c r="C144" s="100"/>
      <c r="D144" s="55" t="s">
        <v>0</v>
      </c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69" t="s">
        <v>24</v>
      </c>
      <c r="AK144" s="30"/>
      <c r="AL144" s="69" t="s">
        <v>24</v>
      </c>
      <c r="AM144" s="26"/>
    </row>
    <row r="145" spans="1:39" ht="18" customHeight="1" x14ac:dyDescent="0.4">
      <c r="A145" s="25"/>
      <c r="B145" s="99"/>
      <c r="C145" s="101"/>
      <c r="D145" s="52" t="s">
        <v>1</v>
      </c>
      <c r="E145" s="53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69" t="s">
        <v>25</v>
      </c>
      <c r="AK145" s="30"/>
      <c r="AL145" s="69" t="s">
        <v>25</v>
      </c>
      <c r="AM145" s="26"/>
    </row>
    <row r="146" spans="1:39" ht="18" customHeight="1" x14ac:dyDescent="0.4">
      <c r="A146" s="25"/>
      <c r="B146" s="98"/>
      <c r="C146" s="100"/>
      <c r="D146" s="55" t="s">
        <v>0</v>
      </c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19"/>
      <c r="AK146" s="30"/>
      <c r="AL146" s="19"/>
      <c r="AM146" s="26"/>
    </row>
    <row r="147" spans="1:39" ht="18" customHeight="1" thickBot="1" x14ac:dyDescent="0.45">
      <c r="A147" s="25"/>
      <c r="B147" s="102"/>
      <c r="C147" s="103"/>
      <c r="D147" s="58" t="s">
        <v>1</v>
      </c>
      <c r="E147" s="59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4"/>
      <c r="AK147" s="31"/>
      <c r="AL147" s="4"/>
      <c r="AM147" s="24"/>
    </row>
    <row r="148" spans="1:39" ht="18" customHeight="1" x14ac:dyDescent="0.4">
      <c r="A148" s="104" t="s">
        <v>17</v>
      </c>
      <c r="B148" s="105"/>
      <c r="C148" s="106"/>
      <c r="D148" s="32" t="s">
        <v>0</v>
      </c>
      <c r="E148" s="34" t="s">
        <v>42</v>
      </c>
      <c r="F148" s="35" t="s">
        <v>42</v>
      </c>
      <c r="G148" s="35" t="s">
        <v>42</v>
      </c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">
        <f>SUM(COUNTIF(E148:AI148,"■"),COUNTIF(E148:AI148,"▲"))</f>
        <v>0</v>
      </c>
      <c r="AK148" s="47" t="s">
        <v>2</v>
      </c>
      <c r="AL148" s="74">
        <f>COUNTA(E148:AI148)-COUNTIF(E148:AI148,"非")</f>
        <v>0</v>
      </c>
      <c r="AM148" s="46" t="s">
        <v>2</v>
      </c>
    </row>
    <row r="149" spans="1:39" ht="18" customHeight="1" thickBot="1" x14ac:dyDescent="0.45">
      <c r="A149" s="107"/>
      <c r="B149" s="108"/>
      <c r="C149" s="109"/>
      <c r="D149" s="33" t="s">
        <v>1</v>
      </c>
      <c r="E149" s="14" t="s">
        <v>42</v>
      </c>
      <c r="F149" s="15" t="s">
        <v>42</v>
      </c>
      <c r="G149" s="15" t="s">
        <v>42</v>
      </c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8"/>
      <c r="AH149" s="18"/>
      <c r="AI149" s="15"/>
      <c r="AJ149" s="4">
        <f>SUM(COUNTIF(E149:AI149,"■"),COUNTIF(E149:AI149,"▲"),COUNTIF(E149:AI149,"●"))</f>
        <v>0</v>
      </c>
      <c r="AK149" s="48" t="s">
        <v>2</v>
      </c>
      <c r="AL149" s="75">
        <f>COUNTA(E149:AI149)-COUNTIF(E149:AI149,"非")</f>
        <v>0</v>
      </c>
      <c r="AM149" s="5" t="s">
        <v>2</v>
      </c>
    </row>
    <row r="150" spans="1:39" ht="18" customHeight="1" x14ac:dyDescent="0.4">
      <c r="A150" s="21"/>
      <c r="B150" s="3"/>
      <c r="C150" s="3"/>
      <c r="D150" s="110" t="s">
        <v>11</v>
      </c>
      <c r="E150" s="113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92"/>
      <c r="AJ150" s="21" t="str">
        <f>C115&amp;+"月現場休工率（実績）"</f>
        <v>1月現場休工率（実績）</v>
      </c>
      <c r="AK150" s="3"/>
      <c r="AL150" s="3"/>
      <c r="AM150" s="22"/>
    </row>
    <row r="151" spans="1:39" ht="18" customHeight="1" x14ac:dyDescent="0.4">
      <c r="A151" s="25"/>
      <c r="B151" s="70" t="s">
        <v>26</v>
      </c>
      <c r="C151" s="19"/>
      <c r="D151" s="111"/>
      <c r="E151" s="114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3"/>
      <c r="AJ151" s="25" t="s">
        <v>3</v>
      </c>
      <c r="AK151" s="19"/>
      <c r="AL151" s="78">
        <f>AJ149</f>
        <v>0</v>
      </c>
      <c r="AM151" s="26"/>
    </row>
    <row r="152" spans="1:39" ht="18" customHeight="1" x14ac:dyDescent="0.4">
      <c r="A152" s="25"/>
      <c r="B152" s="71" t="str">
        <f>B97</f>
        <v>■</v>
      </c>
      <c r="C152" s="72" t="str">
        <f t="shared" ref="C152:C158" si="74">C97</f>
        <v>：休工日</v>
      </c>
      <c r="D152" s="111"/>
      <c r="E152" s="114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3"/>
      <c r="AJ152" s="25" t="s">
        <v>4</v>
      </c>
      <c r="AK152" s="19"/>
      <c r="AL152" s="78">
        <f>AL149</f>
        <v>0</v>
      </c>
      <c r="AM152" s="26"/>
    </row>
    <row r="153" spans="1:39" ht="18" customHeight="1" x14ac:dyDescent="0.4">
      <c r="A153" s="25"/>
      <c r="B153" s="71" t="str">
        <f t="shared" ref="B153" si="75">B98</f>
        <v>▲</v>
      </c>
      <c r="C153" s="72" t="str">
        <f t="shared" si="74"/>
        <v>：振替休工日</v>
      </c>
      <c r="D153" s="111"/>
      <c r="E153" s="114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3"/>
      <c r="AJ153" s="25" t="s">
        <v>5</v>
      </c>
      <c r="AK153" s="19"/>
      <c r="AL153" s="19"/>
      <c r="AM153" s="26"/>
    </row>
    <row r="154" spans="1:39" ht="18" customHeight="1" thickBot="1" x14ac:dyDescent="0.45">
      <c r="A154" s="25"/>
      <c r="B154" s="71" t="str">
        <f t="shared" ref="B154" si="76">B99</f>
        <v>●</v>
      </c>
      <c r="C154" s="72" t="str">
        <f t="shared" si="74"/>
        <v>：天候等による休工日</v>
      </c>
      <c r="D154" s="111"/>
      <c r="E154" s="114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3"/>
      <c r="AJ154" s="27"/>
      <c r="AK154" s="20" t="s">
        <v>9</v>
      </c>
      <c r="AL154" s="76" t="str">
        <f>IFERROR(AL151/AL152,"")</f>
        <v/>
      </c>
      <c r="AM154" s="28"/>
    </row>
    <row r="155" spans="1:39" ht="18" customHeight="1" x14ac:dyDescent="0.4">
      <c r="A155" s="25"/>
      <c r="B155" s="71" t="str">
        <f t="shared" ref="B155" si="77">B100</f>
        <v>○</v>
      </c>
      <c r="C155" s="72" t="str">
        <f t="shared" si="74"/>
        <v>：作業日</v>
      </c>
      <c r="D155" s="111"/>
      <c r="E155" s="114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3"/>
      <c r="AJ155" s="21" t="s">
        <v>10</v>
      </c>
      <c r="AK155" s="3"/>
      <c r="AL155" s="3"/>
      <c r="AM155" s="22"/>
    </row>
    <row r="156" spans="1:39" ht="18" customHeight="1" x14ac:dyDescent="0.4">
      <c r="A156" s="25"/>
      <c r="B156" s="71" t="str">
        <f t="shared" ref="B156" si="78">B101</f>
        <v>△</v>
      </c>
      <c r="C156" s="72" t="str">
        <f t="shared" si="74"/>
        <v>：振替作業日</v>
      </c>
      <c r="D156" s="111"/>
      <c r="E156" s="114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3"/>
      <c r="AJ156" s="25" t="s">
        <v>3</v>
      </c>
      <c r="AK156" s="19"/>
      <c r="AL156" s="78">
        <f>SUM(AL101,AL151)</f>
        <v>0</v>
      </c>
      <c r="AM156" s="26"/>
    </row>
    <row r="157" spans="1:39" ht="18" customHeight="1" x14ac:dyDescent="0.4">
      <c r="A157" s="25"/>
      <c r="B157" s="71" t="str">
        <f t="shared" ref="B157" si="79">B102</f>
        <v>□</v>
      </c>
      <c r="C157" s="72" t="str">
        <f t="shared" si="74"/>
        <v>：休工日作業</v>
      </c>
      <c r="D157" s="111"/>
      <c r="E157" s="114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3"/>
      <c r="AJ157" s="25" t="s">
        <v>4</v>
      </c>
      <c r="AK157" s="19"/>
      <c r="AL157" s="78">
        <f>SUM(AL102,AL152)</f>
        <v>0</v>
      </c>
      <c r="AM157" s="26"/>
    </row>
    <row r="158" spans="1:39" ht="18" customHeight="1" x14ac:dyDescent="0.4">
      <c r="A158" s="25"/>
      <c r="B158" s="71" t="str">
        <f t="shared" ref="B158" si="80">B103</f>
        <v>非</v>
      </c>
      <c r="C158" s="72" t="str">
        <f t="shared" si="74"/>
        <v>：非対象期間</v>
      </c>
      <c r="D158" s="111"/>
      <c r="E158" s="114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3"/>
      <c r="AJ158" s="25" t="s">
        <v>5</v>
      </c>
      <c r="AK158" s="19"/>
      <c r="AL158" s="19"/>
      <c r="AM158" s="26"/>
    </row>
    <row r="159" spans="1:39" ht="18" customHeight="1" thickBot="1" x14ac:dyDescent="0.45">
      <c r="A159" s="23"/>
      <c r="B159" s="4"/>
      <c r="C159" s="73"/>
      <c r="D159" s="112"/>
      <c r="E159" s="115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4"/>
      <c r="AJ159" s="23"/>
      <c r="AK159" s="4" t="s">
        <v>9</v>
      </c>
      <c r="AL159" s="77" t="str">
        <f>IFERROR(AL156/AL157,"")</f>
        <v/>
      </c>
      <c r="AM159" s="24"/>
    </row>
    <row r="160" spans="1:39" ht="8.25" customHeight="1" x14ac:dyDescent="0.4"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</row>
    <row r="161" spans="1:40" ht="18" customHeight="1" x14ac:dyDescent="0.4">
      <c r="B161" s="95" t="s">
        <v>14</v>
      </c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7"/>
    </row>
    <row r="162" spans="1:40" ht="18" customHeight="1" x14ac:dyDescent="0.4">
      <c r="B162" s="83" t="s">
        <v>13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5"/>
      <c r="AM162" s="43"/>
      <c r="AN162" s="43"/>
    </row>
    <row r="163" spans="1:40" ht="18" customHeight="1" x14ac:dyDescent="0.4">
      <c r="B163" s="83" t="s">
        <v>15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5"/>
      <c r="AM163" s="43"/>
      <c r="AN163" s="43"/>
    </row>
    <row r="164" spans="1:40" ht="18" customHeight="1" x14ac:dyDescent="0.4">
      <c r="B164" s="86" t="s">
        <v>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8"/>
      <c r="AM164" s="43"/>
      <c r="AN164" s="43"/>
    </row>
    <row r="165" spans="1:40" ht="9" customHeight="1" x14ac:dyDescent="0.4"/>
    <row r="166" spans="1:40" ht="15" customHeight="1" x14ac:dyDescent="0.4">
      <c r="A166" s="117" t="s">
        <v>8</v>
      </c>
      <c r="B166" s="117"/>
      <c r="C166" s="117"/>
      <c r="D166" s="117"/>
      <c r="E166" s="45"/>
      <c r="F166" s="45"/>
      <c r="G166" s="68" t="s">
        <v>20</v>
      </c>
      <c r="H166" s="118">
        <f>H111</f>
        <v>0</v>
      </c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45"/>
      <c r="AB166" s="45"/>
      <c r="AC166" s="45"/>
      <c r="AD166" s="45"/>
      <c r="AE166" s="45"/>
      <c r="AF166" s="45"/>
      <c r="AG166" s="45"/>
      <c r="AH166" s="45"/>
      <c r="AI166" s="45"/>
    </row>
    <row r="167" spans="1:40" ht="15" customHeight="1" thickBot="1" x14ac:dyDescent="0.45">
      <c r="A167" s="117"/>
      <c r="B167" s="117"/>
      <c r="C167" s="117"/>
      <c r="D167" s="117"/>
      <c r="E167" s="45"/>
      <c r="F167" s="45"/>
      <c r="G167" s="82" t="str">
        <f>G112</f>
        <v>請負者名：</v>
      </c>
      <c r="H167" s="116">
        <f>H112</f>
        <v>0</v>
      </c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</row>
    <row r="168" spans="1:40" ht="18.95" hidden="1" customHeight="1" x14ac:dyDescent="0.4">
      <c r="A168" s="45"/>
      <c r="B168" s="45"/>
      <c r="C168" s="45"/>
      <c r="D168" s="45"/>
      <c r="E168" s="36">
        <f>DATE($B170+2018,$C170,1)</f>
        <v>43862</v>
      </c>
      <c r="F168" s="36">
        <f>DATE($B170+2018,$C170,2)</f>
        <v>43863</v>
      </c>
      <c r="G168" s="36">
        <f>DATE($B170+2018,$C170,3)</f>
        <v>43864</v>
      </c>
      <c r="H168" s="36">
        <f>DATE($B170+2018,$C170,4)</f>
        <v>43865</v>
      </c>
      <c r="I168" s="36">
        <f>DATE($B170+2018,$C170,5)</f>
        <v>43866</v>
      </c>
      <c r="J168" s="36">
        <f>DATE($B170+2018,$C170,6)</f>
        <v>43867</v>
      </c>
      <c r="K168" s="36">
        <f>DATE($B170+2018,$C170,7)</f>
        <v>43868</v>
      </c>
      <c r="L168" s="36">
        <f>DATE($B170+2018,$C170,8)</f>
        <v>43869</v>
      </c>
      <c r="M168" s="36">
        <f>DATE($B170+2018,$C170,9)</f>
        <v>43870</v>
      </c>
      <c r="N168" s="36">
        <f>DATE($B170+2018,$C170,10)</f>
        <v>43871</v>
      </c>
      <c r="O168" s="36">
        <f>DATE($B170+2018,$C170,11)</f>
        <v>43872</v>
      </c>
      <c r="P168" s="36">
        <f>DATE($B170+2018,$C170,12)</f>
        <v>43873</v>
      </c>
      <c r="Q168" s="36">
        <f>DATE($B170+2018,$C170,13)</f>
        <v>43874</v>
      </c>
      <c r="R168" s="36">
        <f>DATE($B170+2018,$C170,14)</f>
        <v>43875</v>
      </c>
      <c r="S168" s="36">
        <f>DATE($B170+2018,$C170,15)</f>
        <v>43876</v>
      </c>
      <c r="T168" s="36">
        <f>DATE($B170+2018,$C170,16)</f>
        <v>43877</v>
      </c>
      <c r="U168" s="36">
        <f>DATE($B170+2018,$C170,17)</f>
        <v>43878</v>
      </c>
      <c r="V168" s="36">
        <f>DATE($B170+2018,$C170,18)</f>
        <v>43879</v>
      </c>
      <c r="W168" s="36">
        <f>DATE($B170+2018,$C170,19)</f>
        <v>43880</v>
      </c>
      <c r="X168" s="36">
        <f>DATE($B170+2018,$C170,20)</f>
        <v>43881</v>
      </c>
      <c r="Y168" s="36">
        <f>DATE($B170+2018,$C170,21)</f>
        <v>43882</v>
      </c>
      <c r="Z168" s="36">
        <f>DATE($B170+2018,$C170,22)</f>
        <v>43883</v>
      </c>
      <c r="AA168" s="36">
        <f>DATE($B170+2018,$C170,23)</f>
        <v>43884</v>
      </c>
      <c r="AB168" s="36">
        <f>DATE($B170+2018,$C170,24)</f>
        <v>43885</v>
      </c>
      <c r="AC168" s="36">
        <f>DATE($B170+2018,$C170,25)</f>
        <v>43886</v>
      </c>
      <c r="AD168" s="36">
        <f>DATE($B170+2018,$C170,26)</f>
        <v>43887</v>
      </c>
      <c r="AE168" s="36">
        <f>DATE($B170+2018,$C170,27)</f>
        <v>43888</v>
      </c>
      <c r="AF168" s="36">
        <f>DATE($B170+2018,$C170,28)</f>
        <v>43889</v>
      </c>
      <c r="AG168" s="36">
        <f>DATE($B170+2018,$C170,29)</f>
        <v>43890</v>
      </c>
      <c r="AH168" s="36">
        <f>DATE($B170+2018,$C170,30)</f>
        <v>43891</v>
      </c>
      <c r="AI168" s="36">
        <f>DATE($B170+2018,$C170,31)</f>
        <v>43892</v>
      </c>
    </row>
    <row r="169" spans="1:40" ht="18.95" hidden="1" customHeight="1" thickBot="1" x14ac:dyDescent="0.45">
      <c r="A169" s="45"/>
      <c r="B169" s="45"/>
      <c r="C169" s="45"/>
      <c r="D169" s="45"/>
      <c r="E169" s="64">
        <f>IF(E170="","",IF(OR(E172="祝",E172="休"),1,WEEKDAY(E168,1)))</f>
        <v>7</v>
      </c>
      <c r="F169" s="64">
        <f t="shared" ref="F169" si="81">IF(F170="","",IF(OR(F172="祝",F172="休"),1,WEEKDAY(F168,1)))</f>
        <v>1</v>
      </c>
      <c r="G169" s="64">
        <f t="shared" ref="G169" si="82">IF(G170="","",IF(OR(G172="祝",G172="休"),1,WEEKDAY(G168,1)))</f>
        <v>2</v>
      </c>
      <c r="H169" s="64">
        <f t="shared" ref="H169" si="83">IF(H170="","",IF(OR(H172="祝",H172="休"),1,WEEKDAY(H168,1)))</f>
        <v>3</v>
      </c>
      <c r="I169" s="64">
        <f t="shared" ref="I169" si="84">IF(I170="","",IF(OR(I172="祝",I172="休"),1,WEEKDAY(I168,1)))</f>
        <v>4</v>
      </c>
      <c r="J169" s="64">
        <f t="shared" ref="J169" si="85">IF(J170="","",IF(OR(J172="祝",J172="休"),1,WEEKDAY(J168,1)))</f>
        <v>5</v>
      </c>
      <c r="K169" s="64">
        <f t="shared" ref="K169" si="86">IF(K170="","",IF(OR(K172="祝",K172="休"),1,WEEKDAY(K168,1)))</f>
        <v>6</v>
      </c>
      <c r="L169" s="64">
        <f t="shared" ref="L169" si="87">IF(L170="","",IF(OR(L172="祝",L172="休"),1,WEEKDAY(L168,1)))</f>
        <v>7</v>
      </c>
      <c r="M169" s="64">
        <f t="shared" ref="M169" si="88">IF(M170="","",IF(OR(M172="祝",M172="休"),1,WEEKDAY(M168,1)))</f>
        <v>1</v>
      </c>
      <c r="N169" s="64">
        <f t="shared" ref="N169" si="89">IF(N170="","",IF(OR(N172="祝",N172="休"),1,WEEKDAY(N168,1)))</f>
        <v>2</v>
      </c>
      <c r="O169" s="64">
        <f t="shared" ref="O169" si="90">IF(O170="","",IF(OR(O172="祝",O172="休"),1,WEEKDAY(O168,1)))</f>
        <v>3</v>
      </c>
      <c r="P169" s="64">
        <f t="shared" ref="P169" si="91">IF(P170="","",IF(OR(P172="祝",P172="休"),1,WEEKDAY(P168,1)))</f>
        <v>4</v>
      </c>
      <c r="Q169" s="64">
        <f t="shared" ref="Q169" si="92">IF(Q170="","",IF(OR(Q172="祝",Q172="休"),1,WEEKDAY(Q168,1)))</f>
        <v>5</v>
      </c>
      <c r="R169" s="64">
        <f t="shared" ref="R169" si="93">IF(R170="","",IF(OR(R172="祝",R172="休"),1,WEEKDAY(R168,1)))</f>
        <v>6</v>
      </c>
      <c r="S169" s="64">
        <f t="shared" ref="S169" si="94">IF(S170="","",IF(OR(S172="祝",S172="休"),1,WEEKDAY(S168,1)))</f>
        <v>7</v>
      </c>
      <c r="T169" s="64">
        <f t="shared" ref="T169" si="95">IF(T170="","",IF(OR(T172="祝",T172="休"),1,WEEKDAY(T168,1)))</f>
        <v>1</v>
      </c>
      <c r="U169" s="64">
        <f t="shared" ref="U169" si="96">IF(U170="","",IF(OR(U172="祝",U172="休"),1,WEEKDAY(U168,1)))</f>
        <v>2</v>
      </c>
      <c r="V169" s="64">
        <f t="shared" ref="V169" si="97">IF(V170="","",IF(OR(V172="祝",V172="休"),1,WEEKDAY(V168,1)))</f>
        <v>3</v>
      </c>
      <c r="W169" s="64">
        <f t="shared" ref="W169" si="98">IF(W170="","",IF(OR(W172="祝",W172="休"),1,WEEKDAY(W168,1)))</f>
        <v>4</v>
      </c>
      <c r="X169" s="64">
        <f t="shared" ref="X169" si="99">IF(X170="","",IF(OR(X172="祝",X172="休"),1,WEEKDAY(X168,1)))</f>
        <v>5</v>
      </c>
      <c r="Y169" s="64">
        <f t="shared" ref="Y169" si="100">IF(Y170="","",IF(OR(Y172="祝",Y172="休"),1,WEEKDAY(Y168,1)))</f>
        <v>6</v>
      </c>
      <c r="Z169" s="64">
        <f t="shared" ref="Z169" si="101">IF(Z170="","",IF(OR(Z172="祝",Z172="休"),1,WEEKDAY(Z168,1)))</f>
        <v>7</v>
      </c>
      <c r="AA169" s="64">
        <f t="shared" ref="AA169" si="102">IF(AA170="","",IF(OR(AA172="祝",AA172="休"),1,WEEKDAY(AA168,1)))</f>
        <v>1</v>
      </c>
      <c r="AB169" s="64">
        <f t="shared" ref="AB169" si="103">IF(AB170="","",IF(OR(AB172="祝",AB172="休"),1,WEEKDAY(AB168,1)))</f>
        <v>2</v>
      </c>
      <c r="AC169" s="64">
        <f t="shared" ref="AC169" si="104">IF(AC170="","",IF(OR(AC172="祝",AC172="休"),1,WEEKDAY(AC168,1)))</f>
        <v>3</v>
      </c>
      <c r="AD169" s="64">
        <f t="shared" ref="AD169" si="105">IF(AD170="","",IF(OR(AD172="祝",AD172="休"),1,WEEKDAY(AD168,1)))</f>
        <v>4</v>
      </c>
      <c r="AE169" s="64">
        <f t="shared" ref="AE169" si="106">IF(AE170="","",IF(OR(AE172="祝",AE172="休"),1,WEEKDAY(AE168,1)))</f>
        <v>5</v>
      </c>
      <c r="AF169" s="64">
        <f t="shared" ref="AF169" si="107">IF(AF170="","",IF(OR(AF172="祝",AF172="休"),1,WEEKDAY(AF168,1)))</f>
        <v>6</v>
      </c>
      <c r="AG169" s="64">
        <f t="shared" ref="AG169" si="108">IF(AG170="","",IF(OR(AG172="祝",AG172="休"),1,WEEKDAY(AG168,1)))</f>
        <v>7</v>
      </c>
      <c r="AH169" s="64" t="str">
        <f t="shared" ref="AH169" si="109">IF(AH170="","",IF(OR(AH172="祝",AH172="休"),1,WEEKDAY(AH168,1)))</f>
        <v/>
      </c>
      <c r="AI169" s="64" t="str">
        <f t="shared" ref="AI169" si="110">IF(AI170="","",IF(OR(AI172="祝",AI172="休"),1,WEEKDAY(AI168,1)))</f>
        <v/>
      </c>
    </row>
    <row r="170" spans="1:40" ht="18" customHeight="1" x14ac:dyDescent="0.4">
      <c r="A170" s="21"/>
      <c r="B170" s="66">
        <f>IF(C115+1=13,B115+1,B115)</f>
        <v>2</v>
      </c>
      <c r="C170" s="67">
        <f>IF(C115+1=13,1,C115+1)</f>
        <v>2</v>
      </c>
      <c r="D170" s="6"/>
      <c r="E170" s="16">
        <f t="shared" ref="E170:AI170" si="111">IF($C$170=MONTH(E168),DAY(E168),"")</f>
        <v>1</v>
      </c>
      <c r="F170" s="17">
        <f t="shared" si="111"/>
        <v>2</v>
      </c>
      <c r="G170" s="17">
        <f t="shared" si="111"/>
        <v>3</v>
      </c>
      <c r="H170" s="17">
        <f t="shared" si="111"/>
        <v>4</v>
      </c>
      <c r="I170" s="17">
        <f t="shared" si="111"/>
        <v>5</v>
      </c>
      <c r="J170" s="17">
        <f t="shared" si="111"/>
        <v>6</v>
      </c>
      <c r="K170" s="17">
        <f t="shared" si="111"/>
        <v>7</v>
      </c>
      <c r="L170" s="17">
        <f t="shared" si="111"/>
        <v>8</v>
      </c>
      <c r="M170" s="17">
        <f t="shared" si="111"/>
        <v>9</v>
      </c>
      <c r="N170" s="17">
        <f t="shared" si="111"/>
        <v>10</v>
      </c>
      <c r="O170" s="17">
        <f t="shared" si="111"/>
        <v>11</v>
      </c>
      <c r="P170" s="17">
        <f t="shared" si="111"/>
        <v>12</v>
      </c>
      <c r="Q170" s="17">
        <f t="shared" si="111"/>
        <v>13</v>
      </c>
      <c r="R170" s="17">
        <f t="shared" si="111"/>
        <v>14</v>
      </c>
      <c r="S170" s="17">
        <f t="shared" si="111"/>
        <v>15</v>
      </c>
      <c r="T170" s="17">
        <f t="shared" si="111"/>
        <v>16</v>
      </c>
      <c r="U170" s="17">
        <f t="shared" si="111"/>
        <v>17</v>
      </c>
      <c r="V170" s="17">
        <f t="shared" si="111"/>
        <v>18</v>
      </c>
      <c r="W170" s="17">
        <f t="shared" si="111"/>
        <v>19</v>
      </c>
      <c r="X170" s="17">
        <f t="shared" si="111"/>
        <v>20</v>
      </c>
      <c r="Y170" s="17">
        <f t="shared" si="111"/>
        <v>21</v>
      </c>
      <c r="Z170" s="17">
        <f t="shared" si="111"/>
        <v>22</v>
      </c>
      <c r="AA170" s="17">
        <f t="shared" si="111"/>
        <v>23</v>
      </c>
      <c r="AB170" s="17">
        <f t="shared" si="111"/>
        <v>24</v>
      </c>
      <c r="AC170" s="17">
        <f t="shared" si="111"/>
        <v>25</v>
      </c>
      <c r="AD170" s="17">
        <f t="shared" si="111"/>
        <v>26</v>
      </c>
      <c r="AE170" s="17">
        <f t="shared" si="111"/>
        <v>27</v>
      </c>
      <c r="AF170" s="17">
        <f t="shared" si="111"/>
        <v>28</v>
      </c>
      <c r="AG170" s="17">
        <f t="shared" si="111"/>
        <v>29</v>
      </c>
      <c r="AH170" s="17" t="str">
        <f t="shared" si="111"/>
        <v/>
      </c>
      <c r="AI170" s="17" t="str">
        <f t="shared" si="111"/>
        <v/>
      </c>
      <c r="AJ170" s="105" t="s">
        <v>12</v>
      </c>
      <c r="AK170" s="105"/>
      <c r="AL170" s="105"/>
      <c r="AM170" s="119"/>
    </row>
    <row r="171" spans="1:40" ht="18" customHeight="1" thickBot="1" x14ac:dyDescent="0.45">
      <c r="A171" s="23"/>
      <c r="B171" s="44"/>
      <c r="C171" s="41"/>
      <c r="D171" s="42"/>
      <c r="E171" s="10" t="str">
        <f t="shared" ref="E171:AI171" si="112">IF(E170="","",TEXT(E168,"aaa"))</f>
        <v>土</v>
      </c>
      <c r="F171" s="11" t="str">
        <f t="shared" si="112"/>
        <v>日</v>
      </c>
      <c r="G171" s="11" t="str">
        <f t="shared" si="112"/>
        <v>月</v>
      </c>
      <c r="H171" s="11" t="str">
        <f t="shared" si="112"/>
        <v>火</v>
      </c>
      <c r="I171" s="11" t="str">
        <f t="shared" si="112"/>
        <v>水</v>
      </c>
      <c r="J171" s="11" t="str">
        <f t="shared" si="112"/>
        <v>木</v>
      </c>
      <c r="K171" s="11" t="str">
        <f t="shared" si="112"/>
        <v>金</v>
      </c>
      <c r="L171" s="11" t="str">
        <f t="shared" si="112"/>
        <v>土</v>
      </c>
      <c r="M171" s="11" t="str">
        <f t="shared" si="112"/>
        <v>日</v>
      </c>
      <c r="N171" s="11" t="str">
        <f t="shared" si="112"/>
        <v>月</v>
      </c>
      <c r="O171" s="11" t="str">
        <f t="shared" si="112"/>
        <v>火</v>
      </c>
      <c r="P171" s="11" t="str">
        <f t="shared" si="112"/>
        <v>水</v>
      </c>
      <c r="Q171" s="11" t="str">
        <f t="shared" si="112"/>
        <v>木</v>
      </c>
      <c r="R171" s="11" t="str">
        <f t="shared" si="112"/>
        <v>金</v>
      </c>
      <c r="S171" s="11" t="str">
        <f t="shared" si="112"/>
        <v>土</v>
      </c>
      <c r="T171" s="11" t="str">
        <f t="shared" si="112"/>
        <v>日</v>
      </c>
      <c r="U171" s="11" t="str">
        <f t="shared" si="112"/>
        <v>月</v>
      </c>
      <c r="V171" s="11" t="str">
        <f t="shared" si="112"/>
        <v>火</v>
      </c>
      <c r="W171" s="11" t="str">
        <f t="shared" si="112"/>
        <v>水</v>
      </c>
      <c r="X171" s="11" t="str">
        <f t="shared" si="112"/>
        <v>木</v>
      </c>
      <c r="Y171" s="11" t="str">
        <f t="shared" si="112"/>
        <v>金</v>
      </c>
      <c r="Z171" s="11" t="str">
        <f t="shared" si="112"/>
        <v>土</v>
      </c>
      <c r="AA171" s="11" t="str">
        <f t="shared" si="112"/>
        <v>日</v>
      </c>
      <c r="AB171" s="11" t="str">
        <f t="shared" si="112"/>
        <v>月</v>
      </c>
      <c r="AC171" s="11" t="str">
        <f t="shared" si="112"/>
        <v>火</v>
      </c>
      <c r="AD171" s="11" t="str">
        <f t="shared" si="112"/>
        <v>水</v>
      </c>
      <c r="AE171" s="11" t="str">
        <f t="shared" si="112"/>
        <v>木</v>
      </c>
      <c r="AF171" s="11" t="str">
        <f t="shared" si="112"/>
        <v>金</v>
      </c>
      <c r="AG171" s="11" t="str">
        <f t="shared" si="112"/>
        <v>土</v>
      </c>
      <c r="AH171" s="11" t="str">
        <f t="shared" si="112"/>
        <v/>
      </c>
      <c r="AI171" s="11" t="str">
        <f t="shared" si="112"/>
        <v/>
      </c>
      <c r="AJ171" s="120"/>
      <c r="AK171" s="120"/>
      <c r="AL171" s="120"/>
      <c r="AM171" s="121"/>
    </row>
    <row r="172" spans="1:40" ht="18" customHeight="1" x14ac:dyDescent="0.4">
      <c r="A172" s="25"/>
      <c r="B172" s="7" t="s">
        <v>6</v>
      </c>
      <c r="C172" s="8" t="s">
        <v>7</v>
      </c>
      <c r="D172" s="9"/>
      <c r="E172" s="1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22"/>
      <c r="AK172" s="122"/>
      <c r="AL172" s="122"/>
      <c r="AM172" s="123"/>
    </row>
    <row r="173" spans="1:40" ht="18" customHeight="1" x14ac:dyDescent="0.4">
      <c r="A173" s="25"/>
      <c r="B173" s="102"/>
      <c r="C173" s="103"/>
      <c r="D173" s="49" t="s">
        <v>0</v>
      </c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65"/>
      <c r="AK173" s="29"/>
      <c r="AL173" s="19"/>
      <c r="AM173" s="26"/>
    </row>
    <row r="174" spans="1:40" ht="18" customHeight="1" x14ac:dyDescent="0.4">
      <c r="A174" s="25"/>
      <c r="B174" s="99"/>
      <c r="C174" s="101"/>
      <c r="D174" s="52" t="s">
        <v>1</v>
      </c>
      <c r="E174" s="53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19"/>
      <c r="AK174" s="30"/>
      <c r="AL174" s="19"/>
      <c r="AM174" s="26"/>
    </row>
    <row r="175" spans="1:40" ht="18" customHeight="1" x14ac:dyDescent="0.4">
      <c r="A175" s="25"/>
      <c r="B175" s="98"/>
      <c r="C175" s="100"/>
      <c r="D175" s="55" t="s">
        <v>0</v>
      </c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19"/>
      <c r="AK175" s="30"/>
      <c r="AL175" s="19"/>
      <c r="AM175" s="26"/>
    </row>
    <row r="176" spans="1:40" ht="18" customHeight="1" x14ac:dyDescent="0.4">
      <c r="A176" s="25"/>
      <c r="B176" s="99"/>
      <c r="C176" s="101"/>
      <c r="D176" s="52" t="s">
        <v>1</v>
      </c>
      <c r="E176" s="53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19"/>
      <c r="AK176" s="30"/>
      <c r="AL176" s="19"/>
      <c r="AM176" s="26"/>
    </row>
    <row r="177" spans="1:39" ht="18" customHeight="1" x14ac:dyDescent="0.4">
      <c r="A177" s="25"/>
      <c r="B177" s="98"/>
      <c r="C177" s="100"/>
      <c r="D177" s="55" t="s">
        <v>0</v>
      </c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19"/>
      <c r="AK177" s="30"/>
      <c r="AL177" s="19"/>
      <c r="AM177" s="26"/>
    </row>
    <row r="178" spans="1:39" ht="18" customHeight="1" x14ac:dyDescent="0.4">
      <c r="A178" s="25"/>
      <c r="B178" s="99"/>
      <c r="C178" s="101"/>
      <c r="D178" s="52" t="s">
        <v>1</v>
      </c>
      <c r="E178" s="53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19"/>
      <c r="AK178" s="30"/>
      <c r="AL178" s="19"/>
      <c r="AM178" s="26"/>
    </row>
    <row r="179" spans="1:39" ht="18" customHeight="1" x14ac:dyDescent="0.4">
      <c r="A179" s="25"/>
      <c r="B179" s="98"/>
      <c r="C179" s="100"/>
      <c r="D179" s="55" t="s">
        <v>0</v>
      </c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19"/>
      <c r="AK179" s="30"/>
      <c r="AL179" s="19"/>
      <c r="AM179" s="26"/>
    </row>
    <row r="180" spans="1:39" ht="18" customHeight="1" x14ac:dyDescent="0.4">
      <c r="A180" s="25"/>
      <c r="B180" s="99"/>
      <c r="C180" s="101"/>
      <c r="D180" s="52" t="s">
        <v>1</v>
      </c>
      <c r="E180" s="53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19"/>
      <c r="AK180" s="30"/>
      <c r="AL180" s="19"/>
      <c r="AM180" s="26"/>
    </row>
    <row r="181" spans="1:39" ht="18" customHeight="1" x14ac:dyDescent="0.4">
      <c r="A181" s="25"/>
      <c r="B181" s="98"/>
      <c r="C181" s="100"/>
      <c r="D181" s="55" t="s">
        <v>0</v>
      </c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19"/>
      <c r="AK181" s="30"/>
      <c r="AL181" s="19"/>
      <c r="AM181" s="26"/>
    </row>
    <row r="182" spans="1:39" ht="18" customHeight="1" x14ac:dyDescent="0.4">
      <c r="A182" s="25"/>
      <c r="B182" s="99"/>
      <c r="C182" s="101"/>
      <c r="D182" s="52" t="s">
        <v>1</v>
      </c>
      <c r="E182" s="53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19"/>
      <c r="AK182" s="30"/>
      <c r="AL182" s="19"/>
      <c r="AM182" s="26"/>
    </row>
    <row r="183" spans="1:39" ht="18" customHeight="1" x14ac:dyDescent="0.4">
      <c r="A183" s="25"/>
      <c r="B183" s="98"/>
      <c r="C183" s="100"/>
      <c r="D183" s="55" t="s">
        <v>0</v>
      </c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19"/>
      <c r="AK183" s="30"/>
      <c r="AL183" s="19"/>
      <c r="AM183" s="26"/>
    </row>
    <row r="184" spans="1:39" ht="18" customHeight="1" x14ac:dyDescent="0.4">
      <c r="A184" s="25" t="s">
        <v>18</v>
      </c>
      <c r="B184" s="99"/>
      <c r="C184" s="101"/>
      <c r="D184" s="52" t="s">
        <v>1</v>
      </c>
      <c r="E184" s="53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19"/>
      <c r="AK184" s="30"/>
      <c r="AL184" s="19"/>
      <c r="AM184" s="26"/>
    </row>
    <row r="185" spans="1:39" ht="18" customHeight="1" x14ac:dyDescent="0.4">
      <c r="A185" s="25" t="s">
        <v>19</v>
      </c>
      <c r="B185" s="98"/>
      <c r="C185" s="100"/>
      <c r="D185" s="55" t="s">
        <v>0</v>
      </c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19"/>
      <c r="AK185" s="30"/>
      <c r="AL185" s="19"/>
      <c r="AM185" s="26"/>
    </row>
    <row r="186" spans="1:39" ht="18" customHeight="1" x14ac:dyDescent="0.4">
      <c r="A186" s="25"/>
      <c r="B186" s="99"/>
      <c r="C186" s="101"/>
      <c r="D186" s="52" t="s">
        <v>1</v>
      </c>
      <c r="E186" s="53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19"/>
      <c r="AK186" s="30"/>
      <c r="AL186" s="19"/>
      <c r="AM186" s="26"/>
    </row>
    <row r="187" spans="1:39" ht="18" customHeight="1" x14ac:dyDescent="0.4">
      <c r="A187" s="25"/>
      <c r="B187" s="98"/>
      <c r="C187" s="100"/>
      <c r="D187" s="55" t="s">
        <v>0</v>
      </c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19"/>
      <c r="AK187" s="30"/>
      <c r="AL187" s="19"/>
      <c r="AM187" s="26"/>
    </row>
    <row r="188" spans="1:39" ht="18" customHeight="1" x14ac:dyDescent="0.4">
      <c r="A188" s="25"/>
      <c r="B188" s="99"/>
      <c r="C188" s="101"/>
      <c r="D188" s="52" t="s">
        <v>1</v>
      </c>
      <c r="E188" s="53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19"/>
      <c r="AK188" s="30"/>
      <c r="AL188" s="19"/>
      <c r="AM188" s="26"/>
    </row>
    <row r="189" spans="1:39" ht="18" customHeight="1" x14ac:dyDescent="0.4">
      <c r="A189" s="25"/>
      <c r="B189" s="98"/>
      <c r="C189" s="100"/>
      <c r="D189" s="55" t="s">
        <v>0</v>
      </c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19"/>
      <c r="AK189" s="30"/>
      <c r="AL189" s="19"/>
      <c r="AM189" s="26"/>
    </row>
    <row r="190" spans="1:39" ht="18" customHeight="1" x14ac:dyDescent="0.4">
      <c r="A190" s="25"/>
      <c r="B190" s="99"/>
      <c r="C190" s="101"/>
      <c r="D190" s="52" t="s">
        <v>1</v>
      </c>
      <c r="E190" s="53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19"/>
      <c r="AK190" s="30"/>
      <c r="AL190" s="19"/>
      <c r="AM190" s="26"/>
    </row>
    <row r="191" spans="1:39" ht="18" customHeight="1" x14ac:dyDescent="0.4">
      <c r="A191" s="25"/>
      <c r="B191" s="98"/>
      <c r="C191" s="100"/>
      <c r="D191" s="55" t="s">
        <v>0</v>
      </c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19"/>
      <c r="AK191" s="30"/>
      <c r="AL191" s="19"/>
      <c r="AM191" s="26"/>
    </row>
    <row r="192" spans="1:39" ht="18" customHeight="1" x14ac:dyDescent="0.4">
      <c r="A192" s="25"/>
      <c r="B192" s="99"/>
      <c r="C192" s="101"/>
      <c r="D192" s="52" t="s">
        <v>1</v>
      </c>
      <c r="E192" s="53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19"/>
      <c r="AK192" s="30"/>
      <c r="AL192" s="19"/>
      <c r="AM192" s="26"/>
    </row>
    <row r="193" spans="1:39" ht="18" customHeight="1" x14ac:dyDescent="0.4">
      <c r="A193" s="25"/>
      <c r="B193" s="98"/>
      <c r="C193" s="100"/>
      <c r="D193" s="55" t="s">
        <v>0</v>
      </c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19"/>
      <c r="AK193" s="30"/>
      <c r="AL193" s="19"/>
      <c r="AM193" s="26"/>
    </row>
    <row r="194" spans="1:39" ht="18" customHeight="1" x14ac:dyDescent="0.4">
      <c r="A194" s="25"/>
      <c r="B194" s="99"/>
      <c r="C194" s="101"/>
      <c r="D194" s="52" t="s">
        <v>1</v>
      </c>
      <c r="E194" s="53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19"/>
      <c r="AK194" s="30"/>
      <c r="AL194" s="19"/>
      <c r="AM194" s="26"/>
    </row>
    <row r="195" spans="1:39" ht="18" customHeight="1" x14ac:dyDescent="0.4">
      <c r="A195" s="25"/>
      <c r="B195" s="98"/>
      <c r="C195" s="100"/>
      <c r="D195" s="55" t="s">
        <v>0</v>
      </c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19"/>
      <c r="AK195" s="30"/>
      <c r="AL195" s="19"/>
      <c r="AM195" s="26"/>
    </row>
    <row r="196" spans="1:39" ht="18" customHeight="1" x14ac:dyDescent="0.4">
      <c r="A196" s="25"/>
      <c r="B196" s="99"/>
      <c r="C196" s="101"/>
      <c r="D196" s="52" t="s">
        <v>1</v>
      </c>
      <c r="E196" s="53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19"/>
      <c r="AK196" s="30"/>
      <c r="AL196" s="19"/>
      <c r="AM196" s="26"/>
    </row>
    <row r="197" spans="1:39" ht="18" customHeight="1" x14ac:dyDescent="0.4">
      <c r="A197" s="25"/>
      <c r="B197" s="98"/>
      <c r="C197" s="100"/>
      <c r="D197" s="55" t="s">
        <v>0</v>
      </c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69" t="s">
        <v>21</v>
      </c>
      <c r="AK197" s="30"/>
      <c r="AL197" s="69" t="s">
        <v>23</v>
      </c>
      <c r="AM197" s="26"/>
    </row>
    <row r="198" spans="1:39" ht="18" customHeight="1" x14ac:dyDescent="0.4">
      <c r="A198" s="25"/>
      <c r="B198" s="99"/>
      <c r="C198" s="101"/>
      <c r="D198" s="52" t="s">
        <v>1</v>
      </c>
      <c r="E198" s="53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70" t="s">
        <v>22</v>
      </c>
      <c r="AK198" s="30"/>
      <c r="AL198" s="69" t="s">
        <v>22</v>
      </c>
      <c r="AM198" s="26"/>
    </row>
    <row r="199" spans="1:39" ht="18" customHeight="1" x14ac:dyDescent="0.4">
      <c r="A199" s="25"/>
      <c r="B199" s="98"/>
      <c r="C199" s="100"/>
      <c r="D199" s="55" t="s">
        <v>0</v>
      </c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69" t="s">
        <v>24</v>
      </c>
      <c r="AK199" s="30"/>
      <c r="AL199" s="69" t="s">
        <v>24</v>
      </c>
      <c r="AM199" s="26"/>
    </row>
    <row r="200" spans="1:39" ht="18" customHeight="1" x14ac:dyDescent="0.4">
      <c r="A200" s="25"/>
      <c r="B200" s="99"/>
      <c r="C200" s="101"/>
      <c r="D200" s="52" t="s">
        <v>1</v>
      </c>
      <c r="E200" s="53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69" t="s">
        <v>25</v>
      </c>
      <c r="AK200" s="30"/>
      <c r="AL200" s="69" t="s">
        <v>25</v>
      </c>
      <c r="AM200" s="26"/>
    </row>
    <row r="201" spans="1:39" ht="18" customHeight="1" x14ac:dyDescent="0.4">
      <c r="A201" s="25"/>
      <c r="B201" s="98"/>
      <c r="C201" s="100"/>
      <c r="D201" s="55" t="s">
        <v>0</v>
      </c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19"/>
      <c r="AK201" s="30"/>
      <c r="AL201" s="19"/>
      <c r="AM201" s="26"/>
    </row>
    <row r="202" spans="1:39" ht="18" customHeight="1" thickBot="1" x14ac:dyDescent="0.45">
      <c r="A202" s="25"/>
      <c r="B202" s="102"/>
      <c r="C202" s="103"/>
      <c r="D202" s="58" t="s">
        <v>1</v>
      </c>
      <c r="E202" s="59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4"/>
      <c r="AK202" s="31"/>
      <c r="AL202" s="4"/>
      <c r="AM202" s="24"/>
    </row>
    <row r="203" spans="1:39" ht="18" customHeight="1" x14ac:dyDescent="0.4">
      <c r="A203" s="104" t="s">
        <v>17</v>
      </c>
      <c r="B203" s="105"/>
      <c r="C203" s="106"/>
      <c r="D203" s="32" t="s">
        <v>0</v>
      </c>
      <c r="E203" s="34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">
        <f>SUM(COUNTIF(E203:AI203,"■"),COUNTIF(E203:AI203,"▲"))</f>
        <v>0</v>
      </c>
      <c r="AK203" s="47" t="s">
        <v>2</v>
      </c>
      <c r="AL203" s="74">
        <f>COUNTA(E203:AI203)-COUNTIF(E203:AI203,"非")</f>
        <v>0</v>
      </c>
      <c r="AM203" s="46" t="s">
        <v>2</v>
      </c>
    </row>
    <row r="204" spans="1:39" ht="18" customHeight="1" thickBot="1" x14ac:dyDescent="0.45">
      <c r="A204" s="107"/>
      <c r="B204" s="108"/>
      <c r="C204" s="109"/>
      <c r="D204" s="33" t="s">
        <v>1</v>
      </c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8"/>
      <c r="AH204" s="18"/>
      <c r="AI204" s="15"/>
      <c r="AJ204" s="4">
        <f>SUM(COUNTIF(E204:AI204,"■"),COUNTIF(E204:AI204,"▲"),COUNTIF(E204:AI204,"●"))</f>
        <v>0</v>
      </c>
      <c r="AK204" s="48" t="s">
        <v>2</v>
      </c>
      <c r="AL204" s="75">
        <f>COUNTA(E204:AI204)-COUNTIF(E204:AI204,"非")</f>
        <v>0</v>
      </c>
      <c r="AM204" s="5" t="s">
        <v>2</v>
      </c>
    </row>
    <row r="205" spans="1:39" ht="18" customHeight="1" x14ac:dyDescent="0.4">
      <c r="A205" s="21"/>
      <c r="B205" s="3"/>
      <c r="C205" s="3"/>
      <c r="D205" s="110" t="s">
        <v>11</v>
      </c>
      <c r="E205" s="113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92"/>
      <c r="AJ205" s="21" t="str">
        <f>C170&amp;+"月現場休工率（実績）"</f>
        <v>2月現場休工率（実績）</v>
      </c>
      <c r="AK205" s="3"/>
      <c r="AL205" s="3"/>
      <c r="AM205" s="22"/>
    </row>
    <row r="206" spans="1:39" ht="18" customHeight="1" x14ac:dyDescent="0.4">
      <c r="A206" s="25"/>
      <c r="B206" s="70" t="s">
        <v>26</v>
      </c>
      <c r="C206" s="19"/>
      <c r="D206" s="111"/>
      <c r="E206" s="114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3"/>
      <c r="AJ206" s="25" t="s">
        <v>3</v>
      </c>
      <c r="AK206" s="19"/>
      <c r="AL206" s="78">
        <f>AJ204</f>
        <v>0</v>
      </c>
      <c r="AM206" s="26"/>
    </row>
    <row r="207" spans="1:39" ht="18" customHeight="1" x14ac:dyDescent="0.4">
      <c r="A207" s="25"/>
      <c r="B207" s="71" t="s">
        <v>28</v>
      </c>
      <c r="C207" s="72" t="s">
        <v>70</v>
      </c>
      <c r="D207" s="111"/>
      <c r="E207" s="114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3"/>
      <c r="AJ207" s="25" t="s">
        <v>4</v>
      </c>
      <c r="AK207" s="19"/>
      <c r="AL207" s="78">
        <f>AL204</f>
        <v>0</v>
      </c>
      <c r="AM207" s="26"/>
    </row>
    <row r="208" spans="1:39" ht="18" customHeight="1" x14ac:dyDescent="0.4">
      <c r="A208" s="25"/>
      <c r="B208" s="71" t="s">
        <v>31</v>
      </c>
      <c r="C208" s="72" t="s">
        <v>29</v>
      </c>
      <c r="D208" s="111"/>
      <c r="E208" s="114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3"/>
      <c r="AJ208" s="25" t="s">
        <v>5</v>
      </c>
      <c r="AK208" s="19"/>
      <c r="AL208" s="79"/>
      <c r="AM208" s="26"/>
    </row>
    <row r="209" spans="1:40" ht="18" customHeight="1" thickBot="1" x14ac:dyDescent="0.45">
      <c r="A209" s="25"/>
      <c r="B209" s="71" t="s">
        <v>32</v>
      </c>
      <c r="C209" s="72" t="s">
        <v>33</v>
      </c>
      <c r="D209" s="111"/>
      <c r="E209" s="114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3"/>
      <c r="AJ209" s="27"/>
      <c r="AK209" s="20" t="s">
        <v>9</v>
      </c>
      <c r="AL209" s="76" t="str">
        <f>IFERROR(AL206/AL207,"")</f>
        <v/>
      </c>
      <c r="AM209" s="28"/>
    </row>
    <row r="210" spans="1:40" ht="18" customHeight="1" x14ac:dyDescent="0.4">
      <c r="A210" s="25"/>
      <c r="B210" s="71" t="s">
        <v>35</v>
      </c>
      <c r="C210" s="72" t="s">
        <v>36</v>
      </c>
      <c r="D210" s="111"/>
      <c r="E210" s="114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3"/>
      <c r="AJ210" s="21" t="s">
        <v>10</v>
      </c>
      <c r="AK210" s="3"/>
      <c r="AL210" s="3"/>
      <c r="AM210" s="22"/>
    </row>
    <row r="211" spans="1:40" ht="18" customHeight="1" x14ac:dyDescent="0.4">
      <c r="A211" s="25"/>
      <c r="B211" s="71" t="s">
        <v>41</v>
      </c>
      <c r="C211" s="72" t="s">
        <v>37</v>
      </c>
      <c r="D211" s="111"/>
      <c r="E211" s="114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3"/>
      <c r="AJ211" s="25" t="s">
        <v>3</v>
      </c>
      <c r="AK211" s="19"/>
      <c r="AL211" s="78">
        <f>SUM(AL156,AL206)</f>
        <v>0</v>
      </c>
      <c r="AM211" s="26"/>
    </row>
    <row r="212" spans="1:40" ht="18" customHeight="1" x14ac:dyDescent="0.4">
      <c r="A212" s="25"/>
      <c r="B212" s="71" t="s">
        <v>39</v>
      </c>
      <c r="C212" s="72" t="s">
        <v>38</v>
      </c>
      <c r="D212" s="111"/>
      <c r="E212" s="114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3"/>
      <c r="AJ212" s="25" t="s">
        <v>4</v>
      </c>
      <c r="AK212" s="19"/>
      <c r="AL212" s="78">
        <f>SUM(AL157,AL207)</f>
        <v>0</v>
      </c>
      <c r="AM212" s="26"/>
    </row>
    <row r="213" spans="1:40" ht="18" customHeight="1" x14ac:dyDescent="0.4">
      <c r="A213" s="25"/>
      <c r="B213" s="19"/>
      <c r="C213" s="72"/>
      <c r="D213" s="111"/>
      <c r="E213" s="114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3"/>
      <c r="AJ213" s="25" t="s">
        <v>5</v>
      </c>
      <c r="AK213" s="19"/>
      <c r="AL213" s="19"/>
      <c r="AM213" s="26"/>
    </row>
    <row r="214" spans="1:40" ht="18" customHeight="1" thickBot="1" x14ac:dyDescent="0.45">
      <c r="A214" s="23"/>
      <c r="B214" s="4"/>
      <c r="C214" s="73"/>
      <c r="D214" s="112"/>
      <c r="E214" s="115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4"/>
      <c r="AJ214" s="23"/>
      <c r="AK214" s="4" t="s">
        <v>9</v>
      </c>
      <c r="AL214" s="77" t="str">
        <f>IFERROR(AL211/AL212,"")</f>
        <v/>
      </c>
      <c r="AM214" s="24"/>
    </row>
    <row r="215" spans="1:40" ht="8.25" customHeight="1" x14ac:dyDescent="0.4"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</row>
    <row r="216" spans="1:40" ht="18" customHeight="1" x14ac:dyDescent="0.4">
      <c r="B216" s="95" t="s">
        <v>14</v>
      </c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7"/>
    </row>
    <row r="217" spans="1:40" ht="18" customHeight="1" x14ac:dyDescent="0.4">
      <c r="B217" s="83" t="s">
        <v>13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5"/>
      <c r="AM217" s="43"/>
      <c r="AN217" s="43"/>
    </row>
    <row r="218" spans="1:40" ht="18" customHeight="1" x14ac:dyDescent="0.4">
      <c r="B218" s="83" t="s">
        <v>15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5"/>
      <c r="AM218" s="43"/>
      <c r="AN218" s="43"/>
    </row>
    <row r="219" spans="1:40" ht="18" customHeight="1" x14ac:dyDescent="0.4">
      <c r="B219" s="86" t="s">
        <v>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8"/>
      <c r="AM219" s="43"/>
      <c r="AN219" s="43"/>
    </row>
    <row r="220" spans="1:40" ht="9" customHeight="1" x14ac:dyDescent="0.4"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</row>
    <row r="221" spans="1:40" ht="15" customHeight="1" x14ac:dyDescent="0.4">
      <c r="A221" s="117" t="s">
        <v>8</v>
      </c>
      <c r="B221" s="117"/>
      <c r="C221" s="117"/>
      <c r="D221" s="117"/>
      <c r="E221" s="45"/>
      <c r="F221" s="45"/>
      <c r="G221" s="68" t="s">
        <v>20</v>
      </c>
      <c r="H221" s="118">
        <f>H166</f>
        <v>0</v>
      </c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45"/>
      <c r="AB221" s="45"/>
      <c r="AC221" s="45"/>
      <c r="AD221" s="45"/>
      <c r="AE221" s="45"/>
      <c r="AF221" s="45"/>
      <c r="AG221" s="45"/>
      <c r="AH221" s="45"/>
      <c r="AI221" s="45"/>
    </row>
    <row r="222" spans="1:40" ht="15" customHeight="1" thickBot="1" x14ac:dyDescent="0.45">
      <c r="A222" s="117"/>
      <c r="B222" s="117"/>
      <c r="C222" s="117"/>
      <c r="D222" s="117"/>
      <c r="E222" s="45"/>
      <c r="F222" s="45"/>
      <c r="G222" s="82" t="str">
        <f>G167</f>
        <v>請負者名：</v>
      </c>
      <c r="H222" s="116">
        <f>H167</f>
        <v>0</v>
      </c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</row>
    <row r="223" spans="1:40" ht="18.95" hidden="1" customHeight="1" x14ac:dyDescent="0.4">
      <c r="A223" s="45"/>
      <c r="B223" s="45"/>
      <c r="C223" s="45"/>
      <c r="D223" s="45"/>
      <c r="E223" s="36">
        <f>DATE($B225+2018,$C225,1)</f>
        <v>43891</v>
      </c>
      <c r="F223" s="36">
        <f>DATE($B225+2018,$C225,2)</f>
        <v>43892</v>
      </c>
      <c r="G223" s="36">
        <f>DATE($B225+2018,$C225,3)</f>
        <v>43893</v>
      </c>
      <c r="H223" s="36">
        <f>DATE($B225+2018,$C225,4)</f>
        <v>43894</v>
      </c>
      <c r="I223" s="36">
        <f>DATE($B225+2018,$C225,5)</f>
        <v>43895</v>
      </c>
      <c r="J223" s="36">
        <f>DATE($B225+2018,$C225,6)</f>
        <v>43896</v>
      </c>
      <c r="K223" s="36">
        <f>DATE($B225+2018,$C225,7)</f>
        <v>43897</v>
      </c>
      <c r="L223" s="36">
        <f>DATE($B225+2018,$C225,8)</f>
        <v>43898</v>
      </c>
      <c r="M223" s="36">
        <f>DATE($B225+2018,$C225,9)</f>
        <v>43899</v>
      </c>
      <c r="N223" s="36">
        <f>DATE($B225+2018,$C225,10)</f>
        <v>43900</v>
      </c>
      <c r="O223" s="36">
        <f>DATE($B225+2018,$C225,11)</f>
        <v>43901</v>
      </c>
      <c r="P223" s="36">
        <f>DATE($B225+2018,$C225,12)</f>
        <v>43902</v>
      </c>
      <c r="Q223" s="36">
        <f>DATE($B225+2018,$C225,13)</f>
        <v>43903</v>
      </c>
      <c r="R223" s="36">
        <f>DATE($B225+2018,$C225,14)</f>
        <v>43904</v>
      </c>
      <c r="S223" s="36">
        <f>DATE($B225+2018,$C225,15)</f>
        <v>43905</v>
      </c>
      <c r="T223" s="36">
        <f>DATE($B225+2018,$C225,16)</f>
        <v>43906</v>
      </c>
      <c r="U223" s="36">
        <f>DATE($B225+2018,$C225,17)</f>
        <v>43907</v>
      </c>
      <c r="V223" s="36">
        <f>DATE($B225+2018,$C225,18)</f>
        <v>43908</v>
      </c>
      <c r="W223" s="36">
        <f>DATE($B225+2018,$C225,19)</f>
        <v>43909</v>
      </c>
      <c r="X223" s="36">
        <f>DATE($B225+2018,$C225,20)</f>
        <v>43910</v>
      </c>
      <c r="Y223" s="36">
        <f>DATE($B225+2018,$C225,21)</f>
        <v>43911</v>
      </c>
      <c r="Z223" s="36">
        <f>DATE($B225+2018,$C225,22)</f>
        <v>43912</v>
      </c>
      <c r="AA223" s="36">
        <f>DATE($B225+2018,$C225,23)</f>
        <v>43913</v>
      </c>
      <c r="AB223" s="36">
        <f>DATE($B225+2018,$C225,24)</f>
        <v>43914</v>
      </c>
      <c r="AC223" s="36">
        <f>DATE($B225+2018,$C225,25)</f>
        <v>43915</v>
      </c>
      <c r="AD223" s="36">
        <f>DATE($B225+2018,$C225,26)</f>
        <v>43916</v>
      </c>
      <c r="AE223" s="36">
        <f>DATE($B225+2018,$C225,27)</f>
        <v>43917</v>
      </c>
      <c r="AF223" s="36">
        <f>DATE($B225+2018,$C225,28)</f>
        <v>43918</v>
      </c>
      <c r="AG223" s="36">
        <f>DATE($B225+2018,$C225,29)</f>
        <v>43919</v>
      </c>
      <c r="AH223" s="36">
        <f>DATE($B225+2018,$C225,30)</f>
        <v>43920</v>
      </c>
      <c r="AI223" s="36">
        <f>DATE($B225+2018,$C225,31)</f>
        <v>43921</v>
      </c>
    </row>
    <row r="224" spans="1:40" ht="18.95" hidden="1" customHeight="1" thickBot="1" x14ac:dyDescent="0.45">
      <c r="A224" s="45"/>
      <c r="B224" s="45"/>
      <c r="C224" s="45"/>
      <c r="D224" s="45"/>
      <c r="E224" s="64">
        <f>IF(E225="","",IF(OR(E227="祝",E227="休"),1,WEEKDAY(E223,1)))</f>
        <v>1</v>
      </c>
      <c r="F224" s="64">
        <f t="shared" ref="F224" si="113">IF(F225="","",IF(OR(F227="祝",F227="休"),1,WEEKDAY(F223,1)))</f>
        <v>2</v>
      </c>
      <c r="G224" s="64">
        <f t="shared" ref="G224" si="114">IF(G225="","",IF(OR(G227="祝",G227="休"),1,WEEKDAY(G223,1)))</f>
        <v>3</v>
      </c>
      <c r="H224" s="64">
        <f t="shared" ref="H224" si="115">IF(H225="","",IF(OR(H227="祝",H227="休"),1,WEEKDAY(H223,1)))</f>
        <v>4</v>
      </c>
      <c r="I224" s="64">
        <f t="shared" ref="I224" si="116">IF(I225="","",IF(OR(I227="祝",I227="休"),1,WEEKDAY(I223,1)))</f>
        <v>5</v>
      </c>
      <c r="J224" s="64">
        <f t="shared" ref="J224" si="117">IF(J225="","",IF(OR(J227="祝",J227="休"),1,WEEKDAY(J223,1)))</f>
        <v>6</v>
      </c>
      <c r="K224" s="64">
        <f t="shared" ref="K224" si="118">IF(K225="","",IF(OR(K227="祝",K227="休"),1,WEEKDAY(K223,1)))</f>
        <v>7</v>
      </c>
      <c r="L224" s="64">
        <f t="shared" ref="L224" si="119">IF(L225="","",IF(OR(L227="祝",L227="休"),1,WEEKDAY(L223,1)))</f>
        <v>1</v>
      </c>
      <c r="M224" s="64">
        <f t="shared" ref="M224" si="120">IF(M225="","",IF(OR(M227="祝",M227="休"),1,WEEKDAY(M223,1)))</f>
        <v>2</v>
      </c>
      <c r="N224" s="64">
        <f t="shared" ref="N224" si="121">IF(N225="","",IF(OR(N227="祝",N227="休"),1,WEEKDAY(N223,1)))</f>
        <v>3</v>
      </c>
      <c r="O224" s="64">
        <f t="shared" ref="O224" si="122">IF(O225="","",IF(OR(O227="祝",O227="休"),1,WEEKDAY(O223,1)))</f>
        <v>4</v>
      </c>
      <c r="P224" s="64">
        <f t="shared" ref="P224" si="123">IF(P225="","",IF(OR(P227="祝",P227="休"),1,WEEKDAY(P223,1)))</f>
        <v>5</v>
      </c>
      <c r="Q224" s="64">
        <f t="shared" ref="Q224" si="124">IF(Q225="","",IF(OR(Q227="祝",Q227="休"),1,WEEKDAY(Q223,1)))</f>
        <v>6</v>
      </c>
      <c r="R224" s="64">
        <f t="shared" ref="R224" si="125">IF(R225="","",IF(OR(R227="祝",R227="休"),1,WEEKDAY(R223,1)))</f>
        <v>7</v>
      </c>
      <c r="S224" s="64">
        <f t="shared" ref="S224" si="126">IF(S225="","",IF(OR(S227="祝",S227="休"),1,WEEKDAY(S223,1)))</f>
        <v>1</v>
      </c>
      <c r="T224" s="64">
        <f t="shared" ref="T224" si="127">IF(T225="","",IF(OR(T227="祝",T227="休"),1,WEEKDAY(T223,1)))</f>
        <v>2</v>
      </c>
      <c r="U224" s="64">
        <f t="shared" ref="U224" si="128">IF(U225="","",IF(OR(U227="祝",U227="休"),1,WEEKDAY(U223,1)))</f>
        <v>3</v>
      </c>
      <c r="V224" s="64">
        <f t="shared" ref="V224" si="129">IF(V225="","",IF(OR(V227="祝",V227="休"),1,WEEKDAY(V223,1)))</f>
        <v>4</v>
      </c>
      <c r="W224" s="64">
        <f t="shared" ref="W224" si="130">IF(W225="","",IF(OR(W227="祝",W227="休"),1,WEEKDAY(W223,1)))</f>
        <v>5</v>
      </c>
      <c r="X224" s="64">
        <f t="shared" ref="X224" si="131">IF(X225="","",IF(OR(X227="祝",X227="休"),1,WEEKDAY(X223,1)))</f>
        <v>1</v>
      </c>
      <c r="Y224" s="64">
        <f t="shared" ref="Y224" si="132">IF(Y225="","",IF(OR(Y227="祝",Y227="休"),1,WEEKDAY(Y223,1)))</f>
        <v>7</v>
      </c>
      <c r="Z224" s="64">
        <f t="shared" ref="Z224" si="133">IF(Z225="","",IF(OR(Z227="祝",Z227="休"),1,WEEKDAY(Z223,1)))</f>
        <v>1</v>
      </c>
      <c r="AA224" s="64">
        <f t="shared" ref="AA224" si="134">IF(AA225="","",IF(OR(AA227="祝",AA227="休"),1,WEEKDAY(AA223,1)))</f>
        <v>2</v>
      </c>
      <c r="AB224" s="64">
        <f t="shared" ref="AB224" si="135">IF(AB225="","",IF(OR(AB227="祝",AB227="休"),1,WEEKDAY(AB223,1)))</f>
        <v>3</v>
      </c>
      <c r="AC224" s="64">
        <f t="shared" ref="AC224" si="136">IF(AC225="","",IF(OR(AC227="祝",AC227="休"),1,WEEKDAY(AC223,1)))</f>
        <v>4</v>
      </c>
      <c r="AD224" s="64">
        <f t="shared" ref="AD224" si="137">IF(AD225="","",IF(OR(AD227="祝",AD227="休"),1,WEEKDAY(AD223,1)))</f>
        <v>5</v>
      </c>
      <c r="AE224" s="64">
        <f t="shared" ref="AE224" si="138">IF(AE225="","",IF(OR(AE227="祝",AE227="休"),1,WEEKDAY(AE223,1)))</f>
        <v>6</v>
      </c>
      <c r="AF224" s="64">
        <f t="shared" ref="AF224" si="139">IF(AF225="","",IF(OR(AF227="祝",AF227="休"),1,WEEKDAY(AF223,1)))</f>
        <v>7</v>
      </c>
      <c r="AG224" s="64">
        <f t="shared" ref="AG224" si="140">IF(AG225="","",IF(OR(AG227="祝",AG227="休"),1,WEEKDAY(AG223,1)))</f>
        <v>1</v>
      </c>
      <c r="AH224" s="64">
        <f t="shared" ref="AH224" si="141">IF(AH225="","",IF(OR(AH227="祝",AH227="休"),1,WEEKDAY(AH223,1)))</f>
        <v>2</v>
      </c>
      <c r="AI224" s="64">
        <f t="shared" ref="AI224" si="142">IF(AI225="","",IF(OR(AI227="祝",AI227="休"),1,WEEKDAY(AI223,1)))</f>
        <v>3</v>
      </c>
    </row>
    <row r="225" spans="1:39" ht="18" customHeight="1" x14ac:dyDescent="0.4">
      <c r="A225" s="21"/>
      <c r="B225" s="66">
        <f>IF(C170+1=13,B170+1,B170)</f>
        <v>2</v>
      </c>
      <c r="C225" s="67">
        <f>IF(C170+1=13,1,C170+1)</f>
        <v>3</v>
      </c>
      <c r="D225" s="6"/>
      <c r="E225" s="16">
        <f t="shared" ref="E225:AI225" si="143">IF($C$225=MONTH(E223),DAY(E223),"")</f>
        <v>1</v>
      </c>
      <c r="F225" s="17">
        <f t="shared" si="143"/>
        <v>2</v>
      </c>
      <c r="G225" s="17">
        <f t="shared" si="143"/>
        <v>3</v>
      </c>
      <c r="H225" s="17">
        <f t="shared" si="143"/>
        <v>4</v>
      </c>
      <c r="I225" s="17">
        <f t="shared" si="143"/>
        <v>5</v>
      </c>
      <c r="J225" s="17">
        <f t="shared" si="143"/>
        <v>6</v>
      </c>
      <c r="K225" s="17">
        <f t="shared" si="143"/>
        <v>7</v>
      </c>
      <c r="L225" s="17">
        <f t="shared" si="143"/>
        <v>8</v>
      </c>
      <c r="M225" s="17">
        <f t="shared" si="143"/>
        <v>9</v>
      </c>
      <c r="N225" s="17">
        <f t="shared" si="143"/>
        <v>10</v>
      </c>
      <c r="O225" s="17">
        <f t="shared" si="143"/>
        <v>11</v>
      </c>
      <c r="P225" s="17">
        <f t="shared" si="143"/>
        <v>12</v>
      </c>
      <c r="Q225" s="17">
        <f t="shared" si="143"/>
        <v>13</v>
      </c>
      <c r="R225" s="17">
        <f t="shared" si="143"/>
        <v>14</v>
      </c>
      <c r="S225" s="17">
        <f t="shared" si="143"/>
        <v>15</v>
      </c>
      <c r="T225" s="17">
        <f t="shared" si="143"/>
        <v>16</v>
      </c>
      <c r="U225" s="17">
        <f t="shared" si="143"/>
        <v>17</v>
      </c>
      <c r="V225" s="17">
        <f t="shared" si="143"/>
        <v>18</v>
      </c>
      <c r="W225" s="17">
        <f t="shared" si="143"/>
        <v>19</v>
      </c>
      <c r="X225" s="17">
        <f t="shared" si="143"/>
        <v>20</v>
      </c>
      <c r="Y225" s="17">
        <f t="shared" si="143"/>
        <v>21</v>
      </c>
      <c r="Z225" s="17">
        <f t="shared" si="143"/>
        <v>22</v>
      </c>
      <c r="AA225" s="17">
        <f t="shared" si="143"/>
        <v>23</v>
      </c>
      <c r="AB225" s="17">
        <f t="shared" si="143"/>
        <v>24</v>
      </c>
      <c r="AC225" s="17">
        <f t="shared" si="143"/>
        <v>25</v>
      </c>
      <c r="AD225" s="17">
        <f t="shared" si="143"/>
        <v>26</v>
      </c>
      <c r="AE225" s="17">
        <f t="shared" si="143"/>
        <v>27</v>
      </c>
      <c r="AF225" s="17">
        <f t="shared" si="143"/>
        <v>28</v>
      </c>
      <c r="AG225" s="17">
        <f t="shared" si="143"/>
        <v>29</v>
      </c>
      <c r="AH225" s="17">
        <f t="shared" si="143"/>
        <v>30</v>
      </c>
      <c r="AI225" s="17">
        <f t="shared" si="143"/>
        <v>31</v>
      </c>
      <c r="AJ225" s="105" t="s">
        <v>12</v>
      </c>
      <c r="AK225" s="105"/>
      <c r="AL225" s="105"/>
      <c r="AM225" s="119"/>
    </row>
    <row r="226" spans="1:39" ht="18" customHeight="1" thickBot="1" x14ac:dyDescent="0.45">
      <c r="A226" s="23"/>
      <c r="B226" s="44"/>
      <c r="C226" s="41"/>
      <c r="D226" s="42"/>
      <c r="E226" s="10" t="str">
        <f t="shared" ref="E226:AI226" si="144">IF(E225="","",TEXT(E223,"aaa"))</f>
        <v>日</v>
      </c>
      <c r="F226" s="11" t="str">
        <f t="shared" si="144"/>
        <v>月</v>
      </c>
      <c r="G226" s="11" t="str">
        <f t="shared" si="144"/>
        <v>火</v>
      </c>
      <c r="H226" s="11" t="str">
        <f t="shared" si="144"/>
        <v>水</v>
      </c>
      <c r="I226" s="11" t="str">
        <f t="shared" si="144"/>
        <v>木</v>
      </c>
      <c r="J226" s="11" t="str">
        <f t="shared" si="144"/>
        <v>金</v>
      </c>
      <c r="K226" s="11" t="str">
        <f t="shared" si="144"/>
        <v>土</v>
      </c>
      <c r="L226" s="11" t="str">
        <f t="shared" si="144"/>
        <v>日</v>
      </c>
      <c r="M226" s="11" t="str">
        <f t="shared" si="144"/>
        <v>月</v>
      </c>
      <c r="N226" s="11" t="str">
        <f t="shared" si="144"/>
        <v>火</v>
      </c>
      <c r="O226" s="11" t="str">
        <f t="shared" si="144"/>
        <v>水</v>
      </c>
      <c r="P226" s="11" t="str">
        <f t="shared" si="144"/>
        <v>木</v>
      </c>
      <c r="Q226" s="11" t="str">
        <f t="shared" si="144"/>
        <v>金</v>
      </c>
      <c r="R226" s="11" t="str">
        <f t="shared" si="144"/>
        <v>土</v>
      </c>
      <c r="S226" s="11" t="str">
        <f t="shared" si="144"/>
        <v>日</v>
      </c>
      <c r="T226" s="11" t="str">
        <f t="shared" si="144"/>
        <v>月</v>
      </c>
      <c r="U226" s="11" t="str">
        <f t="shared" si="144"/>
        <v>火</v>
      </c>
      <c r="V226" s="11" t="str">
        <f t="shared" si="144"/>
        <v>水</v>
      </c>
      <c r="W226" s="11" t="str">
        <f t="shared" si="144"/>
        <v>木</v>
      </c>
      <c r="X226" s="11" t="str">
        <f t="shared" si="144"/>
        <v>金</v>
      </c>
      <c r="Y226" s="11" t="str">
        <f t="shared" si="144"/>
        <v>土</v>
      </c>
      <c r="Z226" s="11" t="str">
        <f t="shared" si="144"/>
        <v>日</v>
      </c>
      <c r="AA226" s="11" t="str">
        <f t="shared" si="144"/>
        <v>月</v>
      </c>
      <c r="AB226" s="11" t="str">
        <f t="shared" si="144"/>
        <v>火</v>
      </c>
      <c r="AC226" s="11" t="str">
        <f t="shared" si="144"/>
        <v>水</v>
      </c>
      <c r="AD226" s="11" t="str">
        <f t="shared" si="144"/>
        <v>木</v>
      </c>
      <c r="AE226" s="11" t="str">
        <f t="shared" si="144"/>
        <v>金</v>
      </c>
      <c r="AF226" s="11" t="str">
        <f t="shared" si="144"/>
        <v>土</v>
      </c>
      <c r="AG226" s="11" t="str">
        <f t="shared" si="144"/>
        <v>日</v>
      </c>
      <c r="AH226" s="11" t="str">
        <f t="shared" si="144"/>
        <v>月</v>
      </c>
      <c r="AI226" s="11" t="str">
        <f t="shared" si="144"/>
        <v>火</v>
      </c>
      <c r="AJ226" s="120"/>
      <c r="AK226" s="120"/>
      <c r="AL226" s="120"/>
      <c r="AM226" s="121"/>
    </row>
    <row r="227" spans="1:39" ht="18" customHeight="1" x14ac:dyDescent="0.4">
      <c r="A227" s="25"/>
      <c r="B227" s="7" t="s">
        <v>6</v>
      </c>
      <c r="C227" s="8" t="s">
        <v>7</v>
      </c>
      <c r="D227" s="9"/>
      <c r="E227" s="12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 t="s">
        <v>58</v>
      </c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22"/>
      <c r="AK227" s="122"/>
      <c r="AL227" s="122"/>
      <c r="AM227" s="123"/>
    </row>
    <row r="228" spans="1:39" ht="18" customHeight="1" x14ac:dyDescent="0.4">
      <c r="A228" s="25"/>
      <c r="B228" s="102"/>
      <c r="C228" s="103"/>
      <c r="D228" s="49" t="s">
        <v>0</v>
      </c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65"/>
      <c r="AK228" s="29"/>
      <c r="AL228" s="19"/>
      <c r="AM228" s="26"/>
    </row>
    <row r="229" spans="1:39" ht="18" customHeight="1" x14ac:dyDescent="0.4">
      <c r="A229" s="25"/>
      <c r="B229" s="99"/>
      <c r="C229" s="101"/>
      <c r="D229" s="52" t="s">
        <v>1</v>
      </c>
      <c r="E229" s="53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19"/>
      <c r="AK229" s="30"/>
      <c r="AL229" s="19"/>
      <c r="AM229" s="26"/>
    </row>
    <row r="230" spans="1:39" ht="18" customHeight="1" x14ac:dyDescent="0.4">
      <c r="A230" s="25"/>
      <c r="B230" s="98"/>
      <c r="C230" s="100"/>
      <c r="D230" s="55" t="s">
        <v>0</v>
      </c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19"/>
      <c r="AK230" s="30"/>
      <c r="AL230" s="19"/>
      <c r="AM230" s="26"/>
    </row>
    <row r="231" spans="1:39" ht="18" customHeight="1" x14ac:dyDescent="0.4">
      <c r="A231" s="25"/>
      <c r="B231" s="99"/>
      <c r="C231" s="101"/>
      <c r="D231" s="52" t="s">
        <v>1</v>
      </c>
      <c r="E231" s="53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19"/>
      <c r="AK231" s="30"/>
      <c r="AL231" s="19"/>
      <c r="AM231" s="26"/>
    </row>
    <row r="232" spans="1:39" ht="18" customHeight="1" x14ac:dyDescent="0.4">
      <c r="A232" s="25"/>
      <c r="B232" s="98"/>
      <c r="C232" s="100"/>
      <c r="D232" s="55" t="s">
        <v>0</v>
      </c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19"/>
      <c r="AK232" s="30"/>
      <c r="AL232" s="19"/>
      <c r="AM232" s="26"/>
    </row>
    <row r="233" spans="1:39" ht="18" customHeight="1" x14ac:dyDescent="0.4">
      <c r="A233" s="25"/>
      <c r="B233" s="99"/>
      <c r="C233" s="101"/>
      <c r="D233" s="52" t="s">
        <v>1</v>
      </c>
      <c r="E233" s="53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19"/>
      <c r="AK233" s="30"/>
      <c r="AL233" s="19"/>
      <c r="AM233" s="26"/>
    </row>
    <row r="234" spans="1:39" ht="18" customHeight="1" x14ac:dyDescent="0.4">
      <c r="A234" s="25"/>
      <c r="B234" s="98"/>
      <c r="C234" s="100"/>
      <c r="D234" s="55" t="s">
        <v>0</v>
      </c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19"/>
      <c r="AK234" s="30"/>
      <c r="AL234" s="19"/>
      <c r="AM234" s="26"/>
    </row>
    <row r="235" spans="1:39" ht="18" customHeight="1" x14ac:dyDescent="0.4">
      <c r="A235" s="25"/>
      <c r="B235" s="99"/>
      <c r="C235" s="101"/>
      <c r="D235" s="52" t="s">
        <v>1</v>
      </c>
      <c r="E235" s="53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19"/>
      <c r="AK235" s="30"/>
      <c r="AL235" s="19"/>
      <c r="AM235" s="26"/>
    </row>
    <row r="236" spans="1:39" ht="18" customHeight="1" x14ac:dyDescent="0.4">
      <c r="A236" s="25"/>
      <c r="B236" s="98"/>
      <c r="C236" s="100"/>
      <c r="D236" s="55" t="s">
        <v>0</v>
      </c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19"/>
      <c r="AK236" s="30"/>
      <c r="AL236" s="19"/>
      <c r="AM236" s="26"/>
    </row>
    <row r="237" spans="1:39" ht="18" customHeight="1" x14ac:dyDescent="0.4">
      <c r="A237" s="25"/>
      <c r="B237" s="99"/>
      <c r="C237" s="101"/>
      <c r="D237" s="52" t="s">
        <v>1</v>
      </c>
      <c r="E237" s="53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19"/>
      <c r="AK237" s="30"/>
      <c r="AL237" s="19"/>
      <c r="AM237" s="26"/>
    </row>
    <row r="238" spans="1:39" ht="18" customHeight="1" x14ac:dyDescent="0.4">
      <c r="A238" s="25"/>
      <c r="B238" s="98"/>
      <c r="C238" s="100"/>
      <c r="D238" s="55" t="s">
        <v>0</v>
      </c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19"/>
      <c r="AK238" s="30"/>
      <c r="AL238" s="19"/>
      <c r="AM238" s="26"/>
    </row>
    <row r="239" spans="1:39" ht="18" customHeight="1" x14ac:dyDescent="0.4">
      <c r="A239" s="25" t="s">
        <v>18</v>
      </c>
      <c r="B239" s="99"/>
      <c r="C239" s="101"/>
      <c r="D239" s="52" t="s">
        <v>1</v>
      </c>
      <c r="E239" s="53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19"/>
      <c r="AK239" s="30"/>
      <c r="AL239" s="19"/>
      <c r="AM239" s="26"/>
    </row>
    <row r="240" spans="1:39" ht="18" customHeight="1" x14ac:dyDescent="0.4">
      <c r="A240" s="25" t="s">
        <v>19</v>
      </c>
      <c r="B240" s="98"/>
      <c r="C240" s="100"/>
      <c r="D240" s="55" t="s">
        <v>0</v>
      </c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19"/>
      <c r="AK240" s="30"/>
      <c r="AL240" s="19"/>
      <c r="AM240" s="26"/>
    </row>
    <row r="241" spans="1:39" ht="18" customHeight="1" x14ac:dyDescent="0.4">
      <c r="A241" s="25"/>
      <c r="B241" s="99"/>
      <c r="C241" s="101"/>
      <c r="D241" s="52" t="s">
        <v>1</v>
      </c>
      <c r="E241" s="53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19"/>
      <c r="AK241" s="30"/>
      <c r="AL241" s="19"/>
      <c r="AM241" s="26"/>
    </row>
    <row r="242" spans="1:39" ht="18" customHeight="1" x14ac:dyDescent="0.4">
      <c r="A242" s="25"/>
      <c r="B242" s="98"/>
      <c r="C242" s="100"/>
      <c r="D242" s="55" t="s">
        <v>0</v>
      </c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19"/>
      <c r="AK242" s="30"/>
      <c r="AL242" s="19"/>
      <c r="AM242" s="26"/>
    </row>
    <row r="243" spans="1:39" ht="18" customHeight="1" x14ac:dyDescent="0.4">
      <c r="A243" s="25"/>
      <c r="B243" s="99"/>
      <c r="C243" s="101"/>
      <c r="D243" s="52" t="s">
        <v>1</v>
      </c>
      <c r="E243" s="53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19"/>
      <c r="AK243" s="30"/>
      <c r="AL243" s="19"/>
      <c r="AM243" s="26"/>
    </row>
    <row r="244" spans="1:39" ht="18" customHeight="1" x14ac:dyDescent="0.4">
      <c r="A244" s="25"/>
      <c r="B244" s="98"/>
      <c r="C244" s="100"/>
      <c r="D244" s="55" t="s">
        <v>0</v>
      </c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19"/>
      <c r="AK244" s="30"/>
      <c r="AL244" s="19"/>
      <c r="AM244" s="26"/>
    </row>
    <row r="245" spans="1:39" ht="18" customHeight="1" x14ac:dyDescent="0.4">
      <c r="A245" s="25"/>
      <c r="B245" s="99"/>
      <c r="C245" s="101"/>
      <c r="D245" s="52" t="s">
        <v>1</v>
      </c>
      <c r="E245" s="53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19"/>
      <c r="AK245" s="30"/>
      <c r="AL245" s="19"/>
      <c r="AM245" s="26"/>
    </row>
    <row r="246" spans="1:39" ht="18" customHeight="1" x14ac:dyDescent="0.4">
      <c r="A246" s="25"/>
      <c r="B246" s="98"/>
      <c r="C246" s="100"/>
      <c r="D246" s="55" t="s">
        <v>0</v>
      </c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19"/>
      <c r="AK246" s="30"/>
      <c r="AL246" s="19"/>
      <c r="AM246" s="26"/>
    </row>
    <row r="247" spans="1:39" ht="18" customHeight="1" x14ac:dyDescent="0.4">
      <c r="A247" s="25"/>
      <c r="B247" s="99"/>
      <c r="C247" s="101"/>
      <c r="D247" s="52" t="s">
        <v>1</v>
      </c>
      <c r="E247" s="53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19"/>
      <c r="AK247" s="30"/>
      <c r="AL247" s="19"/>
      <c r="AM247" s="26"/>
    </row>
    <row r="248" spans="1:39" ht="18" customHeight="1" x14ac:dyDescent="0.4">
      <c r="A248" s="25"/>
      <c r="B248" s="98"/>
      <c r="C248" s="100"/>
      <c r="D248" s="55" t="s">
        <v>0</v>
      </c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19"/>
      <c r="AK248" s="30"/>
      <c r="AL248" s="19"/>
      <c r="AM248" s="26"/>
    </row>
    <row r="249" spans="1:39" ht="18" customHeight="1" x14ac:dyDescent="0.4">
      <c r="A249" s="25"/>
      <c r="B249" s="99"/>
      <c r="C249" s="101"/>
      <c r="D249" s="52" t="s">
        <v>1</v>
      </c>
      <c r="E249" s="53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19"/>
      <c r="AK249" s="30"/>
      <c r="AL249" s="19"/>
      <c r="AM249" s="26"/>
    </row>
    <row r="250" spans="1:39" ht="18" customHeight="1" x14ac:dyDescent="0.4">
      <c r="A250" s="25"/>
      <c r="B250" s="98"/>
      <c r="C250" s="100"/>
      <c r="D250" s="55" t="s">
        <v>0</v>
      </c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19"/>
      <c r="AK250" s="30"/>
      <c r="AL250" s="19"/>
      <c r="AM250" s="26"/>
    </row>
    <row r="251" spans="1:39" ht="18" customHeight="1" x14ac:dyDescent="0.4">
      <c r="A251" s="25"/>
      <c r="B251" s="99"/>
      <c r="C251" s="101"/>
      <c r="D251" s="52" t="s">
        <v>1</v>
      </c>
      <c r="E251" s="53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19"/>
      <c r="AK251" s="30"/>
      <c r="AL251" s="19"/>
      <c r="AM251" s="26"/>
    </row>
    <row r="252" spans="1:39" ht="18" customHeight="1" x14ac:dyDescent="0.4">
      <c r="A252" s="25"/>
      <c r="B252" s="98"/>
      <c r="C252" s="100"/>
      <c r="D252" s="55" t="s">
        <v>0</v>
      </c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69" t="s">
        <v>21</v>
      </c>
      <c r="AK252" s="30"/>
      <c r="AL252" s="69" t="s">
        <v>23</v>
      </c>
      <c r="AM252" s="26"/>
    </row>
    <row r="253" spans="1:39" ht="18" customHeight="1" x14ac:dyDescent="0.4">
      <c r="A253" s="25"/>
      <c r="B253" s="99"/>
      <c r="C253" s="101"/>
      <c r="D253" s="52" t="s">
        <v>1</v>
      </c>
      <c r="E253" s="53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70" t="s">
        <v>22</v>
      </c>
      <c r="AK253" s="30"/>
      <c r="AL253" s="69" t="s">
        <v>22</v>
      </c>
      <c r="AM253" s="26"/>
    </row>
    <row r="254" spans="1:39" ht="18" customHeight="1" x14ac:dyDescent="0.4">
      <c r="A254" s="25"/>
      <c r="B254" s="98"/>
      <c r="C254" s="100"/>
      <c r="D254" s="55" t="s">
        <v>0</v>
      </c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69" t="s">
        <v>24</v>
      </c>
      <c r="AK254" s="30"/>
      <c r="AL254" s="69" t="s">
        <v>24</v>
      </c>
      <c r="AM254" s="26"/>
    </row>
    <row r="255" spans="1:39" ht="18" customHeight="1" x14ac:dyDescent="0.4">
      <c r="A255" s="25"/>
      <c r="B255" s="99"/>
      <c r="C255" s="101"/>
      <c r="D255" s="52" t="s">
        <v>1</v>
      </c>
      <c r="E255" s="53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69" t="s">
        <v>25</v>
      </c>
      <c r="AK255" s="30"/>
      <c r="AL255" s="69" t="s">
        <v>25</v>
      </c>
      <c r="AM255" s="26"/>
    </row>
    <row r="256" spans="1:39" ht="18" customHeight="1" x14ac:dyDescent="0.4">
      <c r="A256" s="25"/>
      <c r="B256" s="98"/>
      <c r="C256" s="100"/>
      <c r="D256" s="55" t="s">
        <v>0</v>
      </c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19"/>
      <c r="AK256" s="30"/>
      <c r="AL256" s="19"/>
      <c r="AM256" s="26"/>
    </row>
    <row r="257" spans="1:40" ht="18" customHeight="1" thickBot="1" x14ac:dyDescent="0.45">
      <c r="A257" s="25"/>
      <c r="B257" s="102"/>
      <c r="C257" s="103"/>
      <c r="D257" s="58" t="s">
        <v>1</v>
      </c>
      <c r="E257" s="59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4"/>
      <c r="AK257" s="31"/>
      <c r="AL257" s="4"/>
      <c r="AM257" s="24"/>
    </row>
    <row r="258" spans="1:40" ht="18" customHeight="1" x14ac:dyDescent="0.4">
      <c r="A258" s="104" t="s">
        <v>17</v>
      </c>
      <c r="B258" s="105"/>
      <c r="C258" s="106"/>
      <c r="D258" s="32" t="s">
        <v>0</v>
      </c>
      <c r="E258" s="34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">
        <f>SUM(COUNTIF(E258:AI258,"■"),COUNTIF(E258:AI258,"▲"))</f>
        <v>0</v>
      </c>
      <c r="AK258" s="47" t="s">
        <v>2</v>
      </c>
      <c r="AL258" s="74">
        <f>COUNTA(E258:AI258)-COUNTIF(E258:AI258,"非")</f>
        <v>0</v>
      </c>
      <c r="AM258" s="46" t="s">
        <v>2</v>
      </c>
    </row>
    <row r="259" spans="1:40" ht="18" customHeight="1" thickBot="1" x14ac:dyDescent="0.45">
      <c r="A259" s="107"/>
      <c r="B259" s="108"/>
      <c r="C259" s="109"/>
      <c r="D259" s="33" t="s">
        <v>1</v>
      </c>
      <c r="E259" s="14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8"/>
      <c r="AH259" s="18"/>
      <c r="AI259" s="15"/>
      <c r="AJ259" s="4">
        <f>SUM(COUNTIF(E259:AI259,"■"),COUNTIF(E259:AI259,"▲"),COUNTIF(E259:AI259,"●"))</f>
        <v>0</v>
      </c>
      <c r="AK259" s="48" t="s">
        <v>2</v>
      </c>
      <c r="AL259" s="75">
        <f>COUNTA(E259:AI259)-COUNTIF(E259:AI259,"非")</f>
        <v>0</v>
      </c>
      <c r="AM259" s="5" t="s">
        <v>2</v>
      </c>
    </row>
    <row r="260" spans="1:40" ht="18" customHeight="1" x14ac:dyDescent="0.4">
      <c r="A260" s="21"/>
      <c r="B260" s="3"/>
      <c r="C260" s="3"/>
      <c r="D260" s="110" t="s">
        <v>11</v>
      </c>
      <c r="E260" s="113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92"/>
      <c r="AJ260" s="21" t="str">
        <f>C225&amp;+"月現場休工率（実績）"</f>
        <v>3月現場休工率（実績）</v>
      </c>
      <c r="AK260" s="3"/>
      <c r="AL260" s="3"/>
      <c r="AM260" s="22"/>
    </row>
    <row r="261" spans="1:40" ht="18" customHeight="1" x14ac:dyDescent="0.4">
      <c r="A261" s="25"/>
      <c r="B261" s="70" t="s">
        <v>26</v>
      </c>
      <c r="C261" s="19"/>
      <c r="D261" s="111"/>
      <c r="E261" s="114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3"/>
      <c r="AJ261" s="25" t="s">
        <v>3</v>
      </c>
      <c r="AK261" s="19"/>
      <c r="AL261" s="78">
        <f>AJ259</f>
        <v>0</v>
      </c>
      <c r="AM261" s="26"/>
    </row>
    <row r="262" spans="1:40" ht="18" customHeight="1" x14ac:dyDescent="0.4">
      <c r="A262" s="25"/>
      <c r="B262" s="71" t="s">
        <v>28</v>
      </c>
      <c r="C262" s="72" t="s">
        <v>70</v>
      </c>
      <c r="D262" s="111"/>
      <c r="E262" s="114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3"/>
      <c r="AJ262" s="25" t="s">
        <v>4</v>
      </c>
      <c r="AK262" s="19"/>
      <c r="AL262" s="78">
        <f>AL259</f>
        <v>0</v>
      </c>
      <c r="AM262" s="26"/>
    </row>
    <row r="263" spans="1:40" ht="18" customHeight="1" x14ac:dyDescent="0.4">
      <c r="A263" s="25"/>
      <c r="B263" s="71" t="s">
        <v>31</v>
      </c>
      <c r="C263" s="72" t="s">
        <v>29</v>
      </c>
      <c r="D263" s="111"/>
      <c r="E263" s="114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3"/>
      <c r="AJ263" s="25" t="s">
        <v>5</v>
      </c>
      <c r="AK263" s="19"/>
      <c r="AL263" s="19"/>
      <c r="AM263" s="26"/>
    </row>
    <row r="264" spans="1:40" ht="18" customHeight="1" thickBot="1" x14ac:dyDescent="0.45">
      <c r="A264" s="25"/>
      <c r="B264" s="71" t="s">
        <v>32</v>
      </c>
      <c r="C264" s="72" t="s">
        <v>33</v>
      </c>
      <c r="D264" s="111"/>
      <c r="E264" s="114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3"/>
      <c r="AJ264" s="27"/>
      <c r="AK264" s="20" t="s">
        <v>9</v>
      </c>
      <c r="AL264" s="76" t="str">
        <f>IFERROR(AL261/AL262,"")</f>
        <v/>
      </c>
      <c r="AM264" s="28"/>
    </row>
    <row r="265" spans="1:40" ht="18" customHeight="1" x14ac:dyDescent="0.4">
      <c r="A265" s="25"/>
      <c r="B265" s="71" t="s">
        <v>35</v>
      </c>
      <c r="C265" s="72" t="s">
        <v>36</v>
      </c>
      <c r="D265" s="111"/>
      <c r="E265" s="114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3"/>
      <c r="AJ265" s="21" t="s">
        <v>10</v>
      </c>
      <c r="AK265" s="3"/>
      <c r="AL265" s="3"/>
      <c r="AM265" s="22"/>
    </row>
    <row r="266" spans="1:40" ht="18" customHeight="1" x14ac:dyDescent="0.4">
      <c r="A266" s="25"/>
      <c r="B266" s="71" t="s">
        <v>41</v>
      </c>
      <c r="C266" s="72" t="s">
        <v>37</v>
      </c>
      <c r="D266" s="111"/>
      <c r="E266" s="114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3"/>
      <c r="AJ266" s="25" t="s">
        <v>3</v>
      </c>
      <c r="AK266" s="19"/>
      <c r="AL266" s="78">
        <f>SUM(AL211,AL261)</f>
        <v>0</v>
      </c>
      <c r="AM266" s="26"/>
    </row>
    <row r="267" spans="1:40" ht="18" customHeight="1" x14ac:dyDescent="0.4">
      <c r="A267" s="25"/>
      <c r="B267" s="71" t="s">
        <v>39</v>
      </c>
      <c r="C267" s="72" t="s">
        <v>38</v>
      </c>
      <c r="D267" s="111"/>
      <c r="E267" s="114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3"/>
      <c r="AJ267" s="25" t="s">
        <v>4</v>
      </c>
      <c r="AK267" s="19"/>
      <c r="AL267" s="78">
        <f>SUM(AL212,AL262)</f>
        <v>0</v>
      </c>
      <c r="AM267" s="26"/>
    </row>
    <row r="268" spans="1:40" ht="18" customHeight="1" x14ac:dyDescent="0.4">
      <c r="A268" s="25"/>
      <c r="B268" s="19"/>
      <c r="C268" s="72"/>
      <c r="D268" s="111"/>
      <c r="E268" s="114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3"/>
      <c r="AJ268" s="25" t="s">
        <v>5</v>
      </c>
      <c r="AK268" s="19"/>
      <c r="AL268" s="19"/>
      <c r="AM268" s="26"/>
    </row>
    <row r="269" spans="1:40" ht="18" customHeight="1" thickBot="1" x14ac:dyDescent="0.45">
      <c r="A269" s="23"/>
      <c r="B269" s="4"/>
      <c r="C269" s="73"/>
      <c r="D269" s="112"/>
      <c r="E269" s="115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4"/>
      <c r="AJ269" s="23"/>
      <c r="AK269" s="4" t="s">
        <v>9</v>
      </c>
      <c r="AL269" s="77" t="str">
        <f>IFERROR(AL266/AL267,"")</f>
        <v/>
      </c>
      <c r="AM269" s="24"/>
    </row>
    <row r="270" spans="1:40" ht="8.25" customHeight="1" x14ac:dyDescent="0.4"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</row>
    <row r="271" spans="1:40" ht="18" customHeight="1" x14ac:dyDescent="0.4">
      <c r="B271" s="95" t="s">
        <v>14</v>
      </c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7"/>
    </row>
    <row r="272" spans="1:40" ht="18" customHeight="1" x14ac:dyDescent="0.4">
      <c r="B272" s="83" t="s">
        <v>13</v>
      </c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5"/>
      <c r="AM272" s="43"/>
      <c r="AN272" s="43"/>
    </row>
    <row r="273" spans="1:40" ht="18" customHeight="1" x14ac:dyDescent="0.4">
      <c r="B273" s="83" t="s">
        <v>15</v>
      </c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5"/>
      <c r="AM273" s="43"/>
      <c r="AN273" s="43"/>
    </row>
    <row r="274" spans="1:40" ht="18" customHeight="1" x14ac:dyDescent="0.4">
      <c r="B274" s="86" t="s">
        <v>16</v>
      </c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8"/>
      <c r="AM274" s="43"/>
      <c r="AN274" s="43"/>
    </row>
    <row r="275" spans="1:40" ht="9" customHeight="1" x14ac:dyDescent="0.4"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</row>
    <row r="276" spans="1:40" ht="15" customHeight="1" x14ac:dyDescent="0.4">
      <c r="A276" s="117" t="s">
        <v>8</v>
      </c>
      <c r="B276" s="117"/>
      <c r="C276" s="117"/>
      <c r="D276" s="117"/>
      <c r="E276" s="45"/>
      <c r="F276" s="45"/>
      <c r="G276" s="68" t="s">
        <v>20</v>
      </c>
      <c r="H276" s="118">
        <f>H221</f>
        <v>0</v>
      </c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45"/>
      <c r="AB276" s="45"/>
      <c r="AC276" s="45"/>
      <c r="AD276" s="45"/>
      <c r="AE276" s="45"/>
      <c r="AF276" s="45"/>
      <c r="AG276" s="45"/>
      <c r="AH276" s="45"/>
      <c r="AI276" s="45"/>
    </row>
    <row r="277" spans="1:40" ht="15" customHeight="1" thickBot="1" x14ac:dyDescent="0.45">
      <c r="A277" s="117"/>
      <c r="B277" s="117"/>
      <c r="C277" s="117"/>
      <c r="D277" s="117"/>
      <c r="E277" s="45"/>
      <c r="F277" s="45"/>
      <c r="G277" s="82" t="str">
        <f>G222</f>
        <v>請負者名：</v>
      </c>
      <c r="H277" s="116">
        <f>H222</f>
        <v>0</v>
      </c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</row>
    <row r="278" spans="1:40" ht="18.95" hidden="1" customHeight="1" x14ac:dyDescent="0.4">
      <c r="A278" s="45"/>
      <c r="B278" s="45"/>
      <c r="C278" s="45"/>
      <c r="D278" s="45"/>
      <c r="E278" s="36">
        <f>DATE($B280+2018,$C280,1)</f>
        <v>43922</v>
      </c>
      <c r="F278" s="36">
        <f>DATE($B280+2018,$C280,2)</f>
        <v>43923</v>
      </c>
      <c r="G278" s="36">
        <f>DATE($B280+2018,$C280,3)</f>
        <v>43924</v>
      </c>
      <c r="H278" s="36">
        <f>DATE($B280+2018,$C280,4)</f>
        <v>43925</v>
      </c>
      <c r="I278" s="36">
        <f>DATE($B280+2018,$C280,5)</f>
        <v>43926</v>
      </c>
      <c r="J278" s="36">
        <f>DATE($B280+2018,$C280,6)</f>
        <v>43927</v>
      </c>
      <c r="K278" s="36">
        <f>DATE($B280+2018,$C280,7)</f>
        <v>43928</v>
      </c>
      <c r="L278" s="36">
        <f>DATE($B280+2018,$C280,8)</f>
        <v>43929</v>
      </c>
      <c r="M278" s="36">
        <f>DATE($B280+2018,$C280,9)</f>
        <v>43930</v>
      </c>
      <c r="N278" s="36">
        <f>DATE($B280+2018,$C280,10)</f>
        <v>43931</v>
      </c>
      <c r="O278" s="36">
        <f>DATE($B280+2018,$C280,11)</f>
        <v>43932</v>
      </c>
      <c r="P278" s="36">
        <f>DATE($B280+2018,$C280,12)</f>
        <v>43933</v>
      </c>
      <c r="Q278" s="36">
        <f>DATE($B280+2018,$C280,13)</f>
        <v>43934</v>
      </c>
      <c r="R278" s="36">
        <f>DATE($B280+2018,$C280,14)</f>
        <v>43935</v>
      </c>
      <c r="S278" s="36">
        <f>DATE($B280+2018,$C280,15)</f>
        <v>43936</v>
      </c>
      <c r="T278" s="36">
        <f>DATE($B280+2018,$C280,16)</f>
        <v>43937</v>
      </c>
      <c r="U278" s="36">
        <f>DATE($B280+2018,$C280,17)</f>
        <v>43938</v>
      </c>
      <c r="V278" s="36">
        <f>DATE($B280+2018,$C280,18)</f>
        <v>43939</v>
      </c>
      <c r="W278" s="36">
        <f>DATE($B280+2018,$C280,19)</f>
        <v>43940</v>
      </c>
      <c r="X278" s="36">
        <f>DATE($B280+2018,$C280,20)</f>
        <v>43941</v>
      </c>
      <c r="Y278" s="36">
        <f>DATE($B280+2018,$C280,21)</f>
        <v>43942</v>
      </c>
      <c r="Z278" s="36">
        <f>DATE($B280+2018,$C280,22)</f>
        <v>43943</v>
      </c>
      <c r="AA278" s="36">
        <f>DATE($B280+2018,$C280,23)</f>
        <v>43944</v>
      </c>
      <c r="AB278" s="36">
        <f>DATE($B280+2018,$C280,24)</f>
        <v>43945</v>
      </c>
      <c r="AC278" s="36">
        <f>DATE($B280+2018,$C280,25)</f>
        <v>43946</v>
      </c>
      <c r="AD278" s="36">
        <f>DATE($B280+2018,$C280,26)</f>
        <v>43947</v>
      </c>
      <c r="AE278" s="36">
        <f>DATE($B280+2018,$C280,27)</f>
        <v>43948</v>
      </c>
      <c r="AF278" s="36">
        <f>DATE($B280+2018,$C280,28)</f>
        <v>43949</v>
      </c>
      <c r="AG278" s="36">
        <f>DATE($B280+2018,$C280,29)</f>
        <v>43950</v>
      </c>
      <c r="AH278" s="36">
        <f>DATE($B280+2018,$C280,30)</f>
        <v>43951</v>
      </c>
      <c r="AI278" s="36">
        <f>DATE($B280+2018,$C280,31)</f>
        <v>43952</v>
      </c>
    </row>
    <row r="279" spans="1:40" ht="18.95" hidden="1" customHeight="1" thickBot="1" x14ac:dyDescent="0.45">
      <c r="A279" s="45"/>
      <c r="B279" s="45"/>
      <c r="C279" s="45"/>
      <c r="D279" s="45"/>
      <c r="E279" s="64">
        <f>IF(E280="","",IF(OR(E282="祝",E282="休"),1,WEEKDAY(E278,1)))</f>
        <v>4</v>
      </c>
      <c r="F279" s="64">
        <f t="shared" ref="F279" si="145">IF(F280="","",IF(OR(F282="祝",F282="休"),1,WEEKDAY(F278,1)))</f>
        <v>5</v>
      </c>
      <c r="G279" s="64">
        <f t="shared" ref="G279" si="146">IF(G280="","",IF(OR(G282="祝",G282="休"),1,WEEKDAY(G278,1)))</f>
        <v>6</v>
      </c>
      <c r="H279" s="64">
        <f t="shared" ref="H279" si="147">IF(H280="","",IF(OR(H282="祝",H282="休"),1,WEEKDAY(H278,1)))</f>
        <v>7</v>
      </c>
      <c r="I279" s="64">
        <f t="shared" ref="I279" si="148">IF(I280="","",IF(OR(I282="祝",I282="休"),1,WEEKDAY(I278,1)))</f>
        <v>1</v>
      </c>
      <c r="J279" s="64">
        <f t="shared" ref="J279" si="149">IF(J280="","",IF(OR(J282="祝",J282="休"),1,WEEKDAY(J278,1)))</f>
        <v>2</v>
      </c>
      <c r="K279" s="64">
        <f t="shared" ref="K279" si="150">IF(K280="","",IF(OR(K282="祝",K282="休"),1,WEEKDAY(K278,1)))</f>
        <v>3</v>
      </c>
      <c r="L279" s="64">
        <f t="shared" ref="L279" si="151">IF(L280="","",IF(OR(L282="祝",L282="休"),1,WEEKDAY(L278,1)))</f>
        <v>4</v>
      </c>
      <c r="M279" s="64">
        <f t="shared" ref="M279" si="152">IF(M280="","",IF(OR(M282="祝",M282="休"),1,WEEKDAY(M278,1)))</f>
        <v>5</v>
      </c>
      <c r="N279" s="64">
        <f t="shared" ref="N279" si="153">IF(N280="","",IF(OR(N282="祝",N282="休"),1,WEEKDAY(N278,1)))</f>
        <v>6</v>
      </c>
      <c r="O279" s="64">
        <f t="shared" ref="O279" si="154">IF(O280="","",IF(OR(O282="祝",O282="休"),1,WEEKDAY(O278,1)))</f>
        <v>7</v>
      </c>
      <c r="P279" s="64">
        <f t="shared" ref="P279" si="155">IF(P280="","",IF(OR(P282="祝",P282="休"),1,WEEKDAY(P278,1)))</f>
        <v>1</v>
      </c>
      <c r="Q279" s="64">
        <f t="shared" ref="Q279" si="156">IF(Q280="","",IF(OR(Q282="祝",Q282="休"),1,WEEKDAY(Q278,1)))</f>
        <v>2</v>
      </c>
      <c r="R279" s="64">
        <f t="shared" ref="R279" si="157">IF(R280="","",IF(OR(R282="祝",R282="休"),1,WEEKDAY(R278,1)))</f>
        <v>3</v>
      </c>
      <c r="S279" s="64">
        <f t="shared" ref="S279" si="158">IF(S280="","",IF(OR(S282="祝",S282="休"),1,WEEKDAY(S278,1)))</f>
        <v>4</v>
      </c>
      <c r="T279" s="64">
        <f t="shared" ref="T279" si="159">IF(T280="","",IF(OR(T282="祝",T282="休"),1,WEEKDAY(T278,1)))</f>
        <v>5</v>
      </c>
      <c r="U279" s="64">
        <f t="shared" ref="U279" si="160">IF(U280="","",IF(OR(U282="祝",U282="休"),1,WEEKDAY(U278,1)))</f>
        <v>6</v>
      </c>
      <c r="V279" s="64">
        <f t="shared" ref="V279" si="161">IF(V280="","",IF(OR(V282="祝",V282="休"),1,WEEKDAY(V278,1)))</f>
        <v>7</v>
      </c>
      <c r="W279" s="64">
        <f t="shared" ref="W279" si="162">IF(W280="","",IF(OR(W282="祝",W282="休"),1,WEEKDAY(W278,1)))</f>
        <v>1</v>
      </c>
      <c r="X279" s="64">
        <f t="shared" ref="X279" si="163">IF(X280="","",IF(OR(X282="祝",X282="休"),1,WEEKDAY(X278,1)))</f>
        <v>2</v>
      </c>
      <c r="Y279" s="64">
        <f t="shared" ref="Y279" si="164">IF(Y280="","",IF(OR(Y282="祝",Y282="休"),1,WEEKDAY(Y278,1)))</f>
        <v>3</v>
      </c>
      <c r="Z279" s="64">
        <f t="shared" ref="Z279" si="165">IF(Z280="","",IF(OR(Z282="祝",Z282="休"),1,WEEKDAY(Z278,1)))</f>
        <v>4</v>
      </c>
      <c r="AA279" s="64">
        <f t="shared" ref="AA279" si="166">IF(AA280="","",IF(OR(AA282="祝",AA282="休"),1,WEEKDAY(AA278,1)))</f>
        <v>5</v>
      </c>
      <c r="AB279" s="64">
        <f t="shared" ref="AB279" si="167">IF(AB280="","",IF(OR(AB282="祝",AB282="休"),1,WEEKDAY(AB278,1)))</f>
        <v>6</v>
      </c>
      <c r="AC279" s="64">
        <f t="shared" ref="AC279" si="168">IF(AC280="","",IF(OR(AC282="祝",AC282="休"),1,WEEKDAY(AC278,1)))</f>
        <v>7</v>
      </c>
      <c r="AD279" s="64">
        <f t="shared" ref="AD279" si="169">IF(AD280="","",IF(OR(AD282="祝",AD282="休"),1,WEEKDAY(AD278,1)))</f>
        <v>1</v>
      </c>
      <c r="AE279" s="64">
        <f t="shared" ref="AE279" si="170">IF(AE280="","",IF(OR(AE282="祝",AE282="休"),1,WEEKDAY(AE278,1)))</f>
        <v>2</v>
      </c>
      <c r="AF279" s="64">
        <f t="shared" ref="AF279" si="171">IF(AF280="","",IF(OR(AF282="祝",AF282="休"),1,WEEKDAY(AF278,1)))</f>
        <v>3</v>
      </c>
      <c r="AG279" s="64">
        <f t="shared" ref="AG279" si="172">IF(AG280="","",IF(OR(AG282="祝",AG282="休"),1,WEEKDAY(AG278,1)))</f>
        <v>1</v>
      </c>
      <c r="AH279" s="64">
        <f t="shared" ref="AH279" si="173">IF(AH280="","",IF(OR(AH282="祝",AH282="休"),1,WEEKDAY(AH278,1)))</f>
        <v>5</v>
      </c>
      <c r="AI279" s="64" t="str">
        <f t="shared" ref="AI279" si="174">IF(AI280="","",IF(OR(AI282="祝",AI282="休"),1,WEEKDAY(AI278,1)))</f>
        <v/>
      </c>
    </row>
    <row r="280" spans="1:40" ht="18" customHeight="1" x14ac:dyDescent="0.4">
      <c r="A280" s="21"/>
      <c r="B280" s="66">
        <f>IF(C225+1=13,B225+1,B225)</f>
        <v>2</v>
      </c>
      <c r="C280" s="67">
        <f>IF(C225+1=13,1,C225+1)</f>
        <v>4</v>
      </c>
      <c r="D280" s="6"/>
      <c r="E280" s="16">
        <f t="shared" ref="E280:AI280" si="175">IF($C$280=MONTH(E278),DAY(E278),"")</f>
        <v>1</v>
      </c>
      <c r="F280" s="17">
        <f t="shared" si="175"/>
        <v>2</v>
      </c>
      <c r="G280" s="17">
        <f t="shared" si="175"/>
        <v>3</v>
      </c>
      <c r="H280" s="17">
        <f t="shared" si="175"/>
        <v>4</v>
      </c>
      <c r="I280" s="17">
        <f t="shared" si="175"/>
        <v>5</v>
      </c>
      <c r="J280" s="17">
        <f t="shared" si="175"/>
        <v>6</v>
      </c>
      <c r="K280" s="17">
        <f t="shared" si="175"/>
        <v>7</v>
      </c>
      <c r="L280" s="17">
        <f t="shared" si="175"/>
        <v>8</v>
      </c>
      <c r="M280" s="17">
        <f t="shared" si="175"/>
        <v>9</v>
      </c>
      <c r="N280" s="17">
        <f t="shared" si="175"/>
        <v>10</v>
      </c>
      <c r="O280" s="17">
        <f t="shared" si="175"/>
        <v>11</v>
      </c>
      <c r="P280" s="17">
        <f t="shared" si="175"/>
        <v>12</v>
      </c>
      <c r="Q280" s="17">
        <f t="shared" si="175"/>
        <v>13</v>
      </c>
      <c r="R280" s="17">
        <f t="shared" si="175"/>
        <v>14</v>
      </c>
      <c r="S280" s="17">
        <f t="shared" si="175"/>
        <v>15</v>
      </c>
      <c r="T280" s="17">
        <f t="shared" si="175"/>
        <v>16</v>
      </c>
      <c r="U280" s="17">
        <f t="shared" si="175"/>
        <v>17</v>
      </c>
      <c r="V280" s="17">
        <f t="shared" si="175"/>
        <v>18</v>
      </c>
      <c r="W280" s="17">
        <f t="shared" si="175"/>
        <v>19</v>
      </c>
      <c r="X280" s="17">
        <f t="shared" si="175"/>
        <v>20</v>
      </c>
      <c r="Y280" s="17">
        <f t="shared" si="175"/>
        <v>21</v>
      </c>
      <c r="Z280" s="17">
        <f t="shared" si="175"/>
        <v>22</v>
      </c>
      <c r="AA280" s="17">
        <f t="shared" si="175"/>
        <v>23</v>
      </c>
      <c r="AB280" s="17">
        <f t="shared" si="175"/>
        <v>24</v>
      </c>
      <c r="AC280" s="17">
        <f t="shared" si="175"/>
        <v>25</v>
      </c>
      <c r="AD280" s="17">
        <f t="shared" si="175"/>
        <v>26</v>
      </c>
      <c r="AE280" s="17">
        <f t="shared" si="175"/>
        <v>27</v>
      </c>
      <c r="AF280" s="17">
        <f t="shared" si="175"/>
        <v>28</v>
      </c>
      <c r="AG280" s="17">
        <f t="shared" si="175"/>
        <v>29</v>
      </c>
      <c r="AH280" s="17">
        <f t="shared" si="175"/>
        <v>30</v>
      </c>
      <c r="AI280" s="17" t="str">
        <f t="shared" si="175"/>
        <v/>
      </c>
      <c r="AJ280" s="105" t="s">
        <v>12</v>
      </c>
      <c r="AK280" s="105"/>
      <c r="AL280" s="105"/>
      <c r="AM280" s="119"/>
    </row>
    <row r="281" spans="1:40" ht="18" customHeight="1" thickBot="1" x14ac:dyDescent="0.45">
      <c r="A281" s="23"/>
      <c r="B281" s="44"/>
      <c r="C281" s="41"/>
      <c r="D281" s="42"/>
      <c r="E281" s="10" t="str">
        <f t="shared" ref="E281:AI281" si="176">IF(E280="","",TEXT(E278,"aaa"))</f>
        <v>水</v>
      </c>
      <c r="F281" s="11" t="str">
        <f t="shared" si="176"/>
        <v>木</v>
      </c>
      <c r="G281" s="11" t="str">
        <f t="shared" si="176"/>
        <v>金</v>
      </c>
      <c r="H281" s="11" t="str">
        <f t="shared" si="176"/>
        <v>土</v>
      </c>
      <c r="I281" s="11" t="str">
        <f t="shared" si="176"/>
        <v>日</v>
      </c>
      <c r="J281" s="11" t="str">
        <f t="shared" si="176"/>
        <v>月</v>
      </c>
      <c r="K281" s="11" t="str">
        <f t="shared" si="176"/>
        <v>火</v>
      </c>
      <c r="L281" s="11" t="str">
        <f t="shared" si="176"/>
        <v>水</v>
      </c>
      <c r="M281" s="11" t="str">
        <f t="shared" si="176"/>
        <v>木</v>
      </c>
      <c r="N281" s="11" t="str">
        <f t="shared" si="176"/>
        <v>金</v>
      </c>
      <c r="O281" s="11" t="str">
        <f t="shared" si="176"/>
        <v>土</v>
      </c>
      <c r="P281" s="11" t="str">
        <f t="shared" si="176"/>
        <v>日</v>
      </c>
      <c r="Q281" s="11" t="str">
        <f t="shared" si="176"/>
        <v>月</v>
      </c>
      <c r="R281" s="11" t="str">
        <f t="shared" si="176"/>
        <v>火</v>
      </c>
      <c r="S281" s="11" t="str">
        <f t="shared" si="176"/>
        <v>水</v>
      </c>
      <c r="T281" s="11" t="str">
        <f t="shared" si="176"/>
        <v>木</v>
      </c>
      <c r="U281" s="11" t="str">
        <f t="shared" si="176"/>
        <v>金</v>
      </c>
      <c r="V281" s="11" t="str">
        <f t="shared" si="176"/>
        <v>土</v>
      </c>
      <c r="W281" s="11" t="str">
        <f t="shared" si="176"/>
        <v>日</v>
      </c>
      <c r="X281" s="11" t="str">
        <f t="shared" si="176"/>
        <v>月</v>
      </c>
      <c r="Y281" s="11" t="str">
        <f t="shared" si="176"/>
        <v>火</v>
      </c>
      <c r="Z281" s="11" t="str">
        <f t="shared" si="176"/>
        <v>水</v>
      </c>
      <c r="AA281" s="11" t="str">
        <f t="shared" si="176"/>
        <v>木</v>
      </c>
      <c r="AB281" s="11" t="str">
        <f t="shared" si="176"/>
        <v>金</v>
      </c>
      <c r="AC281" s="11" t="str">
        <f t="shared" si="176"/>
        <v>土</v>
      </c>
      <c r="AD281" s="11" t="str">
        <f t="shared" si="176"/>
        <v>日</v>
      </c>
      <c r="AE281" s="11" t="str">
        <f t="shared" si="176"/>
        <v>月</v>
      </c>
      <c r="AF281" s="11" t="str">
        <f t="shared" si="176"/>
        <v>火</v>
      </c>
      <c r="AG281" s="11" t="str">
        <f t="shared" si="176"/>
        <v>水</v>
      </c>
      <c r="AH281" s="11" t="str">
        <f t="shared" si="176"/>
        <v>木</v>
      </c>
      <c r="AI281" s="11" t="str">
        <f t="shared" si="176"/>
        <v/>
      </c>
      <c r="AJ281" s="120"/>
      <c r="AK281" s="120"/>
      <c r="AL281" s="120"/>
      <c r="AM281" s="121"/>
    </row>
    <row r="282" spans="1:40" ht="18" customHeight="1" x14ac:dyDescent="0.4">
      <c r="A282" s="25"/>
      <c r="B282" s="7" t="s">
        <v>6</v>
      </c>
      <c r="C282" s="8" t="s">
        <v>7</v>
      </c>
      <c r="D282" s="9"/>
      <c r="E282" s="12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 t="s">
        <v>58</v>
      </c>
      <c r="AH282" s="13"/>
      <c r="AI282" s="13"/>
      <c r="AJ282" s="122"/>
      <c r="AK282" s="122"/>
      <c r="AL282" s="122"/>
      <c r="AM282" s="123"/>
    </row>
    <row r="283" spans="1:40" ht="18" customHeight="1" x14ac:dyDescent="0.4">
      <c r="A283" s="25"/>
      <c r="B283" s="102"/>
      <c r="C283" s="103"/>
      <c r="D283" s="49" t="s">
        <v>0</v>
      </c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65"/>
      <c r="AK283" s="29"/>
      <c r="AL283" s="19"/>
      <c r="AM283" s="26"/>
    </row>
    <row r="284" spans="1:40" ht="18" customHeight="1" x14ac:dyDescent="0.4">
      <c r="A284" s="25"/>
      <c r="B284" s="99"/>
      <c r="C284" s="101"/>
      <c r="D284" s="52" t="s">
        <v>1</v>
      </c>
      <c r="E284" s="53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19"/>
      <c r="AK284" s="30"/>
      <c r="AL284" s="19"/>
      <c r="AM284" s="26"/>
    </row>
    <row r="285" spans="1:40" ht="18" customHeight="1" x14ac:dyDescent="0.4">
      <c r="A285" s="25"/>
      <c r="B285" s="98"/>
      <c r="C285" s="100"/>
      <c r="D285" s="55" t="s">
        <v>0</v>
      </c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19"/>
      <c r="AK285" s="30"/>
      <c r="AL285" s="19"/>
      <c r="AM285" s="26"/>
    </row>
    <row r="286" spans="1:40" ht="18" customHeight="1" x14ac:dyDescent="0.4">
      <c r="A286" s="25"/>
      <c r="B286" s="99"/>
      <c r="C286" s="101"/>
      <c r="D286" s="52" t="s">
        <v>1</v>
      </c>
      <c r="E286" s="53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19"/>
      <c r="AK286" s="30"/>
      <c r="AL286" s="19"/>
      <c r="AM286" s="26"/>
    </row>
    <row r="287" spans="1:40" ht="18" customHeight="1" x14ac:dyDescent="0.4">
      <c r="A287" s="25"/>
      <c r="B287" s="98"/>
      <c r="C287" s="100"/>
      <c r="D287" s="55" t="s">
        <v>0</v>
      </c>
      <c r="E287" s="56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19"/>
      <c r="AK287" s="30"/>
      <c r="AL287" s="19"/>
      <c r="AM287" s="26"/>
    </row>
    <row r="288" spans="1:40" ht="18" customHeight="1" x14ac:dyDescent="0.4">
      <c r="A288" s="25"/>
      <c r="B288" s="99"/>
      <c r="C288" s="101"/>
      <c r="D288" s="52" t="s">
        <v>1</v>
      </c>
      <c r="E288" s="53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19"/>
      <c r="AK288" s="30"/>
      <c r="AL288" s="19"/>
      <c r="AM288" s="26"/>
    </row>
    <row r="289" spans="1:39" ht="18" customHeight="1" x14ac:dyDescent="0.4">
      <c r="A289" s="25"/>
      <c r="B289" s="98"/>
      <c r="C289" s="100"/>
      <c r="D289" s="55" t="s">
        <v>0</v>
      </c>
      <c r="E289" s="56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19"/>
      <c r="AK289" s="30"/>
      <c r="AL289" s="19"/>
      <c r="AM289" s="26"/>
    </row>
    <row r="290" spans="1:39" ht="18" customHeight="1" x14ac:dyDescent="0.4">
      <c r="A290" s="25"/>
      <c r="B290" s="99"/>
      <c r="C290" s="101"/>
      <c r="D290" s="52" t="s">
        <v>1</v>
      </c>
      <c r="E290" s="53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19"/>
      <c r="AK290" s="30"/>
      <c r="AL290" s="19"/>
      <c r="AM290" s="26"/>
    </row>
    <row r="291" spans="1:39" ht="18" customHeight="1" x14ac:dyDescent="0.4">
      <c r="A291" s="25"/>
      <c r="B291" s="98"/>
      <c r="C291" s="100"/>
      <c r="D291" s="55" t="s">
        <v>0</v>
      </c>
      <c r="E291" s="56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19"/>
      <c r="AK291" s="30"/>
      <c r="AL291" s="19"/>
      <c r="AM291" s="26"/>
    </row>
    <row r="292" spans="1:39" ht="18" customHeight="1" x14ac:dyDescent="0.4">
      <c r="A292" s="25"/>
      <c r="B292" s="99"/>
      <c r="C292" s="101"/>
      <c r="D292" s="52" t="s">
        <v>1</v>
      </c>
      <c r="E292" s="53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19"/>
      <c r="AK292" s="30"/>
      <c r="AL292" s="19"/>
      <c r="AM292" s="26"/>
    </row>
    <row r="293" spans="1:39" ht="18" customHeight="1" x14ac:dyDescent="0.4">
      <c r="A293" s="25"/>
      <c r="B293" s="98"/>
      <c r="C293" s="100"/>
      <c r="D293" s="55" t="s">
        <v>0</v>
      </c>
      <c r="E293" s="56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19"/>
      <c r="AK293" s="30"/>
      <c r="AL293" s="19"/>
      <c r="AM293" s="26"/>
    </row>
    <row r="294" spans="1:39" ht="18" customHeight="1" x14ac:dyDescent="0.4">
      <c r="A294" s="25" t="s">
        <v>18</v>
      </c>
      <c r="B294" s="99"/>
      <c r="C294" s="101"/>
      <c r="D294" s="52" t="s">
        <v>1</v>
      </c>
      <c r="E294" s="53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19"/>
      <c r="AK294" s="30"/>
      <c r="AL294" s="19"/>
      <c r="AM294" s="26"/>
    </row>
    <row r="295" spans="1:39" ht="18" customHeight="1" x14ac:dyDescent="0.4">
      <c r="A295" s="25" t="s">
        <v>19</v>
      </c>
      <c r="B295" s="98"/>
      <c r="C295" s="100"/>
      <c r="D295" s="55" t="s">
        <v>0</v>
      </c>
      <c r="E295" s="56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19"/>
      <c r="AK295" s="30"/>
      <c r="AL295" s="19"/>
      <c r="AM295" s="26"/>
    </row>
    <row r="296" spans="1:39" ht="18" customHeight="1" x14ac:dyDescent="0.4">
      <c r="A296" s="25"/>
      <c r="B296" s="99"/>
      <c r="C296" s="101"/>
      <c r="D296" s="52" t="s">
        <v>1</v>
      </c>
      <c r="E296" s="53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19"/>
      <c r="AK296" s="30"/>
      <c r="AL296" s="19"/>
      <c r="AM296" s="26"/>
    </row>
    <row r="297" spans="1:39" ht="18" customHeight="1" x14ac:dyDescent="0.4">
      <c r="A297" s="25"/>
      <c r="B297" s="98"/>
      <c r="C297" s="100"/>
      <c r="D297" s="55" t="s">
        <v>0</v>
      </c>
      <c r="E297" s="56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19"/>
      <c r="AK297" s="30"/>
      <c r="AL297" s="19"/>
      <c r="AM297" s="26"/>
    </row>
    <row r="298" spans="1:39" ht="18" customHeight="1" x14ac:dyDescent="0.4">
      <c r="A298" s="25"/>
      <c r="B298" s="99"/>
      <c r="C298" s="101"/>
      <c r="D298" s="52" t="s">
        <v>1</v>
      </c>
      <c r="E298" s="53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19"/>
      <c r="AK298" s="30"/>
      <c r="AL298" s="19"/>
      <c r="AM298" s="26"/>
    </row>
    <row r="299" spans="1:39" ht="18" customHeight="1" x14ac:dyDescent="0.4">
      <c r="A299" s="25"/>
      <c r="B299" s="98"/>
      <c r="C299" s="100"/>
      <c r="D299" s="55" t="s">
        <v>0</v>
      </c>
      <c r="E299" s="56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19"/>
      <c r="AK299" s="30"/>
      <c r="AL299" s="19"/>
      <c r="AM299" s="26"/>
    </row>
    <row r="300" spans="1:39" ht="18" customHeight="1" x14ac:dyDescent="0.4">
      <c r="A300" s="25"/>
      <c r="B300" s="99"/>
      <c r="C300" s="101"/>
      <c r="D300" s="52" t="s">
        <v>1</v>
      </c>
      <c r="E300" s="53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19"/>
      <c r="AK300" s="30"/>
      <c r="AL300" s="19"/>
      <c r="AM300" s="26"/>
    </row>
    <row r="301" spans="1:39" ht="18" customHeight="1" x14ac:dyDescent="0.4">
      <c r="A301" s="25"/>
      <c r="B301" s="98"/>
      <c r="C301" s="100"/>
      <c r="D301" s="55" t="s">
        <v>0</v>
      </c>
      <c r="E301" s="56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19"/>
      <c r="AK301" s="30"/>
      <c r="AL301" s="19"/>
      <c r="AM301" s="26"/>
    </row>
    <row r="302" spans="1:39" ht="18" customHeight="1" x14ac:dyDescent="0.4">
      <c r="A302" s="25"/>
      <c r="B302" s="99"/>
      <c r="C302" s="101"/>
      <c r="D302" s="52" t="s">
        <v>1</v>
      </c>
      <c r="E302" s="53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19"/>
      <c r="AK302" s="30"/>
      <c r="AL302" s="19"/>
      <c r="AM302" s="26"/>
    </row>
    <row r="303" spans="1:39" ht="18" customHeight="1" x14ac:dyDescent="0.4">
      <c r="A303" s="25"/>
      <c r="B303" s="98"/>
      <c r="C303" s="100"/>
      <c r="D303" s="55" t="s">
        <v>0</v>
      </c>
      <c r="E303" s="56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19"/>
      <c r="AK303" s="30"/>
      <c r="AL303" s="19"/>
      <c r="AM303" s="26"/>
    </row>
    <row r="304" spans="1:39" ht="18" customHeight="1" x14ac:dyDescent="0.4">
      <c r="A304" s="25"/>
      <c r="B304" s="99"/>
      <c r="C304" s="101"/>
      <c r="D304" s="52" t="s">
        <v>1</v>
      </c>
      <c r="E304" s="53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19"/>
      <c r="AK304" s="30"/>
      <c r="AL304" s="19"/>
      <c r="AM304" s="26"/>
    </row>
    <row r="305" spans="1:39" ht="18" customHeight="1" x14ac:dyDescent="0.4">
      <c r="A305" s="25"/>
      <c r="B305" s="98"/>
      <c r="C305" s="100"/>
      <c r="D305" s="55" t="s">
        <v>0</v>
      </c>
      <c r="E305" s="56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19"/>
      <c r="AK305" s="30"/>
      <c r="AL305" s="19"/>
      <c r="AM305" s="26"/>
    </row>
    <row r="306" spans="1:39" ht="18" customHeight="1" x14ac:dyDescent="0.4">
      <c r="A306" s="25"/>
      <c r="B306" s="99"/>
      <c r="C306" s="101"/>
      <c r="D306" s="52" t="s">
        <v>1</v>
      </c>
      <c r="E306" s="53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19"/>
      <c r="AK306" s="30"/>
      <c r="AL306" s="19"/>
      <c r="AM306" s="26"/>
    </row>
    <row r="307" spans="1:39" ht="18" customHeight="1" x14ac:dyDescent="0.4">
      <c r="A307" s="25"/>
      <c r="B307" s="98"/>
      <c r="C307" s="100"/>
      <c r="D307" s="55" t="s">
        <v>0</v>
      </c>
      <c r="E307" s="56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69" t="s">
        <v>21</v>
      </c>
      <c r="AK307" s="30"/>
      <c r="AL307" s="69" t="s">
        <v>23</v>
      </c>
      <c r="AM307" s="26"/>
    </row>
    <row r="308" spans="1:39" ht="18" customHeight="1" x14ac:dyDescent="0.4">
      <c r="A308" s="25"/>
      <c r="B308" s="99"/>
      <c r="C308" s="101"/>
      <c r="D308" s="52" t="s">
        <v>1</v>
      </c>
      <c r="E308" s="53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70" t="s">
        <v>22</v>
      </c>
      <c r="AK308" s="30"/>
      <c r="AL308" s="69" t="s">
        <v>22</v>
      </c>
      <c r="AM308" s="26"/>
    </row>
    <row r="309" spans="1:39" ht="18" customHeight="1" x14ac:dyDescent="0.4">
      <c r="A309" s="25"/>
      <c r="B309" s="98"/>
      <c r="C309" s="100"/>
      <c r="D309" s="55" t="s">
        <v>0</v>
      </c>
      <c r="E309" s="56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69" t="s">
        <v>24</v>
      </c>
      <c r="AK309" s="30"/>
      <c r="AL309" s="69" t="s">
        <v>24</v>
      </c>
      <c r="AM309" s="26"/>
    </row>
    <row r="310" spans="1:39" ht="18" customHeight="1" x14ac:dyDescent="0.4">
      <c r="A310" s="25"/>
      <c r="B310" s="99"/>
      <c r="C310" s="101"/>
      <c r="D310" s="52" t="s">
        <v>1</v>
      </c>
      <c r="E310" s="53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69" t="s">
        <v>25</v>
      </c>
      <c r="AK310" s="30"/>
      <c r="AL310" s="69" t="s">
        <v>25</v>
      </c>
      <c r="AM310" s="26"/>
    </row>
    <row r="311" spans="1:39" ht="18" customHeight="1" x14ac:dyDescent="0.4">
      <c r="A311" s="25"/>
      <c r="B311" s="98"/>
      <c r="C311" s="100"/>
      <c r="D311" s="55" t="s">
        <v>0</v>
      </c>
      <c r="E311" s="56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19"/>
      <c r="AK311" s="30"/>
      <c r="AL311" s="19"/>
      <c r="AM311" s="26"/>
    </row>
    <row r="312" spans="1:39" ht="18" customHeight="1" thickBot="1" x14ac:dyDescent="0.45">
      <c r="A312" s="25"/>
      <c r="B312" s="102"/>
      <c r="C312" s="103"/>
      <c r="D312" s="58" t="s">
        <v>1</v>
      </c>
      <c r="E312" s="59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4"/>
      <c r="AK312" s="31"/>
      <c r="AL312" s="4"/>
      <c r="AM312" s="24"/>
    </row>
    <row r="313" spans="1:39" ht="18" customHeight="1" x14ac:dyDescent="0.4">
      <c r="A313" s="104" t="s">
        <v>17</v>
      </c>
      <c r="B313" s="105"/>
      <c r="C313" s="106"/>
      <c r="D313" s="32" t="s">
        <v>0</v>
      </c>
      <c r="E313" s="34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">
        <f>SUM(COUNTIF(E313:AI313,"■"),COUNTIF(E313:AI313,"▲"))</f>
        <v>0</v>
      </c>
      <c r="AK313" s="47" t="s">
        <v>2</v>
      </c>
      <c r="AL313" s="74">
        <f>COUNTA(E313:AI313)-COUNTIF(E313:AI313,"非")</f>
        <v>0</v>
      </c>
      <c r="AM313" s="46" t="s">
        <v>2</v>
      </c>
    </row>
    <row r="314" spans="1:39" ht="18" customHeight="1" thickBot="1" x14ac:dyDescent="0.45">
      <c r="A314" s="107"/>
      <c r="B314" s="108"/>
      <c r="C314" s="109"/>
      <c r="D314" s="33" t="s">
        <v>1</v>
      </c>
      <c r="E314" s="14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8"/>
      <c r="AH314" s="18"/>
      <c r="AI314" s="15"/>
      <c r="AJ314" s="4">
        <f>SUM(COUNTIF(E314:AI314,"■"),COUNTIF(E314:AI314,"▲"),COUNTIF(E314:AI314,"●"))</f>
        <v>0</v>
      </c>
      <c r="AK314" s="48" t="s">
        <v>2</v>
      </c>
      <c r="AL314" s="75">
        <f>COUNTA(E314:AI314)-COUNTIF(E314:AI314,"非")</f>
        <v>0</v>
      </c>
      <c r="AM314" s="5" t="s">
        <v>2</v>
      </c>
    </row>
    <row r="315" spans="1:39" ht="18" customHeight="1" x14ac:dyDescent="0.4">
      <c r="A315" s="21"/>
      <c r="B315" s="3"/>
      <c r="C315" s="3"/>
      <c r="D315" s="110" t="s">
        <v>11</v>
      </c>
      <c r="E315" s="113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92"/>
      <c r="AJ315" s="21" t="str">
        <f>C280&amp;+"月現場休工率（実績）"</f>
        <v>4月現場休工率（実績）</v>
      </c>
      <c r="AK315" s="3"/>
      <c r="AL315" s="3"/>
      <c r="AM315" s="22"/>
    </row>
    <row r="316" spans="1:39" ht="18" customHeight="1" x14ac:dyDescent="0.4">
      <c r="A316" s="25"/>
      <c r="B316" s="70" t="s">
        <v>26</v>
      </c>
      <c r="C316" s="19"/>
      <c r="D316" s="111"/>
      <c r="E316" s="114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3"/>
      <c r="AJ316" s="25" t="s">
        <v>3</v>
      </c>
      <c r="AK316" s="19"/>
      <c r="AL316" s="78">
        <f>AJ314</f>
        <v>0</v>
      </c>
      <c r="AM316" s="26"/>
    </row>
    <row r="317" spans="1:39" ht="18" customHeight="1" x14ac:dyDescent="0.4">
      <c r="A317" s="25"/>
      <c r="B317" s="71" t="s">
        <v>28</v>
      </c>
      <c r="C317" s="72" t="s">
        <v>69</v>
      </c>
      <c r="D317" s="111"/>
      <c r="E317" s="114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3"/>
      <c r="AJ317" s="25" t="s">
        <v>4</v>
      </c>
      <c r="AK317" s="19"/>
      <c r="AL317" s="78">
        <f>AL314</f>
        <v>0</v>
      </c>
      <c r="AM317" s="26"/>
    </row>
    <row r="318" spans="1:39" ht="18" customHeight="1" x14ac:dyDescent="0.4">
      <c r="A318" s="25"/>
      <c r="B318" s="71" t="s">
        <v>31</v>
      </c>
      <c r="C318" s="72" t="s">
        <v>29</v>
      </c>
      <c r="D318" s="111"/>
      <c r="E318" s="114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3"/>
      <c r="AJ318" s="25" t="s">
        <v>5</v>
      </c>
      <c r="AK318" s="19"/>
      <c r="AL318" s="19"/>
      <c r="AM318" s="26"/>
    </row>
    <row r="319" spans="1:39" ht="18" customHeight="1" thickBot="1" x14ac:dyDescent="0.45">
      <c r="A319" s="25"/>
      <c r="B319" s="71" t="s">
        <v>32</v>
      </c>
      <c r="C319" s="72" t="s">
        <v>33</v>
      </c>
      <c r="D319" s="111"/>
      <c r="E319" s="114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3"/>
      <c r="AJ319" s="27"/>
      <c r="AK319" s="20" t="s">
        <v>9</v>
      </c>
      <c r="AL319" s="76" t="str">
        <f>IFERROR(AL316/AL317,"")</f>
        <v/>
      </c>
      <c r="AM319" s="28"/>
    </row>
    <row r="320" spans="1:39" ht="18" customHeight="1" x14ac:dyDescent="0.4">
      <c r="A320" s="25"/>
      <c r="B320" s="71" t="s">
        <v>35</v>
      </c>
      <c r="C320" s="72" t="s">
        <v>36</v>
      </c>
      <c r="D320" s="111"/>
      <c r="E320" s="114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3"/>
      <c r="AJ320" s="21" t="s">
        <v>10</v>
      </c>
      <c r="AK320" s="3"/>
      <c r="AL320" s="3"/>
      <c r="AM320" s="22"/>
    </row>
    <row r="321" spans="1:40" ht="18" customHeight="1" x14ac:dyDescent="0.4">
      <c r="A321" s="25"/>
      <c r="B321" s="71" t="s">
        <v>41</v>
      </c>
      <c r="C321" s="72" t="s">
        <v>37</v>
      </c>
      <c r="D321" s="111"/>
      <c r="E321" s="114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3"/>
      <c r="AJ321" s="25" t="s">
        <v>3</v>
      </c>
      <c r="AK321" s="19"/>
      <c r="AL321" s="78">
        <f>SUM(AL266,AL316)</f>
        <v>0</v>
      </c>
      <c r="AM321" s="26"/>
    </row>
    <row r="322" spans="1:40" ht="18" customHeight="1" x14ac:dyDescent="0.4">
      <c r="A322" s="25"/>
      <c r="B322" s="71" t="s">
        <v>39</v>
      </c>
      <c r="C322" s="72" t="s">
        <v>38</v>
      </c>
      <c r="D322" s="111"/>
      <c r="E322" s="114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3"/>
      <c r="AJ322" s="25" t="s">
        <v>4</v>
      </c>
      <c r="AK322" s="19"/>
      <c r="AL322" s="78">
        <f>SUM(AL267,AL317)</f>
        <v>0</v>
      </c>
      <c r="AM322" s="26"/>
    </row>
    <row r="323" spans="1:40" ht="18" customHeight="1" x14ac:dyDescent="0.4">
      <c r="A323" s="25"/>
      <c r="B323" s="19"/>
      <c r="C323" s="72"/>
      <c r="D323" s="111"/>
      <c r="E323" s="114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3"/>
      <c r="AJ323" s="25" t="s">
        <v>5</v>
      </c>
      <c r="AK323" s="19"/>
      <c r="AL323" s="19"/>
      <c r="AM323" s="26"/>
    </row>
    <row r="324" spans="1:40" ht="18" customHeight="1" thickBot="1" x14ac:dyDescent="0.45">
      <c r="A324" s="23"/>
      <c r="B324" s="4"/>
      <c r="C324" s="73"/>
      <c r="D324" s="112"/>
      <c r="E324" s="115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4"/>
      <c r="AJ324" s="23"/>
      <c r="AK324" s="4" t="s">
        <v>9</v>
      </c>
      <c r="AL324" s="77" t="str">
        <f>IFERROR(AL321/AL322,"")</f>
        <v/>
      </c>
      <c r="AM324" s="24"/>
    </row>
    <row r="325" spans="1:40" ht="8.25" customHeight="1" x14ac:dyDescent="0.4"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</row>
    <row r="326" spans="1:40" ht="18" customHeight="1" x14ac:dyDescent="0.4">
      <c r="B326" s="95" t="s">
        <v>14</v>
      </c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7"/>
    </row>
    <row r="327" spans="1:40" ht="18" customHeight="1" x14ac:dyDescent="0.4">
      <c r="B327" s="83" t="s">
        <v>13</v>
      </c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5"/>
      <c r="AM327" s="43"/>
      <c r="AN327" s="43"/>
    </row>
    <row r="328" spans="1:40" ht="18" customHeight="1" x14ac:dyDescent="0.4">
      <c r="B328" s="83" t="s">
        <v>15</v>
      </c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5"/>
      <c r="AM328" s="43"/>
      <c r="AN328" s="43"/>
    </row>
    <row r="329" spans="1:40" ht="18" customHeight="1" x14ac:dyDescent="0.4">
      <c r="B329" s="86" t="s">
        <v>16</v>
      </c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8"/>
      <c r="AM329" s="43"/>
      <c r="AN329" s="43"/>
    </row>
    <row r="330" spans="1:40" ht="9" customHeight="1" x14ac:dyDescent="0.4"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</row>
  </sheetData>
  <mergeCells count="426">
    <mergeCell ref="B329:AL329"/>
    <mergeCell ref="AH315:AH324"/>
    <mergeCell ref="AI315:AI324"/>
    <mergeCell ref="B326:AL326"/>
    <mergeCell ref="B327:AL327"/>
    <mergeCell ref="B328:AL328"/>
    <mergeCell ref="AC315:AC324"/>
    <mergeCell ref="AD315:AD324"/>
    <mergeCell ref="AE315:AE324"/>
    <mergeCell ref="AF315:AF324"/>
    <mergeCell ref="AG315:AG324"/>
    <mergeCell ref="X315:X324"/>
    <mergeCell ref="Y315:Y324"/>
    <mergeCell ref="Z315:Z324"/>
    <mergeCell ref="AA315:AA324"/>
    <mergeCell ref="AB315:AB324"/>
    <mergeCell ref="S315:S324"/>
    <mergeCell ref="T315:T324"/>
    <mergeCell ref="U315:U324"/>
    <mergeCell ref="V315:V324"/>
    <mergeCell ref="W315:W324"/>
    <mergeCell ref="N315:N324"/>
    <mergeCell ref="O315:O324"/>
    <mergeCell ref="P315:P324"/>
    <mergeCell ref="Q315:Q324"/>
    <mergeCell ref="R315:R324"/>
    <mergeCell ref="I315:I324"/>
    <mergeCell ref="J315:J324"/>
    <mergeCell ref="K315:K324"/>
    <mergeCell ref="L315:L324"/>
    <mergeCell ref="M315:M324"/>
    <mergeCell ref="D315:D324"/>
    <mergeCell ref="E315:E324"/>
    <mergeCell ref="F315:F324"/>
    <mergeCell ref="G315:G324"/>
    <mergeCell ref="H315:H324"/>
    <mergeCell ref="B309:B310"/>
    <mergeCell ref="C309:C310"/>
    <mergeCell ref="B311:B312"/>
    <mergeCell ref="C311:C312"/>
    <mergeCell ref="A313:C314"/>
    <mergeCell ref="B303:B304"/>
    <mergeCell ref="C303:C304"/>
    <mergeCell ref="B305:B306"/>
    <mergeCell ref="C305:C306"/>
    <mergeCell ref="B307:B308"/>
    <mergeCell ref="C307:C308"/>
    <mergeCell ref="B297:B298"/>
    <mergeCell ref="C297:C298"/>
    <mergeCell ref="B299:B300"/>
    <mergeCell ref="C299:C300"/>
    <mergeCell ref="B301:B302"/>
    <mergeCell ref="C301:C302"/>
    <mergeCell ref="B291:B292"/>
    <mergeCell ref="C291:C292"/>
    <mergeCell ref="B293:B294"/>
    <mergeCell ref="C293:C294"/>
    <mergeCell ref="B295:B296"/>
    <mergeCell ref="C295:C296"/>
    <mergeCell ref="B285:B286"/>
    <mergeCell ref="C285:C286"/>
    <mergeCell ref="B287:B288"/>
    <mergeCell ref="C287:C288"/>
    <mergeCell ref="B289:B290"/>
    <mergeCell ref="C289:C290"/>
    <mergeCell ref="B274:AL274"/>
    <mergeCell ref="A276:D277"/>
    <mergeCell ref="H276:Z276"/>
    <mergeCell ref="AJ280:AM282"/>
    <mergeCell ref="B283:B284"/>
    <mergeCell ref="C283:C284"/>
    <mergeCell ref="H277:R277"/>
    <mergeCell ref="AH260:AH269"/>
    <mergeCell ref="AI260:AI269"/>
    <mergeCell ref="B271:AL271"/>
    <mergeCell ref="B272:AL272"/>
    <mergeCell ref="B273:AL273"/>
    <mergeCell ref="AC260:AC269"/>
    <mergeCell ref="AD260:AD269"/>
    <mergeCell ref="AE260:AE269"/>
    <mergeCell ref="AF260:AF269"/>
    <mergeCell ref="AG260:AG269"/>
    <mergeCell ref="X260:X269"/>
    <mergeCell ref="Y260:Y269"/>
    <mergeCell ref="Z260:Z269"/>
    <mergeCell ref="AA260:AA269"/>
    <mergeCell ref="AB260:AB269"/>
    <mergeCell ref="S260:S269"/>
    <mergeCell ref="T260:T269"/>
    <mergeCell ref="U260:U269"/>
    <mergeCell ref="V260:V269"/>
    <mergeCell ref="W260:W269"/>
    <mergeCell ref="N260:N269"/>
    <mergeCell ref="O260:O269"/>
    <mergeCell ref="P260:P269"/>
    <mergeCell ref="Q260:Q269"/>
    <mergeCell ref="R260:R269"/>
    <mergeCell ref="I260:I269"/>
    <mergeCell ref="J260:J269"/>
    <mergeCell ref="K260:K269"/>
    <mergeCell ref="L260:L269"/>
    <mergeCell ref="M260:M269"/>
    <mergeCell ref="D260:D269"/>
    <mergeCell ref="E260:E269"/>
    <mergeCell ref="F260:F269"/>
    <mergeCell ref="G260:G269"/>
    <mergeCell ref="H260:H269"/>
    <mergeCell ref="B254:B255"/>
    <mergeCell ref="C254:C255"/>
    <mergeCell ref="B256:B257"/>
    <mergeCell ref="C256:C257"/>
    <mergeCell ref="A258:C259"/>
    <mergeCell ref="B248:B249"/>
    <mergeCell ref="C248:C249"/>
    <mergeCell ref="B250:B251"/>
    <mergeCell ref="C250:C251"/>
    <mergeCell ref="B252:B253"/>
    <mergeCell ref="C252:C253"/>
    <mergeCell ref="B242:B243"/>
    <mergeCell ref="C242:C243"/>
    <mergeCell ref="B244:B245"/>
    <mergeCell ref="C244:C245"/>
    <mergeCell ref="B246:B247"/>
    <mergeCell ref="C246:C247"/>
    <mergeCell ref="B236:B237"/>
    <mergeCell ref="C236:C237"/>
    <mergeCell ref="B238:B239"/>
    <mergeCell ref="C238:C239"/>
    <mergeCell ref="B240:B241"/>
    <mergeCell ref="C240:C241"/>
    <mergeCell ref="B230:B231"/>
    <mergeCell ref="C230:C231"/>
    <mergeCell ref="B232:B233"/>
    <mergeCell ref="C232:C233"/>
    <mergeCell ref="B234:B235"/>
    <mergeCell ref="C234:C235"/>
    <mergeCell ref="B219:AL219"/>
    <mergeCell ref="A221:D222"/>
    <mergeCell ref="H221:Z221"/>
    <mergeCell ref="AJ225:AM227"/>
    <mergeCell ref="B228:B229"/>
    <mergeCell ref="C228:C229"/>
    <mergeCell ref="H222:R222"/>
    <mergeCell ref="AH205:AH214"/>
    <mergeCell ref="AI205:AI214"/>
    <mergeCell ref="B216:AL216"/>
    <mergeCell ref="B217:AL217"/>
    <mergeCell ref="B218:AL218"/>
    <mergeCell ref="AC205:AC214"/>
    <mergeCell ref="AD205:AD214"/>
    <mergeCell ref="AE205:AE214"/>
    <mergeCell ref="AF205:AF214"/>
    <mergeCell ref="AG205:AG214"/>
    <mergeCell ref="X205:X214"/>
    <mergeCell ref="Y205:Y214"/>
    <mergeCell ref="Z205:Z214"/>
    <mergeCell ref="AA205:AA214"/>
    <mergeCell ref="AB205:AB214"/>
    <mergeCell ref="S205:S214"/>
    <mergeCell ref="T205:T214"/>
    <mergeCell ref="U205:U214"/>
    <mergeCell ref="V205:V214"/>
    <mergeCell ref="W205:W214"/>
    <mergeCell ref="N205:N214"/>
    <mergeCell ref="O205:O214"/>
    <mergeCell ref="P205:P214"/>
    <mergeCell ref="Q205:Q214"/>
    <mergeCell ref="R205:R214"/>
    <mergeCell ref="I205:I214"/>
    <mergeCell ref="J205:J214"/>
    <mergeCell ref="K205:K214"/>
    <mergeCell ref="L205:L214"/>
    <mergeCell ref="M205:M214"/>
    <mergeCell ref="D205:D214"/>
    <mergeCell ref="E205:E214"/>
    <mergeCell ref="F205:F214"/>
    <mergeCell ref="G205:G214"/>
    <mergeCell ref="H205:H214"/>
    <mergeCell ref="B199:B200"/>
    <mergeCell ref="C199:C200"/>
    <mergeCell ref="B201:B202"/>
    <mergeCell ref="C201:C202"/>
    <mergeCell ref="A203:C204"/>
    <mergeCell ref="B193:B194"/>
    <mergeCell ref="C193:C194"/>
    <mergeCell ref="B195:B196"/>
    <mergeCell ref="C195:C196"/>
    <mergeCell ref="B197:B198"/>
    <mergeCell ref="C197:C198"/>
    <mergeCell ref="B187:B188"/>
    <mergeCell ref="C187:C188"/>
    <mergeCell ref="B189:B190"/>
    <mergeCell ref="C189:C190"/>
    <mergeCell ref="B191:B192"/>
    <mergeCell ref="C191:C192"/>
    <mergeCell ref="B181:B182"/>
    <mergeCell ref="C181:C182"/>
    <mergeCell ref="B183:B184"/>
    <mergeCell ref="C183:C184"/>
    <mergeCell ref="B185:B186"/>
    <mergeCell ref="C185:C186"/>
    <mergeCell ref="B175:B176"/>
    <mergeCell ref="C175:C176"/>
    <mergeCell ref="B177:B178"/>
    <mergeCell ref="C177:C178"/>
    <mergeCell ref="B179:B180"/>
    <mergeCell ref="C179:C180"/>
    <mergeCell ref="B164:AL164"/>
    <mergeCell ref="A166:D167"/>
    <mergeCell ref="H166:Z166"/>
    <mergeCell ref="AJ170:AM172"/>
    <mergeCell ref="B173:B174"/>
    <mergeCell ref="C173:C174"/>
    <mergeCell ref="H167:R167"/>
    <mergeCell ref="AH150:AH159"/>
    <mergeCell ref="AI150:AI159"/>
    <mergeCell ref="B161:AL161"/>
    <mergeCell ref="B162:AL162"/>
    <mergeCell ref="B163:AL163"/>
    <mergeCell ref="AC150:AC159"/>
    <mergeCell ref="AD150:AD159"/>
    <mergeCell ref="AE150:AE159"/>
    <mergeCell ref="AF150:AF159"/>
    <mergeCell ref="AG150:AG159"/>
    <mergeCell ref="X150:X159"/>
    <mergeCell ref="Y150:Y159"/>
    <mergeCell ref="Z150:Z159"/>
    <mergeCell ref="AA150:AA159"/>
    <mergeCell ref="AB150:AB159"/>
    <mergeCell ref="S150:S159"/>
    <mergeCell ref="T150:T159"/>
    <mergeCell ref="U150:U159"/>
    <mergeCell ref="V150:V159"/>
    <mergeCell ref="W150:W159"/>
    <mergeCell ref="N150:N159"/>
    <mergeCell ref="O150:O159"/>
    <mergeCell ref="P150:P159"/>
    <mergeCell ref="Q150:Q159"/>
    <mergeCell ref="R150:R159"/>
    <mergeCell ref="I150:I159"/>
    <mergeCell ref="J150:J159"/>
    <mergeCell ref="K150:K159"/>
    <mergeCell ref="L150:L159"/>
    <mergeCell ref="M150:M159"/>
    <mergeCell ref="D150:D159"/>
    <mergeCell ref="E150:E159"/>
    <mergeCell ref="F150:F159"/>
    <mergeCell ref="G150:G159"/>
    <mergeCell ref="H150:H159"/>
    <mergeCell ref="B144:B145"/>
    <mergeCell ref="C144:C145"/>
    <mergeCell ref="B146:B147"/>
    <mergeCell ref="C146:C147"/>
    <mergeCell ref="A148:C149"/>
    <mergeCell ref="B138:B139"/>
    <mergeCell ref="C138:C139"/>
    <mergeCell ref="B140:B141"/>
    <mergeCell ref="C140:C141"/>
    <mergeCell ref="B142:B143"/>
    <mergeCell ref="C142:C143"/>
    <mergeCell ref="B132:B133"/>
    <mergeCell ref="C132:C133"/>
    <mergeCell ref="B134:B135"/>
    <mergeCell ref="C134:C135"/>
    <mergeCell ref="B136:B137"/>
    <mergeCell ref="C136:C137"/>
    <mergeCell ref="B126:B127"/>
    <mergeCell ref="C126:C127"/>
    <mergeCell ref="B128:B129"/>
    <mergeCell ref="C128:C129"/>
    <mergeCell ref="B130:B131"/>
    <mergeCell ref="C130:C131"/>
    <mergeCell ref="B120:B121"/>
    <mergeCell ref="C120:C121"/>
    <mergeCell ref="B122:B123"/>
    <mergeCell ref="C122:C123"/>
    <mergeCell ref="B124:B125"/>
    <mergeCell ref="C124:C125"/>
    <mergeCell ref="B109:AL109"/>
    <mergeCell ref="A111:D112"/>
    <mergeCell ref="H111:Z111"/>
    <mergeCell ref="AJ115:AM117"/>
    <mergeCell ref="B118:B119"/>
    <mergeCell ref="C118:C119"/>
    <mergeCell ref="H112:R112"/>
    <mergeCell ref="AH95:AH104"/>
    <mergeCell ref="AI95:AI104"/>
    <mergeCell ref="B106:AL106"/>
    <mergeCell ref="B107:AL107"/>
    <mergeCell ref="B108:AL108"/>
    <mergeCell ref="AC95:AC104"/>
    <mergeCell ref="AD95:AD104"/>
    <mergeCell ref="AE95:AE104"/>
    <mergeCell ref="AF95:AF104"/>
    <mergeCell ref="AG95:AG104"/>
    <mergeCell ref="X95:X104"/>
    <mergeCell ref="Y95:Y104"/>
    <mergeCell ref="Z95:Z104"/>
    <mergeCell ref="AA95:AA104"/>
    <mergeCell ref="AB95:AB104"/>
    <mergeCell ref="S95:S104"/>
    <mergeCell ref="T95:T104"/>
    <mergeCell ref="U95:U104"/>
    <mergeCell ref="V95:V104"/>
    <mergeCell ref="W95:W104"/>
    <mergeCell ref="N95:N104"/>
    <mergeCell ref="O95:O104"/>
    <mergeCell ref="P95:P104"/>
    <mergeCell ref="Q95:Q104"/>
    <mergeCell ref="R95:R104"/>
    <mergeCell ref="I95:I104"/>
    <mergeCell ref="J95:J104"/>
    <mergeCell ref="K95:K104"/>
    <mergeCell ref="L95:L104"/>
    <mergeCell ref="M95:M104"/>
    <mergeCell ref="D95:D104"/>
    <mergeCell ref="E95:E104"/>
    <mergeCell ref="F95:F104"/>
    <mergeCell ref="G95:G104"/>
    <mergeCell ref="H95:H104"/>
    <mergeCell ref="B89:B90"/>
    <mergeCell ref="C89:C90"/>
    <mergeCell ref="B91:B92"/>
    <mergeCell ref="C91:C92"/>
    <mergeCell ref="A93:C94"/>
    <mergeCell ref="B83:B84"/>
    <mergeCell ref="C83:C84"/>
    <mergeCell ref="B85:B86"/>
    <mergeCell ref="C85:C86"/>
    <mergeCell ref="B87:B88"/>
    <mergeCell ref="C87:C88"/>
    <mergeCell ref="B77:B78"/>
    <mergeCell ref="C77:C78"/>
    <mergeCell ref="B79:B80"/>
    <mergeCell ref="C79:C80"/>
    <mergeCell ref="B81:B82"/>
    <mergeCell ref="C81:C82"/>
    <mergeCell ref="B71:B72"/>
    <mergeCell ref="C71:C72"/>
    <mergeCell ref="B73:B74"/>
    <mergeCell ref="C73:C74"/>
    <mergeCell ref="B75:B76"/>
    <mergeCell ref="C75:C76"/>
    <mergeCell ref="B65:B66"/>
    <mergeCell ref="C65:C66"/>
    <mergeCell ref="B67:B68"/>
    <mergeCell ref="C67:C68"/>
    <mergeCell ref="B69:B70"/>
    <mergeCell ref="C69:C70"/>
    <mergeCell ref="AI40:AI49"/>
    <mergeCell ref="A56:D57"/>
    <mergeCell ref="H56:Z56"/>
    <mergeCell ref="H57:R57"/>
    <mergeCell ref="AJ60:AM62"/>
    <mergeCell ref="B63:B64"/>
    <mergeCell ref="C63:C64"/>
    <mergeCell ref="AD40:AD49"/>
    <mergeCell ref="AE40:AE49"/>
    <mergeCell ref="AF40:AF49"/>
    <mergeCell ref="AG40:AG49"/>
    <mergeCell ref="AH40:AH49"/>
    <mergeCell ref="Y40:Y49"/>
    <mergeCell ref="Z40:Z49"/>
    <mergeCell ref="AA40:AA49"/>
    <mergeCell ref="AB40:AB49"/>
    <mergeCell ref="AC40:AC49"/>
    <mergeCell ref="T40:T49"/>
    <mergeCell ref="U40:U49"/>
    <mergeCell ref="V40:V49"/>
    <mergeCell ref="W40:W49"/>
    <mergeCell ref="X40:X49"/>
    <mergeCell ref="B52:AL52"/>
    <mergeCell ref="B51:AL51"/>
    <mergeCell ref="B53:AL53"/>
    <mergeCell ref="B54:AL54"/>
    <mergeCell ref="H1:Z1"/>
    <mergeCell ref="E40:E49"/>
    <mergeCell ref="F40:F49"/>
    <mergeCell ref="G40:G49"/>
    <mergeCell ref="H40:H49"/>
    <mergeCell ref="I40:I49"/>
    <mergeCell ref="J40:J49"/>
    <mergeCell ref="K40:K49"/>
    <mergeCell ref="L40:L49"/>
    <mergeCell ref="M40:M49"/>
    <mergeCell ref="N40:N49"/>
    <mergeCell ref="O40:O49"/>
    <mergeCell ref="P40:P49"/>
    <mergeCell ref="Q40:Q49"/>
    <mergeCell ref="R40:R49"/>
    <mergeCell ref="S40:S49"/>
    <mergeCell ref="H2:R2"/>
    <mergeCell ref="B12:B13"/>
    <mergeCell ref="C12:C13"/>
    <mergeCell ref="B20:B21"/>
    <mergeCell ref="C20:C21"/>
    <mergeCell ref="B14:B15"/>
    <mergeCell ref="C14:C15"/>
    <mergeCell ref="B16:B17"/>
    <mergeCell ref="C16:C17"/>
    <mergeCell ref="B18:B19"/>
    <mergeCell ref="C18:C19"/>
    <mergeCell ref="A1:D2"/>
    <mergeCell ref="D40:D49"/>
    <mergeCell ref="AJ5:AM7"/>
    <mergeCell ref="A38:C39"/>
    <mergeCell ref="B34:B35"/>
    <mergeCell ref="C34:C35"/>
    <mergeCell ref="B36:B37"/>
    <mergeCell ref="C36:C37"/>
    <mergeCell ref="B30:B31"/>
    <mergeCell ref="C30:C31"/>
    <mergeCell ref="B32:B33"/>
    <mergeCell ref="C32:C33"/>
    <mergeCell ref="B24:B25"/>
    <mergeCell ref="C24:C25"/>
    <mergeCell ref="B22:B23"/>
    <mergeCell ref="C22:C23"/>
    <mergeCell ref="B8:B9"/>
    <mergeCell ref="C8:C9"/>
    <mergeCell ref="B10:B11"/>
    <mergeCell ref="C10:C11"/>
    <mergeCell ref="B26:B27"/>
    <mergeCell ref="C26:C27"/>
    <mergeCell ref="B28:B29"/>
    <mergeCell ref="C28:C29"/>
  </mergeCells>
  <phoneticPr fontId="1"/>
  <conditionalFormatting sqref="B5:B6">
    <cfRule type="cellIs" dxfId="52" priority="73" operator="equal">
      <formula>1</formula>
    </cfRule>
  </conditionalFormatting>
  <conditionalFormatting sqref="E5:AI39">
    <cfRule type="expression" dxfId="51" priority="71">
      <formula>OR(E$4=1,E$4=7)</formula>
    </cfRule>
  </conditionalFormatting>
  <conditionalFormatting sqref="B60:B61">
    <cfRule type="cellIs" dxfId="50" priority="70" operator="equal">
      <formula>1</formula>
    </cfRule>
  </conditionalFormatting>
  <conditionalFormatting sqref="E60:AI92 E93:AE94">
    <cfRule type="expression" dxfId="49" priority="69">
      <formula>OR(E$59=1,E$59=7)</formula>
    </cfRule>
  </conditionalFormatting>
  <conditionalFormatting sqref="B115:B116">
    <cfRule type="cellIs" dxfId="48" priority="68" operator="equal">
      <formula>1</formula>
    </cfRule>
  </conditionalFormatting>
  <conditionalFormatting sqref="E115:AI147 E148:AF149">
    <cfRule type="expression" dxfId="47" priority="67">
      <formula>OR(E$114=1,E$114=7)</formula>
    </cfRule>
  </conditionalFormatting>
  <conditionalFormatting sqref="B170:B171">
    <cfRule type="cellIs" dxfId="46" priority="66" operator="equal">
      <formula>1</formula>
    </cfRule>
  </conditionalFormatting>
  <conditionalFormatting sqref="E170:AI202 E203:AF204">
    <cfRule type="expression" dxfId="45" priority="65">
      <formula>OR(E$169=1,E$169=7)</formula>
    </cfRule>
  </conditionalFormatting>
  <conditionalFormatting sqref="B225:B226">
    <cfRule type="cellIs" dxfId="44" priority="64" operator="equal">
      <formula>1</formula>
    </cfRule>
  </conditionalFormatting>
  <conditionalFormatting sqref="E225:AI257 E258:AF259">
    <cfRule type="expression" dxfId="43" priority="63">
      <formula>OR(E$224=1,E$224=7)</formula>
    </cfRule>
  </conditionalFormatting>
  <conditionalFormatting sqref="B280:B281">
    <cfRule type="cellIs" dxfId="42" priority="62" operator="equal">
      <formula>1</formula>
    </cfRule>
  </conditionalFormatting>
  <conditionalFormatting sqref="E280:AI312 E313:AF314">
    <cfRule type="expression" dxfId="41" priority="61">
      <formula>OR(E$279=1,E$279=7)</formula>
    </cfRule>
  </conditionalFormatting>
  <conditionalFormatting sqref="AI38">
    <cfRule type="expression" dxfId="40" priority="51">
      <formula>AND($AI$5="",$AI$38&lt;&gt;"")</formula>
    </cfRule>
  </conditionalFormatting>
  <conditionalFormatting sqref="AI39">
    <cfRule type="expression" dxfId="39" priority="50">
      <formula>AND($AI$5="",$AI$39&lt;&gt;"")</formula>
    </cfRule>
  </conditionalFormatting>
  <conditionalFormatting sqref="AG39">
    <cfRule type="expression" dxfId="38" priority="48" stopIfTrue="1">
      <formula>AND($AG$5="",$AG$39&lt;&gt;"")</formula>
    </cfRule>
  </conditionalFormatting>
  <conditionalFormatting sqref="AG38">
    <cfRule type="expression" dxfId="37" priority="45">
      <formula>AND($AG$5="",$AG$38&lt;&gt;"")</formula>
    </cfRule>
  </conditionalFormatting>
  <conditionalFormatting sqref="AH39">
    <cfRule type="expression" dxfId="36" priority="44" stopIfTrue="1">
      <formula>AND($AH$5="",$AH$39&lt;&gt;"")</formula>
    </cfRule>
  </conditionalFormatting>
  <conditionalFormatting sqref="AH38">
    <cfRule type="expression" dxfId="35" priority="43">
      <formula>AND($AH$5="",$AH$38&lt;&gt;"")</formula>
    </cfRule>
  </conditionalFormatting>
  <conditionalFormatting sqref="AF93:AI94">
    <cfRule type="expression" dxfId="34" priority="35">
      <formula>OR(AF$59=1,AF$59=7)</formula>
    </cfRule>
  </conditionalFormatting>
  <conditionalFormatting sqref="AI93">
    <cfRule type="expression" dxfId="33" priority="34">
      <formula>AND($AI$60="",$AI$93&lt;&gt;"")</formula>
    </cfRule>
  </conditionalFormatting>
  <conditionalFormatting sqref="AI94">
    <cfRule type="expression" dxfId="32" priority="33">
      <formula>AND($AI$60="",$AI$94&lt;&gt;"")</formula>
    </cfRule>
  </conditionalFormatting>
  <conditionalFormatting sqref="AG94">
    <cfRule type="expression" dxfId="31" priority="32" stopIfTrue="1">
      <formula>AND($AG$60="",$AG$94&lt;&gt;"")</formula>
    </cfRule>
  </conditionalFormatting>
  <conditionalFormatting sqref="AG93">
    <cfRule type="expression" dxfId="30" priority="31">
      <formula>AND($AG$60="",$AG$93&lt;&gt;"")</formula>
    </cfRule>
  </conditionalFormatting>
  <conditionalFormatting sqref="AH94">
    <cfRule type="expression" dxfId="29" priority="30" stopIfTrue="1">
      <formula>AND($AH$60="",$AH$94&lt;&gt;"")</formula>
    </cfRule>
  </conditionalFormatting>
  <conditionalFormatting sqref="AH93">
    <cfRule type="expression" dxfId="28" priority="29">
      <formula>AND($AH$60="",$AH$93&lt;&gt;"")</formula>
    </cfRule>
  </conditionalFormatting>
  <conditionalFormatting sqref="AG148:AI149">
    <cfRule type="expression" dxfId="27" priority="28">
      <formula>OR(AG$114=1,AG$114=7)</formula>
    </cfRule>
  </conditionalFormatting>
  <conditionalFormatting sqref="AI148">
    <cfRule type="expression" dxfId="26" priority="27">
      <formula>AND($AI$115="",$AI$148&lt;&gt;"")</formula>
    </cfRule>
  </conditionalFormatting>
  <conditionalFormatting sqref="AI149">
    <cfRule type="expression" dxfId="25" priority="26">
      <formula>AND($AI$115="",$AI$149&lt;&gt;"")</formula>
    </cfRule>
  </conditionalFormatting>
  <conditionalFormatting sqref="AG149">
    <cfRule type="expression" dxfId="24" priority="25" stopIfTrue="1">
      <formula>AND($AG$115="",$AG$149&lt;&gt;"")</formula>
    </cfRule>
  </conditionalFormatting>
  <conditionalFormatting sqref="AG148">
    <cfRule type="expression" dxfId="23" priority="24">
      <formula>AND($AG$115="",$AG$148&lt;&gt;"")</formula>
    </cfRule>
  </conditionalFormatting>
  <conditionalFormatting sqref="AH149">
    <cfRule type="expression" dxfId="22" priority="23" stopIfTrue="1">
      <formula>AND($AH$115="",$AH$149&lt;&gt;"")</formula>
    </cfRule>
  </conditionalFormatting>
  <conditionalFormatting sqref="AH148">
    <cfRule type="expression" dxfId="21" priority="22">
      <formula>AND($AH$115="",$AH$148&lt;&gt;"")</formula>
    </cfRule>
  </conditionalFormatting>
  <conditionalFormatting sqref="AG203:AI204">
    <cfRule type="expression" dxfId="20" priority="21">
      <formula>OR(AG$169=1,AG$169=7)</formula>
    </cfRule>
  </conditionalFormatting>
  <conditionalFormatting sqref="AI203">
    <cfRule type="expression" dxfId="19" priority="20">
      <formula>AND($AI$170="",$AI$203&lt;&gt;"")</formula>
    </cfRule>
  </conditionalFormatting>
  <conditionalFormatting sqref="AI204">
    <cfRule type="expression" dxfId="18" priority="19">
      <formula>AND($AI$170="",$AI$204&lt;&gt;"")</formula>
    </cfRule>
  </conditionalFormatting>
  <conditionalFormatting sqref="AG204">
    <cfRule type="expression" dxfId="17" priority="18" stopIfTrue="1">
      <formula>AND($AG$170="",$AG$204&lt;&gt;"")</formula>
    </cfRule>
  </conditionalFormatting>
  <conditionalFormatting sqref="AG203">
    <cfRule type="expression" dxfId="16" priority="17">
      <formula>AND($AG$170="",$AG$203&lt;&gt;"")</formula>
    </cfRule>
  </conditionalFormatting>
  <conditionalFormatting sqref="AH204">
    <cfRule type="expression" dxfId="15" priority="16" stopIfTrue="1">
      <formula>AND($AH$170="",$AH$204&lt;&gt;"")</formula>
    </cfRule>
  </conditionalFormatting>
  <conditionalFormatting sqref="AH203">
    <cfRule type="expression" dxfId="14" priority="15">
      <formula>AND($AH$170="",$AH$203&lt;&gt;"")</formula>
    </cfRule>
  </conditionalFormatting>
  <conditionalFormatting sqref="AG258:AI259">
    <cfRule type="expression" dxfId="13" priority="14">
      <formula>OR(AG$224=1,AG$224=7)</formula>
    </cfRule>
  </conditionalFormatting>
  <conditionalFormatting sqref="AI258">
    <cfRule type="expression" dxfId="12" priority="13">
      <formula>AND($AI$225="",$AI$258&lt;&gt;"")</formula>
    </cfRule>
  </conditionalFormatting>
  <conditionalFormatting sqref="AI259">
    <cfRule type="expression" dxfId="11" priority="12">
      <formula>AND($AI$225="",$AI$259&lt;&gt;"")</formula>
    </cfRule>
  </conditionalFormatting>
  <conditionalFormatting sqref="AG259">
    <cfRule type="expression" dxfId="10" priority="11" stopIfTrue="1">
      <formula>AND($AG$225="",$AG$259&lt;&gt;"")</formula>
    </cfRule>
  </conditionalFormatting>
  <conditionalFormatting sqref="AG258">
    <cfRule type="expression" dxfId="9" priority="10">
      <formula>AND($AG$225="",$AG$258&lt;&gt;"")</formula>
    </cfRule>
  </conditionalFormatting>
  <conditionalFormatting sqref="AH259">
    <cfRule type="expression" dxfId="8" priority="9" stopIfTrue="1">
      <formula>AND($AH$225="",$AH$259&lt;&gt;"")</formula>
    </cfRule>
  </conditionalFormatting>
  <conditionalFormatting sqref="AH258">
    <cfRule type="expression" dxfId="7" priority="8">
      <formula>AND($AH$225="",$AH$258&lt;&gt;"")</formula>
    </cfRule>
  </conditionalFormatting>
  <conditionalFormatting sqref="AG313:AI314">
    <cfRule type="expression" dxfId="6" priority="7">
      <formula>OR(AG$279=1,AG$279=7)</formula>
    </cfRule>
  </conditionalFormatting>
  <conditionalFormatting sqref="AI313">
    <cfRule type="expression" dxfId="5" priority="6">
      <formula>AND($AI$280="",$AI$313&lt;&gt;"")</formula>
    </cfRule>
  </conditionalFormatting>
  <conditionalFormatting sqref="AI314">
    <cfRule type="expression" dxfId="4" priority="5">
      <formula>AND($AI$280="",$AI$314&lt;&gt;"")</formula>
    </cfRule>
  </conditionalFormatting>
  <conditionalFormatting sqref="AG314">
    <cfRule type="expression" dxfId="3" priority="4" stopIfTrue="1">
      <formula>AND($AG$280="",$AG$314&lt;&gt;"")</formula>
    </cfRule>
  </conditionalFormatting>
  <conditionalFormatting sqref="AG313">
    <cfRule type="expression" dxfId="2" priority="3">
      <formula>AND($AG$280="",$AG$313&lt;&gt;"")</formula>
    </cfRule>
  </conditionalFormatting>
  <conditionalFormatting sqref="AH314">
    <cfRule type="expression" dxfId="1" priority="2" stopIfTrue="1">
      <formula>AND($AH$280="",$AH$314&lt;&gt;"")</formula>
    </cfRule>
  </conditionalFormatting>
  <conditionalFormatting sqref="AH313">
    <cfRule type="expression" dxfId="0" priority="1">
      <formula>AND($AH$280="",$AH$313&lt;&gt;"")</formula>
    </cfRule>
  </conditionalFormatting>
  <dataValidations count="3">
    <dataValidation type="list" allowBlank="1" showInputMessage="1" showErrorMessage="1" sqref="E313:AI314">
      <formula1>$B$42:$B$49</formula1>
    </dataValidation>
    <dataValidation type="list" allowBlank="1" showInputMessage="1" showErrorMessage="1" sqref="E38:AI39 E93:AI94 E148:AI149 E203:AI204 E258:AI259">
      <formula1>$B$42:$B$49</formula1>
    </dataValidation>
    <dataValidation type="list" allowBlank="1" showInputMessage="1" showErrorMessage="1" sqref="E7:AI7 E62:AI62 E117:AI117 E172:AI172 E227:AI227 E282:AI282">
      <formula1>"祝,休"</formula1>
    </dataValidation>
  </dataValidations>
  <pageMargins left="0.70866141732283472" right="0.70866141732283472" top="0.74803149606299213" bottom="0.74803149606299213" header="0.31496062992125984" footer="0.31496062992125984"/>
  <pageSetup paperSize="8" scale="80" orientation="landscape" horizontalDpi="300" verticalDpi="300" r:id="rId1"/>
  <rowBreaks count="5" manualBreakCount="5">
    <brk id="55" max="38" man="1"/>
    <brk id="110" max="38" man="1"/>
    <brk id="165" max="38" man="1"/>
    <brk id="220" max="38" man="1"/>
    <brk id="275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実施経過書（様式）</vt:lpstr>
      <vt:lpstr>実施経過書（記載例）</vt:lpstr>
      <vt:lpstr>実施経過書（入力用）</vt:lpstr>
      <vt:lpstr>'実施経過書（記載例）'!Print_Area</vt:lpstr>
      <vt:lpstr>'実施経過書（入力用）'!Print_Area</vt:lpstr>
      <vt:lpstr>'実施経過書（様式）'!Print_Area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2019-10-15T04:46:22Z</cp:lastPrinted>
  <dcterms:created xsi:type="dcterms:W3CDTF">2019-09-02T02:26:25Z</dcterms:created>
  <dcterms:modified xsi:type="dcterms:W3CDTF">2019-10-29T04:32:13Z</dcterms:modified>
</cp:coreProperties>
</file>